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2EB7A05-1145-4E15-A088-F7A1EF6A35BB}" xr6:coauthVersionLast="47" xr6:coauthVersionMax="47" xr10:uidLastSave="{00000000-0000-0000-0000-000000000000}"/>
  <bookViews>
    <workbookView xWindow="-120" yWindow="-120" windowWidth="29040" windowHeight="15840" activeTab="7"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5" i="9" l="1"/>
  <c r="J153" i="9"/>
  <c r="S155" i="9"/>
  <c r="R155" i="9"/>
  <c r="Q155" i="9"/>
  <c r="P155" i="9"/>
  <c r="O155" i="9"/>
  <c r="N155" i="9"/>
  <c r="M155" i="9"/>
  <c r="L155" i="9"/>
  <c r="K155" i="9"/>
  <c r="S153" i="9"/>
  <c r="R153" i="9"/>
  <c r="Q153" i="9"/>
  <c r="P153" i="9"/>
  <c r="O153" i="9"/>
  <c r="N153" i="9"/>
  <c r="M153" i="9"/>
  <c r="L153" i="9"/>
  <c r="K153" i="9"/>
  <c r="S151" i="9"/>
  <c r="R151" i="9"/>
  <c r="Q151" i="9"/>
  <c r="P151" i="9"/>
  <c r="O151" i="9"/>
  <c r="N151" i="9"/>
  <c r="M151" i="9"/>
  <c r="L151" i="9"/>
  <c r="K151" i="9"/>
  <c r="J151" i="9"/>
  <c r="K149" i="9"/>
  <c r="L149" i="9"/>
  <c r="M149" i="9"/>
  <c r="N149" i="9"/>
  <c r="O149" i="9"/>
  <c r="P149" i="9"/>
  <c r="Q149" i="9"/>
  <c r="R149" i="9"/>
  <c r="S149" i="9"/>
  <c r="J149" i="9"/>
  <c r="U21" i="17"/>
  <c r="V22" i="17"/>
  <c r="G22" i="17"/>
  <c r="J157" i="9"/>
  <c r="W322" i="9" l="1"/>
  <c r="V322" i="9" s="1"/>
  <c r="W323" i="9"/>
  <c r="V323" i="9" s="1"/>
  <c r="W324" i="9"/>
  <c r="V324" i="9" s="1"/>
  <c r="W325" i="9"/>
  <c r="V325" i="9" s="1"/>
  <c r="W326" i="9"/>
  <c r="V326" i="9" s="1"/>
  <c r="W327" i="9"/>
  <c r="V327" i="9" s="1"/>
  <c r="W328" i="9"/>
  <c r="V328" i="9" s="1"/>
  <c r="W329" i="9"/>
  <c r="V329" i="9" s="1"/>
  <c r="W330" i="9"/>
  <c r="V330" i="9" s="1"/>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V321" i="9" s="1"/>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V208" i="9" s="1"/>
  <c r="W209" i="9"/>
  <c r="V209" i="9" s="1"/>
  <c r="W210" i="9"/>
  <c r="V210" i="9" s="1"/>
  <c r="W211" i="9"/>
  <c r="V211" i="9" s="1"/>
  <c r="W212" i="9"/>
  <c r="V212" i="9" s="1"/>
  <c r="W213" i="9"/>
  <c r="V213" i="9" s="1"/>
  <c r="W214" i="9"/>
  <c r="V214" i="9" s="1"/>
  <c r="W215" i="9"/>
  <c r="V215" i="9" s="1"/>
  <c r="W216" i="9"/>
  <c r="V216" i="9" s="1"/>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V236" i="9"/>
  <c r="W236" i="9"/>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V207" i="9" s="1"/>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K100" i="17" l="1"/>
  <c r="K101" i="17"/>
  <c r="G100" i="17"/>
  <c r="G56" i="17"/>
  <c r="I38" i="1"/>
  <c r="Z108" i="22"/>
  <c r="Z109" i="22"/>
  <c r="F31" i="17" l="1"/>
  <c r="M21" i="17" l="1"/>
  <c r="N21" i="17" s="1"/>
  <c r="N31" i="17" s="1"/>
  <c r="M22" i="17"/>
  <c r="N22" i="17" s="1"/>
  <c r="M27" i="17"/>
  <c r="N27" i="17" s="1"/>
  <c r="M28" i="17"/>
  <c r="N28" i="17"/>
  <c r="M29" i="17"/>
  <c r="N29" i="17"/>
  <c r="M30" i="17"/>
  <c r="N30" i="17"/>
  <c r="M31" i="17"/>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N18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F99"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K126" i="18" s="1"/>
  <c r="K136" i="18"/>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9" i="18" l="1"/>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H22" i="17"/>
  <c r="I100" i="17"/>
  <c r="I21" i="17"/>
  <c r="K146" i="18"/>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5" i="17" l="1"/>
  <c r="K139" i="18"/>
  <c r="N24" i="17"/>
  <c r="K138" i="18"/>
  <c r="N26" i="17"/>
  <c r="K140" i="18"/>
  <c r="N23" i="17"/>
  <c r="K137" i="18"/>
  <c r="K135" i="18"/>
  <c r="K95" i="18"/>
  <c r="K115" i="18"/>
  <c r="Y22" i="17"/>
  <c r="K106" i="18"/>
  <c r="L105" i="18" s="1"/>
  <c r="M21" i="9"/>
  <c r="M21" i="27"/>
  <c r="M32" i="27" s="1"/>
  <c r="M27" i="27"/>
  <c r="O21" i="9"/>
  <c r="O21" i="27"/>
  <c r="O31" i="27" s="1"/>
  <c r="L93" i="18"/>
  <c r="L113" i="18"/>
  <c r="L109" i="18"/>
  <c r="L88" i="18"/>
  <c r="M26" i="27"/>
  <c r="L87" i="18"/>
  <c r="M25" i="27"/>
  <c r="L112" i="18"/>
  <c r="W22" i="17"/>
  <c r="K86" i="18"/>
  <c r="L86" i="18" s="1"/>
  <c r="M31" i="27"/>
  <c r="L110" i="18"/>
  <c r="L89" i="18"/>
  <c r="L108" i="18"/>
  <c r="L92" i="18"/>
  <c r="L91" i="18"/>
  <c r="L107" i="18"/>
  <c r="L111" i="18"/>
  <c r="L90" i="18"/>
  <c r="X22" i="17"/>
  <c r="L21" i="17"/>
  <c r="AA28" i="17" s="1"/>
  <c r="AA22" i="17"/>
  <c r="AA26" i="17"/>
  <c r="AA23" i="17"/>
  <c r="AA25" i="17"/>
  <c r="AB31" i="17"/>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O25" i="17" l="1"/>
  <c r="K159" i="18" s="1"/>
  <c r="K149" i="18"/>
  <c r="K148" i="18"/>
  <c r="O24" i="17"/>
  <c r="K158" i="18" s="1"/>
  <c r="K150" i="18"/>
  <c r="O26" i="17"/>
  <c r="K160" i="18" s="1"/>
  <c r="K147" i="18"/>
  <c r="O23" i="17"/>
  <c r="L106" i="18"/>
  <c r="M28" i="27"/>
  <c r="K145" i="18"/>
  <c r="AA21" i="17"/>
  <c r="M23" i="27"/>
  <c r="M29" i="27"/>
  <c r="K125" i="18"/>
  <c r="M30" i="27"/>
  <c r="M24" i="27"/>
  <c r="O29" i="27"/>
  <c r="O25" i="27"/>
  <c r="L121" i="18"/>
  <c r="L135"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Q30" i="27" s="1"/>
  <c r="O30" i="27"/>
  <c r="O28" i="27"/>
  <c r="L117" i="18"/>
  <c r="P25" i="27"/>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AC31" i="17"/>
  <c r="AC28" i="17"/>
  <c r="AC21" i="17"/>
  <c r="AC27" i="17"/>
  <c r="AC29" i="17"/>
  <c r="AC30" i="17"/>
  <c r="AC23" i="17"/>
  <c r="AC26" i="17"/>
  <c r="AC24" i="17"/>
  <c r="AC25" i="17"/>
  <c r="H102" i="17"/>
  <c r="O21" i="17"/>
  <c r="L718" i="18"/>
  <c r="L742" i="18"/>
  <c r="M742" i="18"/>
  <c r="K694" i="18"/>
  <c r="M718" i="18"/>
  <c r="L694" i="18"/>
  <c r="K742" i="18"/>
  <c r="M694" i="18"/>
  <c r="K718" i="18"/>
  <c r="Q26" i="27" l="1"/>
  <c r="K157" i="18"/>
  <c r="O100" i="17"/>
  <c r="O101" i="17" s="1"/>
  <c r="R31" i="27"/>
  <c r="P27" i="27"/>
  <c r="P28"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L605" i="1" l="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S24" i="27"/>
  <c r="S28" i="27"/>
  <c r="L158" i="18"/>
  <c r="T21" i="9"/>
  <c r="T21" i="27"/>
  <c r="T26" i="27" s="1"/>
  <c r="S32" i="27"/>
  <c r="S30" i="27"/>
  <c r="S26" i="27"/>
  <c r="S31" i="27"/>
  <c r="L155" i="18"/>
  <c r="L160" i="18"/>
  <c r="S25" i="27"/>
  <c r="S27" i="27"/>
  <c r="S23" i="27"/>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T25" i="27" l="1"/>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T23" i="27"/>
  <c r="T29" i="27"/>
  <c r="T30" i="27"/>
  <c r="T32" i="27"/>
  <c r="T31" i="27"/>
  <c r="T24" i="27"/>
  <c r="T28" i="27"/>
  <c r="T27" i="27"/>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V605" i="1" l="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Y605" i="1" l="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Q108" i="22"/>
  <c r="W108" i="22" s="1"/>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4"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4" i="9"/>
  <c r="V434" i="9"/>
  <c r="R466" i="9"/>
  <c r="AC864" i="9"/>
  <c r="R864" i="9"/>
  <c r="S157" i="9"/>
  <c r="V605" i="9"/>
  <c r="AC466" i="9"/>
  <c r="AB466" i="9" s="1"/>
  <c r="AA466" i="9" s="1"/>
  <c r="X466" i="9" s="1"/>
  <c r="W466" i="9" s="1"/>
  <c r="V466" i="9" s="1"/>
  <c r="U466" i="9" s="1"/>
  <c r="R152" i="9"/>
  <c r="R154" i="9"/>
  <c r="Q466" i="9"/>
  <c r="U434" i="9"/>
  <c r="U605" i="9"/>
  <c r="AB864" i="9"/>
  <c r="R157" i="9"/>
  <c r="Q864" i="9"/>
  <c r="K154" i="9"/>
  <c r="K152" i="9"/>
  <c r="J466" i="9"/>
  <c r="N434" i="9"/>
  <c r="K157" i="9"/>
  <c r="N605" i="9"/>
  <c r="U864" i="9"/>
  <c r="J864" i="9"/>
  <c r="L154" i="9"/>
  <c r="L152" i="9"/>
  <c r="K466" i="9"/>
  <c r="O434" i="9"/>
  <c r="L157" i="9"/>
  <c r="K864" i="9"/>
  <c r="V864" i="9"/>
  <c r="O605" i="9"/>
  <c r="Q154" i="9"/>
  <c r="Q152" i="9"/>
  <c r="M152" i="9" s="1"/>
  <c r="T434" i="9"/>
  <c r="P466" i="9"/>
  <c r="Q157" i="9"/>
  <c r="P864" i="9"/>
  <c r="AA864" i="9"/>
  <c r="T605" i="9"/>
  <c r="L466" i="9"/>
  <c r="P434" i="9"/>
  <c r="L864" i="9"/>
  <c r="P605" i="9"/>
  <c r="M157" i="9"/>
  <c r="W864" i="9"/>
  <c r="M466" i="9"/>
  <c r="Q434" i="9"/>
  <c r="X864" i="9"/>
  <c r="M864" i="9"/>
  <c r="Q605" i="9"/>
  <c r="N157" i="9"/>
  <c r="O154" i="9"/>
  <c r="O152" i="9"/>
  <c r="N466" i="9"/>
  <c r="R434" i="9"/>
  <c r="O157" i="9"/>
  <c r="N864" i="9"/>
  <c r="R605" i="9"/>
  <c r="Y864" i="9"/>
  <c r="P154" i="9"/>
  <c r="P152" i="9"/>
  <c r="S434" i="9"/>
  <c r="O466" i="9"/>
  <c r="P157" i="9"/>
  <c r="Z466" i="9"/>
  <c r="Y466" i="9" s="1"/>
  <c r="Z864" i="9"/>
  <c r="S605" i="9"/>
  <c r="O864" i="9"/>
  <c r="N154" i="9" l="1"/>
  <c r="N152" i="9"/>
  <c r="M15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charset val="1"/>
          </rPr>
          <t>Michael Young (21512438):</t>
        </r>
        <r>
          <rPr>
            <sz val="9"/>
            <color indexed="81"/>
            <rFont val="Tahoma"/>
            <charset val="1"/>
          </rPr>
          <t xml:space="preserve">
Does landuse exist in this region/property</t>
        </r>
      </text>
    </comment>
    <comment ref="I16" authorId="0" shapeId="0" xr:uid="{916DF0A9-A1EB-40D0-8ACB-1C2F10097DF3}">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857B9ED8-2EFC-487F-9F0C-1214A88F1A01}">
      <text>
        <r>
          <rPr>
            <b/>
            <sz val="9"/>
            <color indexed="81"/>
            <rFont val="Tahoma"/>
            <charset val="1"/>
          </rPr>
          <t>Michael Young (21512438):</t>
        </r>
        <r>
          <rPr>
            <sz val="9"/>
            <color indexed="81"/>
            <rFont val="Tahoma"/>
            <charset val="1"/>
          </rPr>
          <t xml:space="preserve">
Does landuse exist in this region/property</t>
        </r>
      </text>
    </comment>
    <comment ref="M16" authorId="0" shapeId="0" xr:uid="{6A916A27-C67F-4D5B-8BF9-A1B93629095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<sst xmlns="http://schemas.openxmlformats.org/spreadsheetml/2006/main" count="7605" uniqueCount="1284">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</sst>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1" workbookViewId="0">
      <selection activeCell="Z108" sqref="Z108"/>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25">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25">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25">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25">
      <c r="A19" s="7"/>
      <c r="B19" s="8"/>
      <c r="C19" s="18"/>
      <c r="D19" s="18"/>
      <c r="E19" s="18"/>
      <c r="F19" s="27"/>
      <c r="G19" s="499" t="s">
        <v>69</v>
      </c>
      <c r="H19" s="208" t="b">
        <v>1</v>
      </c>
      <c r="I19" s="871" t="b">
        <v>1</v>
      </c>
      <c r="K19" s="692" t="s">
        <v>831</v>
      </c>
      <c r="L19" s="208" t="b">
        <v>1</v>
      </c>
      <c r="M19" s="871"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872" t="b">
        <v>1</v>
      </c>
      <c r="I20" s="648" t="b">
        <v>1</v>
      </c>
      <c r="K20" s="692" t="s">
        <v>347</v>
      </c>
      <c r="L20" s="872"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25">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25">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25">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25">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25">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25">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25">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25">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25">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25">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25">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25">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25">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25">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25">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25">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25">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25">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25">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25">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25">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25">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25">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25">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25">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25">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25">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25">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1097</v>
      </c>
      <c r="K106" s="18"/>
      <c r="L106" s="18"/>
      <c r="M106" s="24"/>
      <c r="N106" s="880"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25">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25">
      <c r="A108" s="7"/>
      <c r="B108" s="8"/>
      <c r="C108" s="18"/>
      <c r="D108" s="18"/>
      <c r="E108" s="18"/>
      <c r="F108" s="27"/>
      <c r="G108" s="208" t="b">
        <v>1</v>
      </c>
      <c r="J108" s="164" t="s">
        <v>1098</v>
      </c>
      <c r="K108" s="501" t="s">
        <v>829</v>
      </c>
      <c r="L108" s="207">
        <v>1</v>
      </c>
      <c r="M108" s="757" t="b">
        <f>NOT(OR(M109:M117))</f>
        <v>1</v>
      </c>
      <c r="N108" s="752">
        <f>V108</f>
        <v>105</v>
      </c>
      <c r="O108" s="167"/>
      <c r="P108" s="755">
        <f>MIN($T$108:$T$117)</f>
        <v>43572</v>
      </c>
      <c r="Q108" s="755">
        <f>Periods!$K$22</f>
        <v>43586</v>
      </c>
      <c r="R108" s="575">
        <v>43753</v>
      </c>
      <c r="S108" s="33"/>
      <c r="T108" s="753">
        <f>Periods!$F$22</f>
        <v>43574</v>
      </c>
      <c r="U108" s="33"/>
      <c r="V108" s="748">
        <f>MIN(51,INT((P108 - DATE(YEAR(P108),1,1))/7))*7</f>
        <v>105</v>
      </c>
      <c r="W108" s="748">
        <f t="shared" ref="W108:Z117" si="0">MIN(51,INT((Q108 - DATE(YEAR(Q108),1,1))/7))*7</f>
        <v>119</v>
      </c>
      <c r="X108" s="748">
        <f t="shared" si="0"/>
        <v>287</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25">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 t="shared" ref="Q109:Q117" si="2">Q108</f>
        <v>43586</v>
      </c>
      <c r="R109" s="575">
        <v>43753</v>
      </c>
      <c r="S109" s="33"/>
      <c r="T109" s="753">
        <f>Periods!$G$21</f>
        <v>43572</v>
      </c>
      <c r="U109" s="33"/>
      <c r="V109" s="748">
        <f t="shared" ref="V109:V117" si="3">MIN(51,INT((P109 - DATE(YEAR(P109),1,1))/7))*7</f>
        <v>105</v>
      </c>
      <c r="W109" s="748">
        <f t="shared" ref="W109:W117" si="4">MIN(51,INT((Q109 - DATE(YEAR(Q109),1,1))/7))*7</f>
        <v>119</v>
      </c>
      <c r="X109" s="748">
        <f t="shared" ref="X109:X117" si="5">MIN(51,INT((R109 - DATE(YEAR(R109),1,1))/7))*7</f>
        <v>287</v>
      </c>
      <c r="Y109" s="33"/>
      <c r="Z109" s="748">
        <f>MIN(51,INT((T109 - DATE(YEAR(T109),1,1))/7))*7</f>
        <v>105</v>
      </c>
      <c r="AA109" s="33"/>
      <c r="AB109" s="661">
        <f t="shared" ref="AB109:AB110" si="6">Z109</f>
        <v>105</v>
      </c>
      <c r="AC109" s="661">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923</v>
      </c>
      <c r="J110" s="164" t="s">
        <v>1100</v>
      </c>
      <c r="K110" s="502" t="s">
        <v>799</v>
      </c>
      <c r="L110" s="207">
        <v>0.33333333333333331</v>
      </c>
      <c r="M110" s="208" t="b">
        <v>0</v>
      </c>
      <c r="N110" s="752">
        <f>X110</f>
        <v>287</v>
      </c>
      <c r="O110" s="167"/>
      <c r="P110" s="755">
        <f t="shared" si="1"/>
        <v>43572</v>
      </c>
      <c r="Q110" s="755">
        <f t="shared" si="2"/>
        <v>43586</v>
      </c>
      <c r="R110" s="575">
        <v>43753</v>
      </c>
      <c r="S110" s="33"/>
      <c r="T110" s="754">
        <f t="shared" ref="T110:T117" si="8">T109</f>
        <v>43572</v>
      </c>
      <c r="U110" s="33"/>
      <c r="V110" s="748">
        <f t="shared" si="3"/>
        <v>105</v>
      </c>
      <c r="W110" s="748">
        <f t="shared" si="4"/>
        <v>119</v>
      </c>
      <c r="X110" s="748">
        <f t="shared" si="5"/>
        <v>287</v>
      </c>
      <c r="Y110" s="33"/>
      <c r="Z110" s="748">
        <f t="shared" si="0"/>
        <v>105</v>
      </c>
      <c r="AA110" s="33"/>
      <c r="AB110" s="661">
        <f t="shared" si="6"/>
        <v>105</v>
      </c>
      <c r="AC110" s="661">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1101</v>
      </c>
      <c r="K111" s="502" t="s">
        <v>800</v>
      </c>
      <c r="L111" s="207">
        <v>0.12121212121212122</v>
      </c>
      <c r="M111" s="208" t="b">
        <v>0</v>
      </c>
      <c r="N111" s="752">
        <f>W111</f>
        <v>119</v>
      </c>
      <c r="O111" s="167"/>
      <c r="P111" s="755">
        <f t="shared" si="1"/>
        <v>43572</v>
      </c>
      <c r="Q111" s="755">
        <f t="shared" si="2"/>
        <v>43586</v>
      </c>
      <c r="R111" s="575">
        <v>43753</v>
      </c>
      <c r="S111" s="33"/>
      <c r="T111" s="754">
        <f t="shared" si="8"/>
        <v>43572</v>
      </c>
      <c r="U111" s="33"/>
      <c r="V111" s="748">
        <f t="shared" si="3"/>
        <v>105</v>
      </c>
      <c r="W111" s="748">
        <f t="shared" si="4"/>
        <v>119</v>
      </c>
      <c r="X111" s="748">
        <f t="shared" si="5"/>
        <v>287</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1102</v>
      </c>
      <c r="K112" s="502" t="s">
        <v>801</v>
      </c>
      <c r="L112" s="207">
        <v>3.0303030303030304E-2</v>
      </c>
      <c r="M112" s="208" t="b">
        <v>0</v>
      </c>
      <c r="N112" s="752">
        <f>X112</f>
        <v>287</v>
      </c>
      <c r="O112" s="167"/>
      <c r="P112" s="755">
        <f t="shared" si="1"/>
        <v>43572</v>
      </c>
      <c r="Q112" s="755">
        <f t="shared" si="2"/>
        <v>43586</v>
      </c>
      <c r="R112" s="575">
        <v>43753</v>
      </c>
      <c r="S112" s="33"/>
      <c r="T112" s="754">
        <f t="shared" si="8"/>
        <v>43572</v>
      </c>
      <c r="U112" s="33"/>
      <c r="V112" s="748">
        <f t="shared" si="3"/>
        <v>105</v>
      </c>
      <c r="W112" s="748">
        <f t="shared" si="4"/>
        <v>119</v>
      </c>
      <c r="X112" s="748">
        <f t="shared" si="5"/>
        <v>287</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2"/>
        <v>43586</v>
      </c>
      <c r="R113" s="575">
        <v>43753</v>
      </c>
      <c r="S113" s="33"/>
      <c r="T113" s="753">
        <f>Periods!$K$22</f>
        <v>43586</v>
      </c>
      <c r="U113" s="33"/>
      <c r="V113" s="748">
        <f t="shared" si="3"/>
        <v>105</v>
      </c>
      <c r="W113" s="748">
        <f t="shared" si="4"/>
        <v>119</v>
      </c>
      <c r="X113" s="748">
        <f t="shared" si="5"/>
        <v>287</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25">
      <c r="A114" s="7"/>
      <c r="B114" s="8"/>
      <c r="C114" s="18"/>
      <c r="D114" s="18"/>
      <c r="E114" s="18"/>
      <c r="F114" s="27"/>
      <c r="G114" s="252">
        <v>1</v>
      </c>
      <c r="J114" s="164" t="s">
        <v>1104</v>
      </c>
      <c r="K114" s="502" t="s">
        <v>803</v>
      </c>
      <c r="L114" s="207">
        <v>0.15151515151515152</v>
      </c>
      <c r="M114" s="208" t="b">
        <v>0</v>
      </c>
      <c r="N114" s="752">
        <f>X114</f>
        <v>287</v>
      </c>
      <c r="O114" s="167"/>
      <c r="P114" s="755">
        <f t="shared" si="1"/>
        <v>43572</v>
      </c>
      <c r="Q114" s="755">
        <f t="shared" si="2"/>
        <v>43586</v>
      </c>
      <c r="R114" s="575">
        <v>43753</v>
      </c>
      <c r="S114" s="33"/>
      <c r="T114" s="754">
        <f>T113</f>
        <v>43586</v>
      </c>
      <c r="U114" s="33"/>
      <c r="V114" s="748">
        <f t="shared" si="3"/>
        <v>105</v>
      </c>
      <c r="W114" s="748">
        <f t="shared" si="4"/>
        <v>119</v>
      </c>
      <c r="X114" s="748">
        <f t="shared" si="5"/>
        <v>287</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25">
      <c r="A115" s="7"/>
      <c r="B115" s="8"/>
      <c r="C115" s="18"/>
      <c r="D115" s="18"/>
      <c r="E115" s="18"/>
      <c r="F115" s="27"/>
      <c r="J115" s="164" t="s">
        <v>1105</v>
      </c>
      <c r="K115" s="502" t="s">
        <v>804</v>
      </c>
      <c r="L115" s="207">
        <v>0</v>
      </c>
      <c r="M115" s="208" t="b">
        <v>0</v>
      </c>
      <c r="N115" s="752">
        <f>W115</f>
        <v>119</v>
      </c>
      <c r="O115" s="167"/>
      <c r="P115" s="755">
        <f t="shared" si="1"/>
        <v>43572</v>
      </c>
      <c r="Q115" s="755">
        <f t="shared" si="2"/>
        <v>43586</v>
      </c>
      <c r="R115" s="575">
        <v>43753</v>
      </c>
      <c r="S115" s="33"/>
      <c r="T115" s="753">
        <f>Periods!$M$23</f>
        <v>43617</v>
      </c>
      <c r="U115" s="33"/>
      <c r="V115" s="748">
        <f t="shared" si="3"/>
        <v>105</v>
      </c>
      <c r="W115" s="748">
        <f t="shared" si="4"/>
        <v>119</v>
      </c>
      <c r="X115" s="748">
        <f t="shared" si="5"/>
        <v>287</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1106</v>
      </c>
      <c r="K116" s="502" t="s">
        <v>805</v>
      </c>
      <c r="L116" s="207">
        <v>0</v>
      </c>
      <c r="M116" s="208" t="b">
        <v>0</v>
      </c>
      <c r="N116" s="752">
        <f>X116</f>
        <v>287</v>
      </c>
      <c r="O116" s="167"/>
      <c r="P116" s="755">
        <f t="shared" si="1"/>
        <v>43572</v>
      </c>
      <c r="Q116" s="755">
        <f t="shared" si="2"/>
        <v>43586</v>
      </c>
      <c r="R116" s="575">
        <v>43753</v>
      </c>
      <c r="S116" s="33"/>
      <c r="T116" s="754">
        <f t="shared" si="8"/>
        <v>43617</v>
      </c>
      <c r="U116" s="33"/>
      <c r="V116" s="748">
        <f t="shared" si="3"/>
        <v>105</v>
      </c>
      <c r="W116" s="748">
        <f t="shared" si="4"/>
        <v>119</v>
      </c>
      <c r="X116" s="748">
        <f t="shared" si="5"/>
        <v>287</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6" t="s">
        <v>1107</v>
      </c>
      <c r="K117" s="503" t="s">
        <v>806</v>
      </c>
      <c r="L117" s="207">
        <v>0</v>
      </c>
      <c r="M117" s="208" t="b">
        <v>0</v>
      </c>
      <c r="N117" s="752">
        <f>X117</f>
        <v>287</v>
      </c>
      <c r="O117" s="167"/>
      <c r="P117" s="755">
        <f t="shared" si="1"/>
        <v>43572</v>
      </c>
      <c r="Q117" s="755">
        <f t="shared" si="2"/>
        <v>43586</v>
      </c>
      <c r="R117" s="575">
        <v>43753</v>
      </c>
      <c r="S117" s="33"/>
      <c r="T117" s="754">
        <f t="shared" si="8"/>
        <v>43617</v>
      </c>
      <c r="U117" s="33"/>
      <c r="V117" s="748">
        <f t="shared" si="3"/>
        <v>105</v>
      </c>
      <c r="W117" s="748">
        <f t="shared" si="4"/>
        <v>119</v>
      </c>
      <c r="X117" s="748">
        <f t="shared" si="5"/>
        <v>287</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1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119" zoomScale="87" zoomScaleNormal="87" workbookViewId="0">
      <selection activeCell="I730" sqref="I73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4"/>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6" t="s">
        <v>356</v>
      </c>
      <c r="I116" s="886"/>
      <c r="J116" s="886"/>
      <c r="K116" s="23"/>
      <c r="L116" s="23"/>
      <c r="M116" s="887" t="s">
        <v>1256</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0" t="str">
        <f>INDEX($G$686:$G$693,MATCH(H136,$H$686:$H$693,0))</f>
        <v>super</v>
      </c>
      <c r="I135" s="820" t="str">
        <f>INDEX($G$686:$G$693,MATCH(I136,$H$686:$H$693,0))</f>
        <v>mop</v>
      </c>
      <c r="J135" s="23"/>
      <c r="K135" s="23"/>
      <c r="L135" s="23"/>
      <c r="M135" s="23"/>
      <c r="N135" s="23"/>
      <c r="O135" s="820" t="str">
        <f>INDEX($G$686:$G$693,MATCH(O136,$H$686:$H$693,0))</f>
        <v>super</v>
      </c>
      <c r="P135" s="820"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19" t="str">
        <f>General!K17</f>
        <v>a</v>
      </c>
      <c r="H137" s="232">
        <v>120</v>
      </c>
      <c r="I137" s="232">
        <v>60</v>
      </c>
      <c r="J137" s="705" t="str">
        <f>$G137</f>
        <v>a</v>
      </c>
      <c r="K137" s="232">
        <v>1</v>
      </c>
      <c r="N137" s="43" t="str">
        <f>$G137</f>
        <v>a</v>
      </c>
      <c r="O137" s="232">
        <f>IF(H137&gt;0,1,0)</f>
        <v>1</v>
      </c>
      <c r="P137" s="232">
        <f>IF(I137&gt;0,1,0)</f>
        <v>1</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19" t="str">
        <f>General!K18</f>
        <v>ar</v>
      </c>
      <c r="H138" s="232">
        <v>170</v>
      </c>
      <c r="I138" s="232">
        <v>60</v>
      </c>
      <c r="J138" s="705" t="str">
        <f t="shared" ref="J138:J155" si="13">$G138</f>
        <v>ar</v>
      </c>
      <c r="K138" s="232">
        <v>0</v>
      </c>
      <c r="N138" s="43" t="str">
        <f t="shared" ref="N138:N155" si="14">$G138</f>
        <v>ar</v>
      </c>
      <c r="O138" s="232">
        <f>IF(H138&gt;0,1,0)</f>
        <v>1</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19"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19" t="str">
        <f>General!K20</f>
        <v>m</v>
      </c>
      <c r="H140" s="232">
        <v>120</v>
      </c>
      <c r="I140" s="232">
        <v>60</v>
      </c>
      <c r="J140" s="705" t="str">
        <f t="shared" si="13"/>
        <v>m</v>
      </c>
      <c r="K140" s="232">
        <v>1</v>
      </c>
      <c r="N140" s="43" t="str">
        <f t="shared" si="14"/>
        <v>m</v>
      </c>
      <c r="O140" s="232">
        <f>IF(H140&gt;0,1,0)</f>
        <v>1</v>
      </c>
      <c r="P140" s="232">
        <f>IF(I140&gt;0,1,0)</f>
        <v>1</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19" t="str">
        <f>General!K21</f>
        <v>j</v>
      </c>
      <c r="H141" s="232">
        <v>120</v>
      </c>
      <c r="I141" s="232">
        <v>60</v>
      </c>
      <c r="J141" s="705" t="str">
        <f t="shared" si="13"/>
        <v>j</v>
      </c>
      <c r="K141" s="232">
        <v>1</v>
      </c>
      <c r="N141" s="43" t="str">
        <f t="shared" si="14"/>
        <v>j</v>
      </c>
      <c r="O141" s="232">
        <f>IF(H141&gt;0,1,0)</f>
        <v>1</v>
      </c>
      <c r="P141" s="232">
        <f>IF(I141&gt;0,1,0)</f>
        <v>1</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19" t="str">
        <f>General!K22</f>
        <v>jc</v>
      </c>
      <c r="H142" s="697">
        <f>H143*$T$776+H141*(1-$T$776)</f>
        <v>125</v>
      </c>
      <c r="I142" s="697">
        <f>I143*$T$776+I141*(1-$T$776)</f>
        <v>60</v>
      </c>
      <c r="J142" s="705" t="str">
        <f t="shared" si="13"/>
        <v>jc</v>
      </c>
      <c r="K142" s="232">
        <v>1</v>
      </c>
      <c r="N142" s="43" t="str">
        <f t="shared" si="14"/>
        <v>jc</v>
      </c>
      <c r="O142" s="697">
        <f>O143*$T$776+O141*(1-$T$776)</f>
        <v>1</v>
      </c>
      <c r="P142" s="697">
        <f>P143*$T$776+P141*(1-$T$776)</f>
        <v>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19" t="str">
        <f>General!K23</f>
        <v>jr</v>
      </c>
      <c r="H143" s="232">
        <v>170</v>
      </c>
      <c r="I143" s="232">
        <v>60</v>
      </c>
      <c r="J143" s="705" t="str">
        <f t="shared" si="13"/>
        <v>jr</v>
      </c>
      <c r="K143" s="232">
        <v>0</v>
      </c>
      <c r="N143" s="43" t="str">
        <f t="shared" si="14"/>
        <v>jr</v>
      </c>
      <c r="O143" s="232">
        <f t="shared" ref="O143:P147" si="16">IF(H143&gt;0,1,0)</f>
        <v>1</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19" t="str">
        <f>General!K24</f>
        <v>s</v>
      </c>
      <c r="H144" s="232">
        <v>120</v>
      </c>
      <c r="I144" s="232">
        <v>60</v>
      </c>
      <c r="J144" s="705" t="str">
        <f t="shared" si="13"/>
        <v>s</v>
      </c>
      <c r="K144" s="232">
        <v>1</v>
      </c>
      <c r="N144" s="43" t="str">
        <f t="shared" si="14"/>
        <v>s</v>
      </c>
      <c r="O144" s="232">
        <f t="shared" si="16"/>
        <v>1</v>
      </c>
      <c r="P144" s="232">
        <f t="shared" si="16"/>
        <v>1</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19" t="str">
        <f>General!K25</f>
        <v>sp</v>
      </c>
      <c r="H145" s="232">
        <v>120</v>
      </c>
      <c r="I145" s="232">
        <v>60</v>
      </c>
      <c r="J145" s="705" t="str">
        <f t="shared" si="13"/>
        <v>sp</v>
      </c>
      <c r="K145" s="232">
        <v>1</v>
      </c>
      <c r="N145" s="43" t="str">
        <f t="shared" si="14"/>
        <v>sp</v>
      </c>
      <c r="O145" s="232">
        <f t="shared" si="16"/>
        <v>1</v>
      </c>
      <c r="P145" s="232">
        <f t="shared" si="16"/>
        <v>1</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19" t="str">
        <f>General!K26</f>
        <v>sr</v>
      </c>
      <c r="H146" s="232">
        <v>170</v>
      </c>
      <c r="I146" s="232">
        <v>60</v>
      </c>
      <c r="J146" s="705" t="str">
        <f t="shared" si="13"/>
        <v>sr</v>
      </c>
      <c r="K146" s="232">
        <v>0</v>
      </c>
      <c r="N146" s="43" t="str">
        <f t="shared" si="14"/>
        <v>sr</v>
      </c>
      <c r="O146" s="232">
        <f t="shared" si="16"/>
        <v>1</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19" t="str">
        <f>General!K27</f>
        <v>t</v>
      </c>
      <c r="H147" s="232">
        <v>120</v>
      </c>
      <c r="I147" s="232">
        <v>60</v>
      </c>
      <c r="J147" s="705" t="str">
        <f t="shared" si="13"/>
        <v>t</v>
      </c>
      <c r="K147" s="232">
        <v>1</v>
      </c>
      <c r="N147" s="43" t="str">
        <f t="shared" si="14"/>
        <v>t</v>
      </c>
      <c r="O147" s="232">
        <f t="shared" si="16"/>
        <v>1</v>
      </c>
      <c r="P147" s="232">
        <f t="shared" si="16"/>
        <v>1</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19" t="str">
        <f>General!K28</f>
        <v>tc</v>
      </c>
      <c r="H148" s="697">
        <f>H149*$T$790+H147*(1-$T$790)</f>
        <v>125</v>
      </c>
      <c r="I148" s="697">
        <f>I149*$T$790+I147*(1-$T$790)</f>
        <v>60</v>
      </c>
      <c r="J148" s="705" t="str">
        <f t="shared" si="13"/>
        <v>tc</v>
      </c>
      <c r="K148" s="232">
        <v>1</v>
      </c>
      <c r="N148" s="43" t="str">
        <f t="shared" si="14"/>
        <v>tc</v>
      </c>
      <c r="O148" s="697">
        <f>O149*$T$790+O147*(1-$T$790)</f>
        <v>1</v>
      </c>
      <c r="P148" s="697">
        <f>P149*$T$790+P147*(1-$T$790)</f>
        <v>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19" t="str">
        <f>General!K29</f>
        <v>tr</v>
      </c>
      <c r="H149" s="232">
        <v>170</v>
      </c>
      <c r="I149" s="232">
        <v>60</v>
      </c>
      <c r="J149" s="705" t="str">
        <f t="shared" si="13"/>
        <v>tr</v>
      </c>
      <c r="K149" s="232">
        <v>0</v>
      </c>
      <c r="N149" s="43" t="str">
        <f t="shared" si="14"/>
        <v>tr</v>
      </c>
      <c r="O149" s="232">
        <f>IF(H149&gt;0,1,0)</f>
        <v>1</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19" t="str">
        <f>General!K30</f>
        <v>u</v>
      </c>
      <c r="H150" s="232">
        <v>120</v>
      </c>
      <c r="I150" s="232">
        <v>60</v>
      </c>
      <c r="J150" s="705" t="str">
        <f t="shared" si="13"/>
        <v>u</v>
      </c>
      <c r="K150" s="232">
        <v>1</v>
      </c>
      <c r="N150" s="43" t="str">
        <f t="shared" si="14"/>
        <v>u</v>
      </c>
      <c r="O150" s="232">
        <f>IF(H150&gt;0,1,0)</f>
        <v>1</v>
      </c>
      <c r="P150" s="232">
        <f>IF(I150&gt;0,1,0)</f>
        <v>1</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19" t="str">
        <f>General!K31</f>
        <v>uc</v>
      </c>
      <c r="H151" s="697">
        <f>H152*$T$793+H150*(1-$T$793)</f>
        <v>125</v>
      </c>
      <c r="I151" s="697">
        <f>I152*$T$793+I150*(1-$T$793)</f>
        <v>60</v>
      </c>
      <c r="J151" s="705" t="str">
        <f t="shared" si="13"/>
        <v>uc</v>
      </c>
      <c r="K151" s="232">
        <v>1</v>
      </c>
      <c r="N151" s="43" t="str">
        <f t="shared" si="14"/>
        <v>uc</v>
      </c>
      <c r="O151" s="697">
        <f>O152*$T$793+O150*(1-$T$793)</f>
        <v>1</v>
      </c>
      <c r="P151" s="697">
        <f>P152*$T$793+P150*(1-$T$793)</f>
        <v>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19" t="str">
        <f>General!K32</f>
        <v>ur</v>
      </c>
      <c r="H152" s="232">
        <v>170</v>
      </c>
      <c r="I152" s="232">
        <v>60</v>
      </c>
      <c r="J152" s="705" t="str">
        <f t="shared" si="13"/>
        <v>ur</v>
      </c>
      <c r="K152" s="232">
        <v>0</v>
      </c>
      <c r="N152" s="43" t="str">
        <f t="shared" si="14"/>
        <v>ur</v>
      </c>
      <c r="O152" s="232">
        <f>IF(H152&gt;0,1,0)</f>
        <v>1</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19" t="str">
        <f>General!K33</f>
        <v>x</v>
      </c>
      <c r="H153" s="232">
        <v>120</v>
      </c>
      <c r="I153" s="232">
        <v>60</v>
      </c>
      <c r="J153" s="705" t="str">
        <f t="shared" si="13"/>
        <v>x</v>
      </c>
      <c r="K153" s="232">
        <v>1</v>
      </c>
      <c r="N153" s="43" t="str">
        <f t="shared" si="14"/>
        <v>x</v>
      </c>
      <c r="O153" s="232">
        <f>IF(H153&gt;0,1,0)</f>
        <v>1</v>
      </c>
      <c r="P153" s="232">
        <f>IF(I153&gt;0,1,0)</f>
        <v>1</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19" t="str">
        <f>General!K34</f>
        <v>xc</v>
      </c>
      <c r="H154" s="697">
        <f>H155*$T$799+H153*(1-$T$799)</f>
        <v>125</v>
      </c>
      <c r="I154" s="697">
        <f>I155*$T$799+I153*(1-$T$799)</f>
        <v>60</v>
      </c>
      <c r="J154" s="705" t="str">
        <f t="shared" si="13"/>
        <v>xc</v>
      </c>
      <c r="K154" s="232">
        <v>1</v>
      </c>
      <c r="N154" s="43" t="str">
        <f t="shared" si="14"/>
        <v>xc</v>
      </c>
      <c r="O154" s="697">
        <f>O155*$T$799+O153*(1-$T$799)</f>
        <v>1</v>
      </c>
      <c r="P154" s="697">
        <f>P155*$T$799+P153*(1-$T$799)</f>
        <v>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19" t="str">
        <f>General!K35</f>
        <v>xr</v>
      </c>
      <c r="H155" s="232">
        <v>170</v>
      </c>
      <c r="I155" s="232">
        <v>60</v>
      </c>
      <c r="J155" s="705" t="str">
        <f t="shared" si="13"/>
        <v>xr</v>
      </c>
      <c r="K155" s="232">
        <v>0</v>
      </c>
      <c r="N155" s="43" t="str">
        <f t="shared" si="14"/>
        <v>xr</v>
      </c>
      <c r="O155" s="232">
        <f>IF(H155&gt;0,1,0)</f>
        <v>1</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5" outlineLevel="1" x14ac:dyDescent="0.25">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5" outlineLevel="1" x14ac:dyDescent="0.25">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5" outlineLevel="1" x14ac:dyDescent="0.25">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5" outlineLevel="1" x14ac:dyDescent="0.25">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5" outlineLevel="1" x14ac:dyDescent="0.25">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5" outlineLevel="1" x14ac:dyDescent="0.25">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5" outlineLevel="1" x14ac:dyDescent="0.25">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5" outlineLevel="1" x14ac:dyDescent="0.25">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5" outlineLevel="1" x14ac:dyDescent="0.25">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5" outlineLevel="1" x14ac:dyDescent="0.25">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5" outlineLevel="1" x14ac:dyDescent="0.25">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5" outlineLevel="1" x14ac:dyDescent="0.25">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5" outlineLevel="1" x14ac:dyDescent="0.25">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5" outlineLevel="1" x14ac:dyDescent="0.25">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5" outlineLevel="1" x14ac:dyDescent="0.25">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5" outlineLevel="1" x14ac:dyDescent="0.25">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5" outlineLevel="1" x14ac:dyDescent="0.25">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5" outlineLevel="1" x14ac:dyDescent="0.25">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5" outlineLevel="1" x14ac:dyDescent="0.25">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5" outlineLevel="1" x14ac:dyDescent="0.25">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5" outlineLevel="1" x14ac:dyDescent="0.25">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5" outlineLevel="1" x14ac:dyDescent="0.25">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5" outlineLevel="1" x14ac:dyDescent="0.25">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5" outlineLevel="1" x14ac:dyDescent="0.25">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5" outlineLevel="1" x14ac:dyDescent="0.25">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5" outlineLevel="1" x14ac:dyDescent="0.25">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5" outlineLevel="1" x14ac:dyDescent="0.25">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5" outlineLevel="1" x14ac:dyDescent="0.25">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5" outlineLevel="1" x14ac:dyDescent="0.25">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5" outlineLevel="1" x14ac:dyDescent="0.25">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5" outlineLevel="1" x14ac:dyDescent="0.25">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5" outlineLevel="1" x14ac:dyDescent="0.25">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5" outlineLevel="1" x14ac:dyDescent="0.25">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5" outlineLevel="1" x14ac:dyDescent="0.25">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5" outlineLevel="1" x14ac:dyDescent="0.25">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5" outlineLevel="1" x14ac:dyDescent="0.25">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5" outlineLevel="1" x14ac:dyDescent="0.25">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5" outlineLevel="1" x14ac:dyDescent="0.25">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5" outlineLevel="1" x14ac:dyDescent="0.25">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5" outlineLevel="1" x14ac:dyDescent="0.25">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5" outlineLevel="1" x14ac:dyDescent="0.25">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5" outlineLevel="1" x14ac:dyDescent="0.25">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5" outlineLevel="1" x14ac:dyDescent="0.25">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5" outlineLevel="1" x14ac:dyDescent="0.25">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5" outlineLevel="1" x14ac:dyDescent="0.25">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5" outlineLevel="1" x14ac:dyDescent="0.25">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5" outlineLevel="1" x14ac:dyDescent="0.25">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5" outlineLevel="1" x14ac:dyDescent="0.25">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5" outlineLevel="1" x14ac:dyDescent="0.25">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5" outlineLevel="1" x14ac:dyDescent="0.25">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5" outlineLevel="1" x14ac:dyDescent="0.25">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5" outlineLevel="1" x14ac:dyDescent="0.25">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5" outlineLevel="1" x14ac:dyDescent="0.25">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5" outlineLevel="1" x14ac:dyDescent="0.25">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5" outlineLevel="1" x14ac:dyDescent="0.25">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5" outlineLevel="1" x14ac:dyDescent="0.25">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5" outlineLevel="1" x14ac:dyDescent="0.25">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5" outlineLevel="1" x14ac:dyDescent="0.25">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5" outlineLevel="1" x14ac:dyDescent="0.25">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5" outlineLevel="1" x14ac:dyDescent="0.25">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5" outlineLevel="1" x14ac:dyDescent="0.25">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5" outlineLevel="1" x14ac:dyDescent="0.25">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5" outlineLevel="1" x14ac:dyDescent="0.25">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5" outlineLevel="1" x14ac:dyDescent="0.25">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25">
      <c r="A243" s="7"/>
      <c r="B243" s="8"/>
      <c r="C243" s="18"/>
      <c r="D243" s="18"/>
      <c r="E243" s="18"/>
      <c r="F243" s="27"/>
      <c r="N243" t="b">
        <f>OR(N178:N242)</f>
        <v>0</v>
      </c>
      <c r="AX243" s="17"/>
      <c r="AY243" s="9"/>
      <c r="AZ243" s="9"/>
      <c r="BA243" s="9"/>
    </row>
    <row r="244" spans="1:53" ht="15" outlineLevel="1" x14ac:dyDescent="0.25">
      <c r="A244" s="7"/>
      <c r="B244" s="8"/>
      <c r="C244" s="18"/>
      <c r="D244" s="18"/>
      <c r="E244" s="18"/>
      <c r="F244" s="27"/>
      <c r="AX244" s="17"/>
      <c r="AY244" s="9"/>
      <c r="AZ244" s="9"/>
      <c r="BA244" s="9"/>
    </row>
    <row r="245" spans="1:53" ht="15" outlineLevel="1" x14ac:dyDescent="0.25">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5" outlineLevel="1" x14ac:dyDescent="0.25">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5" outlineLevel="1" x14ac:dyDescent="0.25">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5" outlineLevel="1" x14ac:dyDescent="0.25">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5" outlineLevel="1" x14ac:dyDescent="0.25">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5" outlineLevel="1" x14ac:dyDescent="0.25">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5" outlineLevel="1" x14ac:dyDescent="0.25">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5" outlineLevel="1" x14ac:dyDescent="0.25">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5" outlineLevel="1" x14ac:dyDescent="0.25">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5" outlineLevel="1" x14ac:dyDescent="0.25">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5" outlineLevel="1" x14ac:dyDescent="0.25">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5" outlineLevel="1" x14ac:dyDescent="0.25">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5" outlineLevel="1" x14ac:dyDescent="0.25">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5" outlineLevel="1" x14ac:dyDescent="0.25">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5" outlineLevel="1" x14ac:dyDescent="0.25">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5" outlineLevel="1" x14ac:dyDescent="0.25">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5" outlineLevel="1" x14ac:dyDescent="0.25">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5" outlineLevel="1" x14ac:dyDescent="0.25">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5" outlineLevel="1" x14ac:dyDescent="0.25">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5" outlineLevel="1" x14ac:dyDescent="0.25">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5" outlineLevel="1" x14ac:dyDescent="0.25">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5" outlineLevel="1" x14ac:dyDescent="0.25">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5" outlineLevel="1" x14ac:dyDescent="0.25">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5" outlineLevel="1" x14ac:dyDescent="0.25">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5" outlineLevel="1" x14ac:dyDescent="0.25">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5" outlineLevel="1" x14ac:dyDescent="0.25">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5" outlineLevel="1" x14ac:dyDescent="0.25">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5" outlineLevel="1" x14ac:dyDescent="0.25">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5" outlineLevel="1" x14ac:dyDescent="0.25">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5" outlineLevel="1" x14ac:dyDescent="0.25">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5" outlineLevel="1" x14ac:dyDescent="0.25">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5" outlineLevel="1" x14ac:dyDescent="0.25">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5" outlineLevel="1" x14ac:dyDescent="0.25">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5" outlineLevel="1" x14ac:dyDescent="0.25">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5" outlineLevel="1" x14ac:dyDescent="0.25">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5" outlineLevel="1" x14ac:dyDescent="0.25">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5" outlineLevel="1" x14ac:dyDescent="0.25">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5" outlineLevel="1" x14ac:dyDescent="0.25">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5" outlineLevel="1" x14ac:dyDescent="0.25">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5" outlineLevel="1" x14ac:dyDescent="0.25">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5" outlineLevel="1" x14ac:dyDescent="0.25">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5" outlineLevel="1" x14ac:dyDescent="0.25">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5" outlineLevel="1" x14ac:dyDescent="0.25">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5" outlineLevel="1" x14ac:dyDescent="0.25">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5" outlineLevel="1" x14ac:dyDescent="0.25">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5" outlineLevel="1" x14ac:dyDescent="0.25">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5" outlineLevel="1" x14ac:dyDescent="0.25">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5" outlineLevel="1" x14ac:dyDescent="0.25">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5" outlineLevel="1" x14ac:dyDescent="0.25">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5" outlineLevel="1" x14ac:dyDescent="0.25">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5" outlineLevel="1" x14ac:dyDescent="0.25">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5" outlineLevel="1" x14ac:dyDescent="0.25">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5" outlineLevel="1" x14ac:dyDescent="0.25">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5" outlineLevel="1" x14ac:dyDescent="0.25">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5" outlineLevel="1" x14ac:dyDescent="0.25">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5" outlineLevel="1" x14ac:dyDescent="0.25">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5" outlineLevel="1" x14ac:dyDescent="0.25">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5" outlineLevel="1" x14ac:dyDescent="0.25">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5" outlineLevel="1" x14ac:dyDescent="0.25">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5" outlineLevel="1" x14ac:dyDescent="0.25">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5" outlineLevel="1" x14ac:dyDescent="0.25">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5" outlineLevel="1" x14ac:dyDescent="0.25">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5" outlineLevel="1" x14ac:dyDescent="0.25">
      <c r="A410" s="7"/>
      <c r="B410" s="8"/>
      <c r="C410" s="18"/>
      <c r="D410" s="18"/>
      <c r="E410" s="18"/>
      <c r="F410" s="27"/>
      <c r="G410" s="27" t="str">
        <f t="shared" si="116"/>
        <v>ANWFWbd</v>
      </c>
      <c r="H410" s="879">
        <v>0</v>
      </c>
      <c r="I410" s="879">
        <f>I409</f>
        <v>1</v>
      </c>
      <c r="J410" s="879">
        <f>J409+1</f>
        <v>3</v>
      </c>
      <c r="K410" s="879">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5" outlineLevel="1" x14ac:dyDescent="0.25">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5" outlineLevel="1" x14ac:dyDescent="0.25">
      <c r="A412" s="7"/>
      <c r="B412" s="8"/>
      <c r="C412" s="18"/>
      <c r="D412" s="18"/>
      <c r="E412" s="18"/>
      <c r="F412" s="27"/>
      <c r="G412" s="27" t="str">
        <f t="shared" si="116"/>
        <v>AANWFwd</v>
      </c>
      <c r="H412" s="879">
        <v>0</v>
      </c>
      <c r="I412" s="879">
        <f>I411</f>
        <v>1</v>
      </c>
      <c r="J412" s="879">
        <f>J411+1</f>
        <v>3</v>
      </c>
      <c r="K412" s="879">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5" outlineLevel="1" x14ac:dyDescent="0.25">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5" outlineLevel="1" x14ac:dyDescent="0.25">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5" outlineLevel="1" x14ac:dyDescent="0.25">
      <c r="A415" s="7"/>
      <c r="B415" s="8"/>
      <c r="C415" s="18"/>
      <c r="D415" s="18"/>
      <c r="E415" s="18"/>
      <c r="F415" s="27"/>
      <c r="G415" s="27" t="str">
        <f t="shared" si="116"/>
        <v>YAAA2Nwd</v>
      </c>
      <c r="H415" s="879">
        <v>0</v>
      </c>
      <c r="I415" s="879">
        <f>I414</f>
        <v>1</v>
      </c>
      <c r="J415" s="879">
        <f>J414+1</f>
        <v>2</v>
      </c>
      <c r="K415" s="879">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5" outlineLevel="1" x14ac:dyDescent="0.25">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5" outlineLevel="1" x14ac:dyDescent="0.25">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5" outlineLevel="1" x14ac:dyDescent="0.25">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5" outlineLevel="1" x14ac:dyDescent="0.25">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5" outlineLevel="1" x14ac:dyDescent="0.25">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5" outlineLevel="1" x14ac:dyDescent="0.25">
      <c r="A421" s="7"/>
      <c r="B421" s="8"/>
      <c r="C421" s="18"/>
      <c r="D421" s="18"/>
      <c r="E421" s="18"/>
      <c r="F421" s="27"/>
      <c r="G421" s="27" t="str">
        <f t="shared" si="116"/>
        <v>AAANBod</v>
      </c>
      <c r="H421" s="879">
        <v>0</v>
      </c>
      <c r="I421" s="879">
        <f>I420</f>
        <v>1</v>
      </c>
      <c r="J421" s="879">
        <f>J420+1</f>
        <v>2</v>
      </c>
      <c r="K421" s="879">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5" outlineLevel="1" x14ac:dyDescent="0.25">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5" outlineLevel="1" x14ac:dyDescent="0.25">
      <c r="A423" s="7"/>
      <c r="B423" s="8"/>
      <c r="C423" s="18"/>
      <c r="D423" s="18"/>
      <c r="E423" s="18"/>
      <c r="F423" s="27"/>
      <c r="G423" s="27" t="str">
        <f t="shared" si="116"/>
        <v>AAAA2Nbd</v>
      </c>
      <c r="H423" s="879">
        <v>0</v>
      </c>
      <c r="I423" s="879">
        <f>I422</f>
        <v>1</v>
      </c>
      <c r="J423" s="879">
        <f>J422+1</f>
        <v>2</v>
      </c>
      <c r="K423" s="879">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5" outlineLevel="1" x14ac:dyDescent="0.25">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5" outlineLevel="1" x14ac:dyDescent="0.25">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5" outlineLevel="1" x14ac:dyDescent="0.25">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5" outlineLevel="1" x14ac:dyDescent="0.25">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5" outlineLevel="1" x14ac:dyDescent="0.25">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5" outlineLevel="1" x14ac:dyDescent="0.25">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5" outlineLevel="1" x14ac:dyDescent="0.25">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5" outlineLevel="1" x14ac:dyDescent="0.25">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5" outlineLevel="1" x14ac:dyDescent="0.25">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5" outlineLevel="1" x14ac:dyDescent="0.25">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5" outlineLevel="1" x14ac:dyDescent="0.25">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5" outlineLevel="1" x14ac:dyDescent="0.25">
      <c r="A435" s="7"/>
      <c r="B435" s="8"/>
      <c r="C435" s="18"/>
      <c r="D435" s="18"/>
      <c r="E435" s="18"/>
      <c r="F435" s="27"/>
      <c r="G435" s="27" t="str">
        <f t="shared" si="117"/>
        <v>YYNBNbd</v>
      </c>
      <c r="H435" s="879">
        <v>0</v>
      </c>
      <c r="I435" s="879">
        <f>I434</f>
        <v>1</v>
      </c>
      <c r="J435" s="879">
        <f>J434+1</f>
        <v>3</v>
      </c>
      <c r="K435" s="879">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5" outlineLevel="1" x14ac:dyDescent="0.25">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5" outlineLevel="1" x14ac:dyDescent="0.25">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5" outlineLevel="1" x14ac:dyDescent="0.25">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5" outlineLevel="1" x14ac:dyDescent="0.25">
      <c r="A439" s="7"/>
      <c r="B439" s="8"/>
      <c r="C439" s="18"/>
      <c r="D439" s="18"/>
      <c r="E439" s="18"/>
      <c r="F439" s="27"/>
      <c r="G439" s="27" t="str">
        <f t="shared" si="117"/>
        <v>YYBNBrd</v>
      </c>
      <c r="H439" s="879">
        <v>0</v>
      </c>
      <c r="I439" s="879">
        <f>I438</f>
        <v>1</v>
      </c>
      <c r="J439" s="879">
        <f>J438+1</f>
        <v>4</v>
      </c>
      <c r="K439" s="879">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5" outlineLevel="1" x14ac:dyDescent="0.25">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5" outlineLevel="1" x14ac:dyDescent="0.25">
      <c r="A441" s="7"/>
      <c r="B441" s="8"/>
      <c r="C441" s="18"/>
      <c r="D441" s="18"/>
      <c r="E441" s="18"/>
      <c r="F441" s="27"/>
      <c r="G441" s="27" t="str">
        <f t="shared" si="117"/>
        <v>YYNWNwd</v>
      </c>
      <c r="H441" s="879">
        <v>0</v>
      </c>
      <c r="I441" s="879">
        <f>I440</f>
        <v>1</v>
      </c>
      <c r="J441" s="879">
        <f>J440+1</f>
        <v>2</v>
      </c>
      <c r="K441" s="879">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5" outlineLevel="1" x14ac:dyDescent="0.25">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5" outlineLevel="1" x14ac:dyDescent="0.25">
      <c r="A443" s="7"/>
      <c r="B443" s="8"/>
      <c r="C443" s="18"/>
      <c r="D443" s="18"/>
      <c r="E443" s="18"/>
      <c r="F443" s="27"/>
      <c r="G443" s="27" t="str">
        <f t="shared" si="117"/>
        <v>YYWNWzd</v>
      </c>
      <c r="H443" s="879">
        <v>0</v>
      </c>
      <c r="I443" s="879">
        <f>I442</f>
        <v>1</v>
      </c>
      <c r="J443" s="879">
        <f>J442+1</f>
        <v>3</v>
      </c>
      <c r="K443" s="879">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5" outlineLevel="1" x14ac:dyDescent="0.25">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5" outlineLevel="1" x14ac:dyDescent="0.25">
      <c r="A445" s="7"/>
      <c r="B445" s="8"/>
      <c r="C445" s="18"/>
      <c r="D445" s="18"/>
      <c r="E445" s="18"/>
      <c r="F445" s="27"/>
      <c r="G445" s="27" t="str">
        <f t="shared" si="117"/>
        <v>YYNWBrd</v>
      </c>
      <c r="H445" s="879">
        <v>0</v>
      </c>
      <c r="I445" s="879">
        <f>I444</f>
        <v>1</v>
      </c>
      <c r="J445" s="879">
        <f>J444+1</f>
        <v>4</v>
      </c>
      <c r="K445" s="879">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5" outlineLevel="1" x14ac:dyDescent="0.25">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5" outlineLevel="1" x14ac:dyDescent="0.25">
      <c r="A447" s="7"/>
      <c r="B447" s="8"/>
      <c r="C447" s="18"/>
      <c r="D447" s="18"/>
      <c r="E447" s="18"/>
      <c r="F447" s="27"/>
      <c r="G447" s="27" t="str">
        <f t="shared" si="117"/>
        <v>YYWBNwd</v>
      </c>
      <c r="H447" s="879">
        <v>0</v>
      </c>
      <c r="I447" s="879">
        <f>I446</f>
        <v>1</v>
      </c>
      <c r="J447" s="879">
        <f>J446+1</f>
        <v>2</v>
      </c>
      <c r="K447" s="879">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5" outlineLevel="1" x14ac:dyDescent="0.25">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5" outlineLevel="1" x14ac:dyDescent="0.25">
      <c r="A449" s="7"/>
      <c r="B449" s="8"/>
      <c r="C449" s="18"/>
      <c r="D449" s="18"/>
      <c r="E449" s="18"/>
      <c r="F449" s="27"/>
      <c r="G449" s="27" t="str">
        <f t="shared" si="117"/>
        <v>YYBNWbd</v>
      </c>
      <c r="H449" s="879">
        <v>0</v>
      </c>
      <c r="I449" s="879">
        <f>I448</f>
        <v>1</v>
      </c>
      <c r="J449" s="879">
        <f>J448+1</f>
        <v>3</v>
      </c>
      <c r="K449" s="879">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5" outlineLevel="1" x14ac:dyDescent="0.25">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5" outlineLevel="1" x14ac:dyDescent="0.25">
      <c r="A451" s="7"/>
      <c r="B451" s="8"/>
      <c r="C451" s="18"/>
      <c r="D451" s="18"/>
      <c r="E451" s="18"/>
      <c r="F451" s="27"/>
      <c r="G451" s="27" t="str">
        <f t="shared" si="117"/>
        <v>AAAA2Nwd</v>
      </c>
      <c r="H451" s="879">
        <v>0</v>
      </c>
      <c r="I451" s="879">
        <f>I450</f>
        <v>1</v>
      </c>
      <c r="J451" s="879">
        <f>J450+1</f>
        <v>2</v>
      </c>
      <c r="K451" s="879">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5" outlineLevel="1" x14ac:dyDescent="0.25">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5" outlineLevel="1" x14ac:dyDescent="0.25">
      <c r="A453" s="7"/>
      <c r="B453" s="8"/>
      <c r="C453" s="18"/>
      <c r="D453" s="18"/>
      <c r="E453" s="18"/>
      <c r="F453" s="27"/>
      <c r="G453" s="27" t="str">
        <f t="shared" si="117"/>
        <v>AAANWbd</v>
      </c>
      <c r="H453" s="879">
        <v>0</v>
      </c>
      <c r="I453" s="879">
        <f>I452</f>
        <v>1</v>
      </c>
      <c r="J453" s="879">
        <f>J452+1</f>
        <v>2</v>
      </c>
      <c r="K453" s="879">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5" outlineLevel="1" x14ac:dyDescent="0.25">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5" outlineLevel="1" x14ac:dyDescent="0.25">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5" outlineLevel="1" x14ac:dyDescent="0.25">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5" outlineLevel="1" x14ac:dyDescent="0.25">
      <c r="A457" s="7"/>
      <c r="B457" s="8"/>
      <c r="C457" s="18"/>
      <c r="D457" s="18"/>
      <c r="E457" s="18"/>
      <c r="F457" s="27"/>
      <c r="G457" s="27" t="str">
        <f t="shared" si="117"/>
        <v>YYFWBzd</v>
      </c>
      <c r="H457" s="879">
        <v>0</v>
      </c>
      <c r="I457" s="879">
        <f>I456</f>
        <v>1</v>
      </c>
      <c r="J457" s="879">
        <f>J456+1</f>
        <v>3</v>
      </c>
      <c r="K457" s="879">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5" outlineLevel="1" x14ac:dyDescent="0.25">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5" outlineLevel="1" x14ac:dyDescent="0.25">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5" outlineLevel="1" x14ac:dyDescent="0.25">
      <c r="A460" s="7"/>
      <c r="B460" s="8"/>
      <c r="C460" s="18"/>
      <c r="D460" s="18"/>
      <c r="E460" s="18"/>
      <c r="F460" s="27"/>
      <c r="G460" s="27" t="str">
        <f t="shared" si="117"/>
        <v>YYNWFwd</v>
      </c>
      <c r="H460" s="879">
        <v>0</v>
      </c>
      <c r="I460" s="879">
        <f>I459</f>
        <v>1</v>
      </c>
      <c r="J460" s="879">
        <f>J459+1</f>
        <v>3</v>
      </c>
      <c r="K460" s="879">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5" outlineLevel="1" x14ac:dyDescent="0.25">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5" outlineLevel="1" x14ac:dyDescent="0.25">
      <c r="A462" s="7"/>
      <c r="B462" s="8"/>
      <c r="C462" s="18"/>
      <c r="D462" s="18"/>
      <c r="E462" s="18"/>
      <c r="F462" s="27"/>
      <c r="G462" s="27" t="str">
        <f t="shared" ref="G462" si="118">_xlfn.CONCAT(H242:M242)</f>
        <v>YYWFWbd</v>
      </c>
      <c r="H462" s="879">
        <v>0</v>
      </c>
      <c r="I462" s="879">
        <f>I461</f>
        <v>1</v>
      </c>
      <c r="J462" s="879">
        <f>J461+1</f>
        <v>3</v>
      </c>
      <c r="K462" s="879">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5" outlineLevel="1" x14ac:dyDescent="0.25">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5" outlineLevel="1" x14ac:dyDescent="0.25">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5" outlineLevel="1" x14ac:dyDescent="0.25">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5" outlineLevel="1" x14ac:dyDescent="0.25">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5" outlineLevel="1" x14ac:dyDescent="0.25">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5" outlineLevel="1" x14ac:dyDescent="0.25">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5" outlineLevel="1" x14ac:dyDescent="0.25">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5" outlineLevel="1" x14ac:dyDescent="0.25">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5" outlineLevel="1" x14ac:dyDescent="0.25">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5" outlineLevel="1" x14ac:dyDescent="0.25">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5" outlineLevel="1" x14ac:dyDescent="0.25">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5" outlineLevel="1" x14ac:dyDescent="0.25">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5" outlineLevel="1" x14ac:dyDescent="0.25">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5" outlineLevel="1" x14ac:dyDescent="0.25">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5" outlineLevel="1" x14ac:dyDescent="0.25">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5" outlineLevel="1" x14ac:dyDescent="0.25">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5" outlineLevel="1" x14ac:dyDescent="0.25">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5" outlineLevel="1" x14ac:dyDescent="0.25">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5" outlineLevel="1" x14ac:dyDescent="0.25">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5" outlineLevel="1" x14ac:dyDescent="0.25">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5" outlineLevel="1" x14ac:dyDescent="0.25">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5" outlineLevel="1" x14ac:dyDescent="0.25">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5" outlineLevel="1" x14ac:dyDescent="0.25">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5" outlineLevel="1" x14ac:dyDescent="0.25">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5" outlineLevel="1" x14ac:dyDescent="0.25">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5" outlineLevel="1" x14ac:dyDescent="0.25">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5" outlineLevel="1" x14ac:dyDescent="0.25">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5" outlineLevel="1" x14ac:dyDescent="0.25">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5" outlineLevel="1" x14ac:dyDescent="0.25">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5" outlineLevel="1" x14ac:dyDescent="0.25">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5" outlineLevel="1" x14ac:dyDescent="0.25">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5" outlineLevel="1" x14ac:dyDescent="0.25">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5" outlineLevel="1" x14ac:dyDescent="0.25">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5" outlineLevel="1" x14ac:dyDescent="0.25">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5" outlineLevel="1" x14ac:dyDescent="0.25">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5" outlineLevel="1" x14ac:dyDescent="0.25">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5" outlineLevel="1" x14ac:dyDescent="0.25">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5" outlineLevel="1" x14ac:dyDescent="0.25">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5" outlineLevel="1" x14ac:dyDescent="0.25">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5" outlineLevel="1" x14ac:dyDescent="0.25">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5" outlineLevel="1" x14ac:dyDescent="0.25">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5" outlineLevel="1" x14ac:dyDescent="0.25">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5" outlineLevel="1" x14ac:dyDescent="0.25">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5" outlineLevel="1" x14ac:dyDescent="0.25">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5" outlineLevel="1" x14ac:dyDescent="0.25">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5" outlineLevel="1" x14ac:dyDescent="0.25">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5" outlineLevel="1" x14ac:dyDescent="0.25">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5" outlineLevel="1" x14ac:dyDescent="0.25">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5" outlineLevel="1" x14ac:dyDescent="0.25">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5" outlineLevel="1" x14ac:dyDescent="0.25">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5" outlineLevel="1" x14ac:dyDescent="0.25">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5" outlineLevel="1" x14ac:dyDescent="0.25">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5" outlineLevel="1" x14ac:dyDescent="0.25">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5" outlineLevel="1" x14ac:dyDescent="0.25">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5" outlineLevel="1" x14ac:dyDescent="0.25">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5" outlineLevel="1" x14ac:dyDescent="0.25">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5" outlineLevel="1" x14ac:dyDescent="0.25">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5" outlineLevel="1" x14ac:dyDescent="0.25">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5" outlineLevel="1" x14ac:dyDescent="0.25">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5" outlineLevel="1" x14ac:dyDescent="0.25">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5" outlineLevel="1" x14ac:dyDescent="0.25">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5" outlineLevel="1" x14ac:dyDescent="0.25">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5" outlineLevel="1" x14ac:dyDescent="0.25">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5" outlineLevel="1" x14ac:dyDescent="0.25">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5" outlineLevel="1" x14ac:dyDescent="0.25">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5" outlineLevel="1" x14ac:dyDescent="0.25">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5" outlineLevel="1" x14ac:dyDescent="0.25">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5" outlineLevel="1" x14ac:dyDescent="0.25">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5" outlineLevel="1" x14ac:dyDescent="0.25">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5" outlineLevel="1" x14ac:dyDescent="0.25">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5" outlineLevel="1" x14ac:dyDescent="0.25">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5" outlineLevel="1" x14ac:dyDescent="0.25">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5" outlineLevel="1" x14ac:dyDescent="0.2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5" outlineLevel="1" x14ac:dyDescent="0.2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5" outlineLevel="1" x14ac:dyDescent="0.25">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5" outlineLevel="1" x14ac:dyDescent="0.25">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5" outlineLevel="1" x14ac:dyDescent="0.25">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5" outlineLevel="1" x14ac:dyDescent="0.25">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5" outlineLevel="1" x14ac:dyDescent="0.25">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5" outlineLevel="1" x14ac:dyDescent="0.25">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5" outlineLevel="1" x14ac:dyDescent="0.25">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5" outlineLevel="1" x14ac:dyDescent="0.25">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5" outlineLevel="1" x14ac:dyDescent="0.25">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5" outlineLevel="1" x14ac:dyDescent="0.25">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5" outlineLevel="1" x14ac:dyDescent="0.25">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5" outlineLevel="1" x14ac:dyDescent="0.25">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5" outlineLevel="1" x14ac:dyDescent="0.25">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5" outlineLevel="1" x14ac:dyDescent="0.25">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5" outlineLevel="1" x14ac:dyDescent="0.25">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5" outlineLevel="1" x14ac:dyDescent="0.25">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5" outlineLevel="1" x14ac:dyDescent="0.25">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5" outlineLevel="1" x14ac:dyDescent="0.25">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5" outlineLevel="1" x14ac:dyDescent="0.25">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5" outlineLevel="1" x14ac:dyDescent="0.25">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5" outlineLevel="1" x14ac:dyDescent="0.25">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5" outlineLevel="1" x14ac:dyDescent="0.25">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5" outlineLevel="1" x14ac:dyDescent="0.25">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5" outlineLevel="1" x14ac:dyDescent="0.25">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5" outlineLevel="1" x14ac:dyDescent="0.25">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5" outlineLevel="1" x14ac:dyDescent="0.25">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5" outlineLevel="1" x14ac:dyDescent="0.25">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5" outlineLevel="1" x14ac:dyDescent="0.25">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5" outlineLevel="1" x14ac:dyDescent="0.25">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5" outlineLevel="1" x14ac:dyDescent="0.25">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5" outlineLevel="1" x14ac:dyDescent="0.25">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5" outlineLevel="1" x14ac:dyDescent="0.25">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5" outlineLevel="1" x14ac:dyDescent="0.25">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5" outlineLevel="1" x14ac:dyDescent="0.25">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5" outlineLevel="1" x14ac:dyDescent="0.25">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5" outlineLevel="1" x14ac:dyDescent="0.25">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5" outlineLevel="1" x14ac:dyDescent="0.25">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5" outlineLevel="1" x14ac:dyDescent="0.25">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5" outlineLevel="1" x14ac:dyDescent="0.25">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5" outlineLevel="1" x14ac:dyDescent="0.25">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5" outlineLevel="1" x14ac:dyDescent="0.25">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5" outlineLevel="1" x14ac:dyDescent="0.25">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5" outlineLevel="1" x14ac:dyDescent="0.25">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5" outlineLevel="1" x14ac:dyDescent="0.25">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5" outlineLevel="1" x14ac:dyDescent="0.25">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25">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25">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5" outlineLevel="1" x14ac:dyDescent="0.25">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5" outlineLevel="1" x14ac:dyDescent="0.25">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5" outlineLevel="1" x14ac:dyDescent="0.25">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5" outlineLevel="1" x14ac:dyDescent="0.25">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25">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25">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5" outlineLevel="1" x14ac:dyDescent="0.25">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5" outlineLevel="1" x14ac:dyDescent="0.25">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25">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25">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5" outlineLevel="1" x14ac:dyDescent="0.25">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5" outlineLevel="1" x14ac:dyDescent="0.25">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5" outlineLevel="1" x14ac:dyDescent="0.25">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5" outlineLevel="1" x14ac:dyDescent="0.25">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5" outlineLevel="1" x14ac:dyDescent="0.25">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5" outlineLevel="1" x14ac:dyDescent="0.25">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5" outlineLevel="1" x14ac:dyDescent="0.25">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5" outlineLevel="1" x14ac:dyDescent="0.25">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5" outlineLevel="1" x14ac:dyDescent="0.25">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5" outlineLevel="1" x14ac:dyDescent="0.25">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5" outlineLevel="1" x14ac:dyDescent="0.25">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5" outlineLevel="1" x14ac:dyDescent="0.25">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5" outlineLevel="1" x14ac:dyDescent="0.25">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2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2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15" customHeight="1" outlineLevel="1" x14ac:dyDescent="0.2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2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2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2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2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25">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5" outlineLevel="1" x14ac:dyDescent="0.25">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5" outlineLevel="1" x14ac:dyDescent="0.25">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5" outlineLevel="1" x14ac:dyDescent="0.25">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5" outlineLevel="1" x14ac:dyDescent="0.25">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25">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15" customHeight="1" outlineLevel="1" x14ac:dyDescent="0.2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2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15" customHeight="1" outlineLevel="1" x14ac:dyDescent="0.2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2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2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2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15" customHeight="1" outlineLevel="1" x14ac:dyDescent="0.2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2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2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15" customHeight="1" outlineLevel="1" x14ac:dyDescent="0.2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2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5" outlineLevel="1" x14ac:dyDescent="0.25">
      <c r="A730" s="7"/>
      <c r="B730" s="8"/>
      <c r="C730" s="18"/>
      <c r="D730" s="18"/>
      <c r="E730" s="18"/>
      <c r="F730" s="27"/>
      <c r="G730" s="28"/>
      <c r="H730" s="35" t="s">
        <v>1076</v>
      </c>
      <c r="I730" s="236">
        <v>0.3</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5" outlineLevel="1" x14ac:dyDescent="0.2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5" outlineLevel="1" x14ac:dyDescent="0.2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2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15" customHeight="1" outlineLevel="1" x14ac:dyDescent="0.2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2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5" outlineLevel="1" x14ac:dyDescent="0.25">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5" outlineLevel="1" x14ac:dyDescent="0.25">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5" outlineLevel="1" x14ac:dyDescent="0.25">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5" outlineLevel="1" x14ac:dyDescent="0.25">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2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15" customHeight="1" outlineLevel="1" x14ac:dyDescent="0.2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2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25">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2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15" customHeight="1" outlineLevel="1" x14ac:dyDescent="0.2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2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2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2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2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25">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2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15" customHeight="1" outlineLevel="1" x14ac:dyDescent="0.2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2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25">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2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2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5" outlineLevel="1" x14ac:dyDescent="0.25">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5" outlineLevel="1" x14ac:dyDescent="0.25">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2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15" customHeight="1" outlineLevel="1" x14ac:dyDescent="0.2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2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2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2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2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2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2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2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2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2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2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2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2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2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2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2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2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2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2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2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2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2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2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2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2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2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25">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25">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25">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25">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25">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25">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25">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25">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25">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25">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25">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25">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25">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25">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25">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25">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25">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25">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25">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25">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25">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25">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25">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25">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25">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25">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25">
      <c r="A88" s="171"/>
      <c r="B88" s="8"/>
      <c r="C88" s="18"/>
      <c r="D88" s="18"/>
      <c r="E88" s="18"/>
      <c r="F88" s="27"/>
      <c r="G88" s="27"/>
      <c r="H88" s="27"/>
      <c r="I88" t="s">
        <v>405</v>
      </c>
      <c r="J88" s="679" t="str">
        <f t="shared" ref="J88:T88" si="1">J71</f>
        <v>b</v>
      </c>
      <c r="K88" s="603">
        <v>8</v>
      </c>
      <c r="L88" s="603">
        <v>25</v>
      </c>
      <c r="M88" s="603">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outlineLevel="1" x14ac:dyDescent="0.25">
      <c r="A89" s="171"/>
      <c r="B89" s="8"/>
      <c r="C89" s="18"/>
      <c r="D89" s="18"/>
      <c r="E89" s="18"/>
      <c r="F89" s="27"/>
      <c r="G89" s="93"/>
      <c r="H89" s="93"/>
      <c r="I89" t="s">
        <v>405</v>
      </c>
      <c r="J89" s="679" t="str">
        <f t="shared" ref="J89:T152" si="2">J72</f>
        <v>bd</v>
      </c>
      <c r="K89" s="603">
        <v>8</v>
      </c>
      <c r="L89" s="603">
        <v>25</v>
      </c>
      <c r="M89" s="603">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outlineLevel="1" x14ac:dyDescent="0.25">
      <c r="A90" s="171"/>
      <c r="B90" s="8"/>
      <c r="C90" s="18"/>
      <c r="D90" s="18"/>
      <c r="E90" s="18"/>
      <c r="F90" s="27"/>
      <c r="G90" s="93"/>
      <c r="H90" s="93"/>
      <c r="I90" t="s">
        <v>405</v>
      </c>
      <c r="J90" s="679" t="str">
        <f t="shared" si="2"/>
        <v>f</v>
      </c>
      <c r="K90" s="603">
        <v>8</v>
      </c>
      <c r="L90" s="603">
        <v>25</v>
      </c>
      <c r="M90" s="603">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outlineLevel="1" x14ac:dyDescent="0.25">
      <c r="A91" s="171"/>
      <c r="B91" s="8"/>
      <c r="C91" s="18"/>
      <c r="D91" s="18"/>
      <c r="E91" s="18"/>
      <c r="F91" s="27"/>
      <c r="G91" s="93"/>
      <c r="H91" s="93"/>
      <c r="I91" t="s">
        <v>405</v>
      </c>
      <c r="J91" s="679" t="str">
        <f t="shared" si="2"/>
        <v>h</v>
      </c>
      <c r="K91" s="603">
        <v>8</v>
      </c>
      <c r="L91" s="603">
        <v>25</v>
      </c>
      <c r="M91" s="603">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outlineLevel="1" x14ac:dyDescent="0.25">
      <c r="A92" s="171"/>
      <c r="B92" s="8"/>
      <c r="C92" s="18"/>
      <c r="D92" s="18"/>
      <c r="E92" s="18"/>
      <c r="F92" s="27"/>
      <c r="G92" s="93"/>
      <c r="H92" s="93"/>
      <c r="I92" t="s">
        <v>405</v>
      </c>
      <c r="J92" s="679" t="str">
        <f t="shared" si="2"/>
        <v>i</v>
      </c>
      <c r="K92" s="603">
        <v>8</v>
      </c>
      <c r="L92" s="603">
        <v>25</v>
      </c>
      <c r="M92" s="603">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outlineLevel="1" x14ac:dyDescent="0.25">
      <c r="A93" s="171"/>
      <c r="B93" s="8"/>
      <c r="C93" s="18"/>
      <c r="D93" s="18"/>
      <c r="E93" s="18"/>
      <c r="F93" s="27"/>
      <c r="G93" s="93"/>
      <c r="H93" s="93"/>
      <c r="I93" t="s">
        <v>405</v>
      </c>
      <c r="J93" s="679" t="str">
        <f t="shared" si="2"/>
        <v>k</v>
      </c>
      <c r="K93" s="603">
        <v>8</v>
      </c>
      <c r="L93" s="603">
        <v>25</v>
      </c>
      <c r="M93" s="603">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outlineLevel="1" x14ac:dyDescent="0.25">
      <c r="A94" s="171"/>
      <c r="B94" s="8"/>
      <c r="C94" s="18"/>
      <c r="D94" s="18"/>
      <c r="E94" s="18"/>
      <c r="F94" s="27"/>
      <c r="G94" s="93"/>
      <c r="H94" s="93"/>
      <c r="I94" t="s">
        <v>405</v>
      </c>
      <c r="J94" s="679" t="str">
        <f t="shared" si="2"/>
        <v>l</v>
      </c>
      <c r="K94" s="603">
        <v>8</v>
      </c>
      <c r="L94" s="603">
        <v>25</v>
      </c>
      <c r="M94" s="603">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outlineLevel="1" x14ac:dyDescent="0.25">
      <c r="A95" s="171"/>
      <c r="B95" s="8"/>
      <c r="C95" s="18"/>
      <c r="D95" s="18"/>
      <c r="E95" s="18"/>
      <c r="F95" s="27"/>
      <c r="G95" s="93"/>
      <c r="H95" s="93"/>
      <c r="I95" t="s">
        <v>405</v>
      </c>
      <c r="J95" s="679" t="str">
        <f t="shared" si="2"/>
        <v>o</v>
      </c>
      <c r="K95" s="603">
        <v>8</v>
      </c>
      <c r="L95" s="603">
        <v>25</v>
      </c>
      <c r="M95" s="603">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outlineLevel="1" x14ac:dyDescent="0.25">
      <c r="A96" s="171"/>
      <c r="B96" s="8"/>
      <c r="C96" s="18"/>
      <c r="D96" s="18"/>
      <c r="E96" s="18"/>
      <c r="F96" s="27"/>
      <c r="G96" s="93"/>
      <c r="H96" s="93"/>
      <c r="I96" t="s">
        <v>405</v>
      </c>
      <c r="J96" s="679" t="str">
        <f t="shared" si="2"/>
        <v>od</v>
      </c>
      <c r="K96" s="603">
        <v>8</v>
      </c>
      <c r="L96" s="603">
        <v>25</v>
      </c>
      <c r="M96" s="603">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outlineLevel="1" x14ac:dyDescent="0.25">
      <c r="A97" s="171"/>
      <c r="B97" s="8"/>
      <c r="C97" s="18"/>
      <c r="D97" s="18"/>
      <c r="E97" s="18"/>
      <c r="F97" s="27"/>
      <c r="G97" s="93"/>
      <c r="H97" s="93"/>
      <c r="I97" t="s">
        <v>405</v>
      </c>
      <c r="J97" s="679" t="str">
        <f t="shared" si="2"/>
        <v>of</v>
      </c>
      <c r="K97" s="603">
        <v>8</v>
      </c>
      <c r="L97" s="603">
        <v>25</v>
      </c>
      <c r="M97" s="603">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outlineLevel="1" x14ac:dyDescent="0.25">
      <c r="A98" s="171"/>
      <c r="B98" s="8"/>
      <c r="C98" s="18"/>
      <c r="D98" s="18"/>
      <c r="E98" s="18"/>
      <c r="F98" s="27"/>
      <c r="G98" s="93"/>
      <c r="H98" s="93"/>
      <c r="I98" t="s">
        <v>405</v>
      </c>
      <c r="J98" s="679" t="str">
        <f t="shared" si="2"/>
        <v>r</v>
      </c>
      <c r="K98" s="603">
        <v>8</v>
      </c>
      <c r="L98" s="603">
        <v>25</v>
      </c>
      <c r="M98" s="603">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outlineLevel="1" x14ac:dyDescent="0.25">
      <c r="A99" s="171"/>
      <c r="B99" s="8"/>
      <c r="C99" s="18"/>
      <c r="D99" s="18"/>
      <c r="E99" s="18"/>
      <c r="F99" s="27"/>
      <c r="G99" s="93"/>
      <c r="H99" s="93"/>
      <c r="I99" t="s">
        <v>405</v>
      </c>
      <c r="J99" s="679" t="str">
        <f t="shared" si="2"/>
        <v>rd</v>
      </c>
      <c r="K99" s="603">
        <v>8</v>
      </c>
      <c r="L99" s="603">
        <v>25</v>
      </c>
      <c r="M99" s="603">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outlineLevel="1" x14ac:dyDescent="0.25">
      <c r="A100" s="171"/>
      <c r="B100" s="8"/>
      <c r="C100" s="18"/>
      <c r="D100" s="18"/>
      <c r="E100" s="18"/>
      <c r="F100" s="27"/>
      <c r="G100" s="93"/>
      <c r="H100" s="93"/>
      <c r="I100" t="s">
        <v>405</v>
      </c>
      <c r="J100" s="679" t="str">
        <f t="shared" si="2"/>
        <v>v</v>
      </c>
      <c r="K100" s="603">
        <v>8</v>
      </c>
      <c r="L100" s="603">
        <v>25</v>
      </c>
      <c r="M100" s="603">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outlineLevel="1" x14ac:dyDescent="0.25">
      <c r="A101" s="171"/>
      <c r="B101" s="8"/>
      <c r="C101" s="18"/>
      <c r="D101" s="18"/>
      <c r="E101" s="18"/>
      <c r="F101" s="27"/>
      <c r="G101" s="93"/>
      <c r="H101" s="93"/>
      <c r="I101" t="s">
        <v>405</v>
      </c>
      <c r="J101" s="679" t="str">
        <f t="shared" si="2"/>
        <v>w</v>
      </c>
      <c r="K101" s="603">
        <v>8</v>
      </c>
      <c r="L101" s="603">
        <v>25</v>
      </c>
      <c r="M101" s="603">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outlineLevel="1" x14ac:dyDescent="0.25">
      <c r="A102" s="171"/>
      <c r="B102" s="8"/>
      <c r="C102" s="18"/>
      <c r="D102" s="18"/>
      <c r="E102" s="18"/>
      <c r="F102" s="27"/>
      <c r="G102" s="93"/>
      <c r="H102" s="93"/>
      <c r="I102" t="s">
        <v>405</v>
      </c>
      <c r="J102" s="679" t="str">
        <f t="shared" si="2"/>
        <v>wd</v>
      </c>
      <c r="K102" s="603">
        <v>8</v>
      </c>
      <c r="L102" s="603">
        <v>25</v>
      </c>
      <c r="M102" s="603">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outlineLevel="1" x14ac:dyDescent="0.25">
      <c r="A103" s="171"/>
      <c r="B103" s="8"/>
      <c r="C103" s="18"/>
      <c r="D103" s="18"/>
      <c r="E103" s="18"/>
      <c r="F103" s="27"/>
      <c r="G103" s="93"/>
      <c r="H103" s="93"/>
      <c r="I103" t="s">
        <v>405</v>
      </c>
      <c r="J103" s="679" t="str">
        <f t="shared" si="2"/>
        <v>z</v>
      </c>
      <c r="K103" s="603">
        <v>8</v>
      </c>
      <c r="L103" s="603">
        <v>25</v>
      </c>
      <c r="M103" s="603">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outlineLevel="1" x14ac:dyDescent="0.25">
      <c r="A104" s="171"/>
      <c r="B104" s="8"/>
      <c r="C104" s="18"/>
      <c r="D104" s="18"/>
      <c r="E104" s="18"/>
      <c r="F104" s="27"/>
      <c r="G104" s="93"/>
      <c r="H104" s="93"/>
      <c r="I104" t="s">
        <v>405</v>
      </c>
      <c r="J104" s="679" t="str">
        <f t="shared" si="2"/>
        <v>zd</v>
      </c>
      <c r="K104" s="603">
        <v>8</v>
      </c>
      <c r="L104" s="603">
        <v>25</v>
      </c>
      <c r="M104" s="603">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outlineLevel="1" x14ac:dyDescent="0.25">
      <c r="A105" s="171"/>
      <c r="B105" s="8"/>
      <c r="C105" s="18"/>
      <c r="D105" s="18"/>
      <c r="E105" s="18"/>
      <c r="F105" s="27"/>
      <c r="G105" s="27"/>
      <c r="H105" s="27"/>
      <c r="I105" t="s">
        <v>799</v>
      </c>
      <c r="J105" s="679"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outlineLevel="1" x14ac:dyDescent="0.25">
      <c r="A106" s="171"/>
      <c r="B106" s="8"/>
      <c r="C106" s="18"/>
      <c r="D106" s="18"/>
      <c r="E106" s="18"/>
      <c r="F106" s="27"/>
      <c r="G106" s="93"/>
      <c r="H106" s="93"/>
      <c r="I106" t="s">
        <v>799</v>
      </c>
      <c r="J106" s="679"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outlineLevel="1" x14ac:dyDescent="0.25">
      <c r="A107" s="171"/>
      <c r="B107" s="8"/>
      <c r="C107" s="18"/>
      <c r="D107" s="18"/>
      <c r="E107" s="18"/>
      <c r="F107" s="27"/>
      <c r="G107" s="93"/>
      <c r="H107" s="93"/>
      <c r="I107" t="s">
        <v>799</v>
      </c>
      <c r="J107" s="679"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outlineLevel="1" x14ac:dyDescent="0.25">
      <c r="A108" s="171"/>
      <c r="B108" s="8"/>
      <c r="C108" s="18"/>
      <c r="D108" s="18"/>
      <c r="E108" s="18"/>
      <c r="F108" s="27"/>
      <c r="G108" s="93"/>
      <c r="H108" s="93"/>
      <c r="I108" t="s">
        <v>799</v>
      </c>
      <c r="J108" s="679"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outlineLevel="1" x14ac:dyDescent="0.25">
      <c r="A109" s="171"/>
      <c r="B109" s="8"/>
      <c r="C109" s="18"/>
      <c r="D109" s="18"/>
      <c r="E109" s="18"/>
      <c r="F109" s="27"/>
      <c r="G109" s="93"/>
      <c r="H109" s="93"/>
      <c r="I109" t="s">
        <v>799</v>
      </c>
      <c r="J109" s="679"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outlineLevel="1" x14ac:dyDescent="0.25">
      <c r="A110" s="171"/>
      <c r="B110" s="8"/>
      <c r="C110" s="18"/>
      <c r="D110" s="18"/>
      <c r="E110" s="18"/>
      <c r="F110" s="27"/>
      <c r="G110" s="93"/>
      <c r="H110" s="93"/>
      <c r="I110" t="s">
        <v>799</v>
      </c>
      <c r="J110" s="679"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outlineLevel="1" x14ac:dyDescent="0.25">
      <c r="A111" s="171"/>
      <c r="B111" s="8"/>
      <c r="C111" s="18"/>
      <c r="D111" s="18"/>
      <c r="E111" s="18"/>
      <c r="F111" s="27"/>
      <c r="G111" s="93"/>
      <c r="H111" s="93"/>
      <c r="I111" t="s">
        <v>799</v>
      </c>
      <c r="J111" s="679"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outlineLevel="1" x14ac:dyDescent="0.25">
      <c r="A112" s="171"/>
      <c r="B112" s="8"/>
      <c r="C112" s="18"/>
      <c r="D112" s="18"/>
      <c r="E112" s="18"/>
      <c r="F112" s="27"/>
      <c r="G112" s="93"/>
      <c r="H112" s="93"/>
      <c r="I112" t="s">
        <v>799</v>
      </c>
      <c r="J112" s="679"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outlineLevel="1" x14ac:dyDescent="0.25">
      <c r="A113" s="171"/>
      <c r="B113" s="8"/>
      <c r="C113" s="18"/>
      <c r="D113" s="18"/>
      <c r="E113" s="18"/>
      <c r="F113" s="27"/>
      <c r="G113" s="93"/>
      <c r="H113" s="93"/>
      <c r="I113" t="s">
        <v>799</v>
      </c>
      <c r="J113" s="679"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outlineLevel="1" x14ac:dyDescent="0.25">
      <c r="A114" s="171"/>
      <c r="B114" s="8"/>
      <c r="C114" s="18"/>
      <c r="D114" s="18"/>
      <c r="E114" s="18"/>
      <c r="F114" s="27"/>
      <c r="G114" s="93"/>
      <c r="H114" s="93"/>
      <c r="I114" t="s">
        <v>799</v>
      </c>
      <c r="J114" s="679"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outlineLevel="1" x14ac:dyDescent="0.25">
      <c r="A115" s="171"/>
      <c r="B115" s="8"/>
      <c r="C115" s="18"/>
      <c r="D115" s="18"/>
      <c r="E115" s="18"/>
      <c r="F115" s="27"/>
      <c r="G115" s="93"/>
      <c r="H115" s="93"/>
      <c r="I115" t="s">
        <v>799</v>
      </c>
      <c r="J115" s="679"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outlineLevel="1" x14ac:dyDescent="0.25">
      <c r="A116" s="171"/>
      <c r="B116" s="8"/>
      <c r="C116" s="18"/>
      <c r="D116" s="18"/>
      <c r="E116" s="18"/>
      <c r="F116" s="27"/>
      <c r="G116" s="93"/>
      <c r="H116" s="93"/>
      <c r="I116" t="s">
        <v>799</v>
      </c>
      <c r="J116" s="679"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outlineLevel="1" x14ac:dyDescent="0.25">
      <c r="A117" s="171"/>
      <c r="B117" s="8"/>
      <c r="C117" s="18"/>
      <c r="D117" s="18"/>
      <c r="E117" s="18"/>
      <c r="F117" s="27"/>
      <c r="G117" s="93"/>
      <c r="H117" s="93"/>
      <c r="I117" t="s">
        <v>799</v>
      </c>
      <c r="J117" s="679"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outlineLevel="1" x14ac:dyDescent="0.25">
      <c r="A118" s="171"/>
      <c r="B118" s="8"/>
      <c r="C118" s="18"/>
      <c r="D118" s="18"/>
      <c r="E118" s="18"/>
      <c r="F118" s="27"/>
      <c r="G118" s="93"/>
      <c r="H118" s="93"/>
      <c r="I118" t="s">
        <v>799</v>
      </c>
      <c r="J118" s="679"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outlineLevel="1" x14ac:dyDescent="0.25">
      <c r="A119" s="171"/>
      <c r="B119" s="8"/>
      <c r="C119" s="18"/>
      <c r="D119" s="18"/>
      <c r="E119" s="18"/>
      <c r="F119" s="27"/>
      <c r="G119" s="93"/>
      <c r="H119" s="93"/>
      <c r="I119" t="s">
        <v>799</v>
      </c>
      <c r="J119" s="679"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outlineLevel="1" x14ac:dyDescent="0.25">
      <c r="A120" s="171"/>
      <c r="B120" s="8"/>
      <c r="C120" s="18"/>
      <c r="D120" s="18"/>
      <c r="E120" s="18"/>
      <c r="F120" s="27"/>
      <c r="G120" s="93"/>
      <c r="H120" s="93"/>
      <c r="I120" t="s">
        <v>799</v>
      </c>
      <c r="J120" s="679"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outlineLevel="1" x14ac:dyDescent="0.25">
      <c r="A121" s="171"/>
      <c r="B121" s="8"/>
      <c r="C121" s="18"/>
      <c r="D121" s="18"/>
      <c r="E121" s="18"/>
      <c r="F121" s="27"/>
      <c r="G121" s="93"/>
      <c r="H121" s="93"/>
      <c r="I121" t="s">
        <v>799</v>
      </c>
      <c r="J121" s="679"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outlineLevel="1" x14ac:dyDescent="0.25">
      <c r="A122" s="171"/>
      <c r="B122" s="8"/>
      <c r="C122" s="18"/>
      <c r="D122" s="18"/>
      <c r="E122" s="18"/>
      <c r="F122" s="27"/>
      <c r="G122" s="27"/>
      <c r="H122" s="27"/>
      <c r="I122" t="s">
        <v>800</v>
      </c>
      <c r="J122" s="679" t="str">
        <f t="shared" si="2"/>
        <v>b</v>
      </c>
      <c r="K122" s="804">
        <f t="shared" ref="K122:T122" si="17">K105</f>
        <v>8</v>
      </c>
      <c r="L122" s="603">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outlineLevel="1" x14ac:dyDescent="0.25">
      <c r="A123" s="171"/>
      <c r="B123" s="8"/>
      <c r="C123" s="18"/>
      <c r="D123" s="18"/>
      <c r="E123" s="18"/>
      <c r="F123" s="27"/>
      <c r="G123" s="93"/>
      <c r="H123" s="93"/>
      <c r="I123" t="s">
        <v>800</v>
      </c>
      <c r="J123" s="679" t="str">
        <f t="shared" si="2"/>
        <v>bd</v>
      </c>
      <c r="K123" s="804">
        <f t="shared" ref="K123:T123" si="18">K106</f>
        <v>8</v>
      </c>
      <c r="L123" s="603">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outlineLevel="1" x14ac:dyDescent="0.25">
      <c r="A124" s="171"/>
      <c r="B124" s="8"/>
      <c r="C124" s="18"/>
      <c r="D124" s="18"/>
      <c r="E124" s="18"/>
      <c r="F124" s="27"/>
      <c r="G124" s="93"/>
      <c r="H124" s="93"/>
      <c r="I124" t="s">
        <v>800</v>
      </c>
      <c r="J124" s="679" t="str">
        <f t="shared" si="2"/>
        <v>f</v>
      </c>
      <c r="K124" s="804">
        <f t="shared" ref="K124:T124" si="19">K107</f>
        <v>8</v>
      </c>
      <c r="L124" s="603">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customHeight="1" outlineLevel="1" x14ac:dyDescent="0.25">
      <c r="A125" s="171"/>
      <c r="B125" s="8"/>
      <c r="C125" s="18"/>
      <c r="D125" s="18"/>
      <c r="E125" s="18"/>
      <c r="F125" s="27"/>
      <c r="G125" s="93"/>
      <c r="H125" s="93"/>
      <c r="I125" t="s">
        <v>800</v>
      </c>
      <c r="J125" s="679" t="str">
        <f t="shared" si="2"/>
        <v>h</v>
      </c>
      <c r="K125" s="804">
        <f t="shared" ref="K125:T125" si="20">K108</f>
        <v>8</v>
      </c>
      <c r="L125" s="603">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outlineLevel="1" x14ac:dyDescent="0.25">
      <c r="A126" s="171"/>
      <c r="B126" s="8"/>
      <c r="C126" s="18"/>
      <c r="D126" s="18"/>
      <c r="E126" s="18"/>
      <c r="F126" s="27"/>
      <c r="G126" s="93"/>
      <c r="H126" s="93"/>
      <c r="I126" t="s">
        <v>800</v>
      </c>
      <c r="J126" s="679" t="str">
        <f t="shared" si="2"/>
        <v>i</v>
      </c>
      <c r="K126" s="804">
        <f t="shared" ref="K126:T126" si="21">K109</f>
        <v>8</v>
      </c>
      <c r="L126" s="603">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outlineLevel="1" x14ac:dyDescent="0.25">
      <c r="A127" s="171"/>
      <c r="B127" s="8"/>
      <c r="C127" s="18"/>
      <c r="D127" s="18"/>
      <c r="E127" s="18"/>
      <c r="F127" s="27"/>
      <c r="G127" s="93"/>
      <c r="H127" s="93"/>
      <c r="I127" t="s">
        <v>800</v>
      </c>
      <c r="J127" s="679" t="str">
        <f t="shared" si="2"/>
        <v>k</v>
      </c>
      <c r="K127" s="804">
        <f t="shared" ref="K127:T127" si="22">K110</f>
        <v>8</v>
      </c>
      <c r="L127" s="603">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outlineLevel="1" x14ac:dyDescent="0.25">
      <c r="A128" s="171"/>
      <c r="B128" s="8"/>
      <c r="C128" s="18"/>
      <c r="D128" s="18"/>
      <c r="E128" s="18"/>
      <c r="F128" s="27"/>
      <c r="G128" s="93"/>
      <c r="H128" s="93"/>
      <c r="I128" t="s">
        <v>800</v>
      </c>
      <c r="J128" s="679" t="str">
        <f t="shared" si="2"/>
        <v>l</v>
      </c>
      <c r="K128" s="804">
        <f t="shared" ref="K128:T128" si="23">K111</f>
        <v>8</v>
      </c>
      <c r="L128" s="603">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outlineLevel="1" x14ac:dyDescent="0.25">
      <c r="A129" s="171"/>
      <c r="B129" s="8"/>
      <c r="C129" s="18"/>
      <c r="D129" s="18"/>
      <c r="E129" s="18"/>
      <c r="F129" s="27"/>
      <c r="G129" s="93"/>
      <c r="H129" s="93"/>
      <c r="I129" t="s">
        <v>800</v>
      </c>
      <c r="J129" s="679" t="str">
        <f t="shared" si="2"/>
        <v>o</v>
      </c>
      <c r="K129" s="804">
        <f t="shared" ref="K129:T129" si="24">K112</f>
        <v>8</v>
      </c>
      <c r="L129" s="603">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customHeight="1" outlineLevel="1" x14ac:dyDescent="0.25">
      <c r="A130" s="171"/>
      <c r="B130" s="8"/>
      <c r="C130" s="18"/>
      <c r="D130" s="18"/>
      <c r="E130" s="18"/>
      <c r="F130" s="27"/>
      <c r="G130" s="93"/>
      <c r="H130" s="93"/>
      <c r="I130" t="s">
        <v>800</v>
      </c>
      <c r="J130" s="679" t="str">
        <f t="shared" si="2"/>
        <v>od</v>
      </c>
      <c r="K130" s="804">
        <f t="shared" ref="K130:T130" si="25">K113</f>
        <v>8</v>
      </c>
      <c r="L130" s="603">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outlineLevel="1" x14ac:dyDescent="0.25">
      <c r="A131" s="171"/>
      <c r="B131" s="8"/>
      <c r="C131" s="18"/>
      <c r="D131" s="18"/>
      <c r="E131" s="18"/>
      <c r="F131" s="27"/>
      <c r="G131" s="93"/>
      <c r="H131" s="93"/>
      <c r="I131" t="s">
        <v>800</v>
      </c>
      <c r="J131" s="679" t="str">
        <f t="shared" si="2"/>
        <v>of</v>
      </c>
      <c r="K131" s="804">
        <f t="shared" ref="K131:T131" si="26">K114</f>
        <v>8</v>
      </c>
      <c r="L131" s="603">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outlineLevel="1" x14ac:dyDescent="0.25">
      <c r="A132" s="171"/>
      <c r="B132" s="8"/>
      <c r="C132" s="18"/>
      <c r="D132" s="18"/>
      <c r="E132" s="18"/>
      <c r="F132" s="27"/>
      <c r="G132" s="93"/>
      <c r="H132" s="93"/>
      <c r="I132" t="s">
        <v>800</v>
      </c>
      <c r="J132" s="679" t="str">
        <f t="shared" si="2"/>
        <v>r</v>
      </c>
      <c r="K132" s="804">
        <f t="shared" ref="K132:T132" si="27">K115</f>
        <v>8</v>
      </c>
      <c r="L132" s="603">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outlineLevel="1" x14ac:dyDescent="0.25">
      <c r="A133" s="171"/>
      <c r="B133" s="8"/>
      <c r="C133" s="18"/>
      <c r="D133" s="18"/>
      <c r="E133" s="18"/>
      <c r="F133" s="27"/>
      <c r="G133" s="93"/>
      <c r="H133" s="93"/>
      <c r="I133" t="s">
        <v>800</v>
      </c>
      <c r="J133" s="679" t="str">
        <f t="shared" si="2"/>
        <v>rd</v>
      </c>
      <c r="K133" s="804">
        <f t="shared" ref="K133:T133" si="28">K116</f>
        <v>8</v>
      </c>
      <c r="L133" s="603">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outlineLevel="1" x14ac:dyDescent="0.25">
      <c r="A134" s="171"/>
      <c r="B134" s="8"/>
      <c r="C134" s="18"/>
      <c r="D134" s="18"/>
      <c r="E134" s="18"/>
      <c r="F134" s="27"/>
      <c r="G134" s="93"/>
      <c r="H134" s="93"/>
      <c r="I134" t="s">
        <v>800</v>
      </c>
      <c r="J134" s="679" t="str">
        <f t="shared" si="2"/>
        <v>v</v>
      </c>
      <c r="K134" s="804">
        <f t="shared" ref="K134:T134" si="29">K117</f>
        <v>8</v>
      </c>
      <c r="L134" s="603">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outlineLevel="1" x14ac:dyDescent="0.25">
      <c r="A135" s="171"/>
      <c r="B135" s="8"/>
      <c r="C135" s="18"/>
      <c r="D135" s="18"/>
      <c r="E135" s="18"/>
      <c r="F135" s="27"/>
      <c r="G135" s="93"/>
      <c r="H135" s="93"/>
      <c r="I135" t="s">
        <v>800</v>
      </c>
      <c r="J135" s="679" t="str">
        <f t="shared" si="2"/>
        <v>w</v>
      </c>
      <c r="K135" s="804">
        <f t="shared" ref="K135:T135" si="30">K118</f>
        <v>8</v>
      </c>
      <c r="L135" s="603">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outlineLevel="1" x14ac:dyDescent="0.25">
      <c r="A136" s="171"/>
      <c r="B136" s="8"/>
      <c r="C136" s="18"/>
      <c r="D136" s="18"/>
      <c r="E136" s="18"/>
      <c r="F136" s="27"/>
      <c r="G136" s="93"/>
      <c r="H136" s="93"/>
      <c r="I136" t="s">
        <v>800</v>
      </c>
      <c r="J136" s="679" t="str">
        <f t="shared" si="2"/>
        <v>wd</v>
      </c>
      <c r="K136" s="804">
        <f t="shared" ref="K136:T136" si="31">K119</f>
        <v>8</v>
      </c>
      <c r="L136" s="603">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outlineLevel="1" x14ac:dyDescent="0.25">
      <c r="A137" s="171"/>
      <c r="B137" s="8"/>
      <c r="C137" s="18"/>
      <c r="D137" s="18"/>
      <c r="E137" s="18"/>
      <c r="F137" s="27"/>
      <c r="G137" s="93"/>
      <c r="H137" s="93"/>
      <c r="I137" t="s">
        <v>800</v>
      </c>
      <c r="J137" s="679" t="str">
        <f t="shared" si="2"/>
        <v>z</v>
      </c>
      <c r="K137" s="804">
        <f t="shared" ref="K137:T137" si="32">K120</f>
        <v>8</v>
      </c>
      <c r="L137" s="603">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outlineLevel="1" x14ac:dyDescent="0.25">
      <c r="A138" s="171"/>
      <c r="B138" s="8"/>
      <c r="C138" s="18"/>
      <c r="D138" s="18"/>
      <c r="E138" s="18"/>
      <c r="F138" s="27"/>
      <c r="G138" s="93"/>
      <c r="H138" s="93"/>
      <c r="I138" t="s">
        <v>800</v>
      </c>
      <c r="J138" s="679" t="str">
        <f t="shared" si="2"/>
        <v>zd</v>
      </c>
      <c r="K138" s="804">
        <f t="shared" ref="K138:T138" si="33">K121</f>
        <v>8</v>
      </c>
      <c r="L138" s="603">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outlineLevel="1" x14ac:dyDescent="0.25">
      <c r="A139" s="171"/>
      <c r="B139" s="8"/>
      <c r="C139" s="18"/>
      <c r="D139" s="18"/>
      <c r="E139" s="18"/>
      <c r="F139" s="27"/>
      <c r="G139" s="27"/>
      <c r="H139" s="27"/>
      <c r="I139" t="s">
        <v>801</v>
      </c>
      <c r="J139" s="679" t="str">
        <f t="shared" si="2"/>
        <v>b</v>
      </c>
      <c r="K139" s="804">
        <f t="shared" ref="K139:T139" si="34">K122</f>
        <v>8</v>
      </c>
      <c r="L139" s="603">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outlineLevel="1" x14ac:dyDescent="0.25">
      <c r="A140" s="171"/>
      <c r="B140" s="8"/>
      <c r="C140" s="18"/>
      <c r="D140" s="18"/>
      <c r="E140" s="18"/>
      <c r="F140" s="27"/>
      <c r="G140" s="93"/>
      <c r="H140" s="93"/>
      <c r="I140" t="s">
        <v>801</v>
      </c>
      <c r="J140" s="679" t="str">
        <f t="shared" si="2"/>
        <v>bd</v>
      </c>
      <c r="K140" s="804">
        <f t="shared" ref="K140:T140" si="35">K123</f>
        <v>8</v>
      </c>
      <c r="L140" s="603">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outlineLevel="1" x14ac:dyDescent="0.25">
      <c r="A141" s="171"/>
      <c r="B141" s="8"/>
      <c r="C141" s="18"/>
      <c r="D141" s="18"/>
      <c r="E141" s="18"/>
      <c r="F141" s="27"/>
      <c r="G141" s="93"/>
      <c r="H141" s="93"/>
      <c r="I141" t="s">
        <v>801</v>
      </c>
      <c r="J141" s="679" t="str">
        <f t="shared" si="2"/>
        <v>f</v>
      </c>
      <c r="K141" s="804">
        <f t="shared" ref="K141:T141" si="36">K124</f>
        <v>8</v>
      </c>
      <c r="L141" s="603">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outlineLevel="1" x14ac:dyDescent="0.25">
      <c r="A142" s="171"/>
      <c r="B142" s="8"/>
      <c r="C142" s="18"/>
      <c r="D142" s="18"/>
      <c r="E142" s="18"/>
      <c r="F142" s="27"/>
      <c r="G142" s="93"/>
      <c r="H142" s="93"/>
      <c r="I142" t="s">
        <v>801</v>
      </c>
      <c r="J142" s="679" t="str">
        <f t="shared" si="2"/>
        <v>h</v>
      </c>
      <c r="K142" s="804">
        <f t="shared" ref="K142:T142" si="37">K125</f>
        <v>8</v>
      </c>
      <c r="L142" s="603">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outlineLevel="1" x14ac:dyDescent="0.25">
      <c r="A143" s="171"/>
      <c r="B143" s="8"/>
      <c r="C143" s="18"/>
      <c r="D143" s="18"/>
      <c r="E143" s="18"/>
      <c r="F143" s="27"/>
      <c r="G143" s="93"/>
      <c r="H143" s="93"/>
      <c r="I143" t="s">
        <v>801</v>
      </c>
      <c r="J143" s="679" t="str">
        <f t="shared" si="2"/>
        <v>i</v>
      </c>
      <c r="K143" s="804">
        <f t="shared" ref="K143:T143" si="38">K126</f>
        <v>8</v>
      </c>
      <c r="L143" s="603">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outlineLevel="1" x14ac:dyDescent="0.25">
      <c r="A144" s="171"/>
      <c r="B144" s="8"/>
      <c r="C144" s="18"/>
      <c r="D144" s="18"/>
      <c r="E144" s="18"/>
      <c r="F144" s="27"/>
      <c r="G144" s="93"/>
      <c r="H144" s="93"/>
      <c r="I144" t="s">
        <v>801</v>
      </c>
      <c r="J144" s="679" t="str">
        <f t="shared" si="2"/>
        <v>k</v>
      </c>
      <c r="K144" s="804">
        <f t="shared" ref="K144:T144" si="39">K127</f>
        <v>8</v>
      </c>
      <c r="L144" s="603">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outlineLevel="1" x14ac:dyDescent="0.25">
      <c r="A145" s="171"/>
      <c r="B145" s="8"/>
      <c r="C145" s="18"/>
      <c r="D145" s="18"/>
      <c r="E145" s="18"/>
      <c r="F145" s="27"/>
      <c r="G145" s="93"/>
      <c r="H145" s="93"/>
      <c r="I145" t="s">
        <v>801</v>
      </c>
      <c r="J145" s="679" t="str">
        <f t="shared" si="2"/>
        <v>l</v>
      </c>
      <c r="K145" s="804">
        <f t="shared" ref="K145:T145" si="40">K128</f>
        <v>8</v>
      </c>
      <c r="L145" s="603">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outlineLevel="1" x14ac:dyDescent="0.25">
      <c r="A146" s="171"/>
      <c r="B146" s="8"/>
      <c r="C146" s="18"/>
      <c r="D146" s="18"/>
      <c r="E146" s="18"/>
      <c r="F146" s="27"/>
      <c r="G146" s="93"/>
      <c r="H146" s="93"/>
      <c r="I146" t="s">
        <v>801</v>
      </c>
      <c r="J146" s="679" t="str">
        <f t="shared" si="2"/>
        <v>o</v>
      </c>
      <c r="K146" s="804">
        <f t="shared" ref="K146:T146" si="41">K129</f>
        <v>8</v>
      </c>
      <c r="L146" s="603">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outlineLevel="1" x14ac:dyDescent="0.25">
      <c r="A147" s="171"/>
      <c r="B147" s="8"/>
      <c r="C147" s="18"/>
      <c r="D147" s="18"/>
      <c r="E147" s="18"/>
      <c r="F147" s="27"/>
      <c r="G147" s="93"/>
      <c r="H147" s="93"/>
      <c r="I147" t="s">
        <v>801</v>
      </c>
      <c r="J147" s="679" t="str">
        <f t="shared" si="2"/>
        <v>od</v>
      </c>
      <c r="K147" s="804">
        <f t="shared" ref="K147:T147" si="42">K130</f>
        <v>8</v>
      </c>
      <c r="L147" s="603">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outlineLevel="1" x14ac:dyDescent="0.25">
      <c r="A148" s="171"/>
      <c r="B148" s="8"/>
      <c r="C148" s="18"/>
      <c r="D148" s="18"/>
      <c r="E148" s="18"/>
      <c r="F148" s="27"/>
      <c r="G148" s="93"/>
      <c r="H148" s="93"/>
      <c r="I148" t="s">
        <v>801</v>
      </c>
      <c r="J148" s="679" t="str">
        <f t="shared" si="2"/>
        <v>of</v>
      </c>
      <c r="K148" s="804">
        <f t="shared" ref="K148:T148" si="43">K131</f>
        <v>8</v>
      </c>
      <c r="L148" s="603">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outlineLevel="1" x14ac:dyDescent="0.25">
      <c r="A149" s="171"/>
      <c r="B149" s="8"/>
      <c r="C149" s="18"/>
      <c r="D149" s="18"/>
      <c r="E149" s="18"/>
      <c r="F149" s="27"/>
      <c r="G149" s="93"/>
      <c r="H149" s="93"/>
      <c r="I149" t="s">
        <v>801</v>
      </c>
      <c r="J149" s="679" t="str">
        <f t="shared" si="2"/>
        <v>r</v>
      </c>
      <c r="K149" s="804">
        <f t="shared" ref="K149:T149" si="44">K132</f>
        <v>8</v>
      </c>
      <c r="L149" s="603">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outlineLevel="1" x14ac:dyDescent="0.25">
      <c r="A150" s="171"/>
      <c r="B150" s="8"/>
      <c r="C150" s="18"/>
      <c r="D150" s="18"/>
      <c r="E150" s="18"/>
      <c r="F150" s="27"/>
      <c r="G150" s="93"/>
      <c r="H150" s="93"/>
      <c r="I150" t="s">
        <v>801</v>
      </c>
      <c r="J150" s="679" t="str">
        <f t="shared" si="2"/>
        <v>rd</v>
      </c>
      <c r="K150" s="804">
        <f t="shared" ref="K150:T150" si="45">K133</f>
        <v>8</v>
      </c>
      <c r="L150" s="603">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outlineLevel="1" x14ac:dyDescent="0.25">
      <c r="A151" s="171"/>
      <c r="B151" s="8"/>
      <c r="C151" s="18"/>
      <c r="D151" s="18"/>
      <c r="E151" s="18"/>
      <c r="F151" s="27"/>
      <c r="G151" s="93"/>
      <c r="H151" s="93"/>
      <c r="I151" t="s">
        <v>801</v>
      </c>
      <c r="J151" s="679" t="str">
        <f t="shared" si="2"/>
        <v>v</v>
      </c>
      <c r="K151" s="804">
        <f t="shared" ref="K151:T151" si="46">K134</f>
        <v>8</v>
      </c>
      <c r="L151" s="603">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outlineLevel="1" x14ac:dyDescent="0.25">
      <c r="A152" s="171"/>
      <c r="B152" s="8"/>
      <c r="C152" s="18"/>
      <c r="D152" s="18"/>
      <c r="E152" s="18"/>
      <c r="F152" s="27"/>
      <c r="G152" s="93"/>
      <c r="H152" s="93"/>
      <c r="I152" t="s">
        <v>801</v>
      </c>
      <c r="J152" s="679" t="str">
        <f t="shared" si="2"/>
        <v>w</v>
      </c>
      <c r="K152" s="804">
        <f t="shared" ref="K152:T152" si="47">K135</f>
        <v>8</v>
      </c>
      <c r="L152" s="603">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outlineLevel="1" x14ac:dyDescent="0.25">
      <c r="A153" s="171"/>
      <c r="B153" s="8"/>
      <c r="C153" s="18"/>
      <c r="D153" s="18"/>
      <c r="E153" s="18"/>
      <c r="F153" s="27"/>
      <c r="G153" s="93"/>
      <c r="H153" s="93"/>
      <c r="I153" t="s">
        <v>801</v>
      </c>
      <c r="J153" s="679" t="str">
        <f t="shared" ref="J153:T216" si="48">J136</f>
        <v>wd</v>
      </c>
      <c r="K153" s="804">
        <f t="shared" si="48"/>
        <v>8</v>
      </c>
      <c r="L153" s="603">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outlineLevel="1" x14ac:dyDescent="0.25">
      <c r="A154" s="171"/>
      <c r="B154" s="8"/>
      <c r="C154" s="18"/>
      <c r="D154" s="18"/>
      <c r="E154" s="18"/>
      <c r="F154" s="27"/>
      <c r="G154" s="93"/>
      <c r="H154" s="93"/>
      <c r="I154" t="s">
        <v>801</v>
      </c>
      <c r="J154" s="679" t="str">
        <f t="shared" si="48"/>
        <v>z</v>
      </c>
      <c r="K154" s="804">
        <f t="shared" si="48"/>
        <v>8</v>
      </c>
      <c r="L154" s="603">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outlineLevel="1" x14ac:dyDescent="0.25">
      <c r="A155" s="171"/>
      <c r="B155" s="8"/>
      <c r="C155" s="18"/>
      <c r="D155" s="18"/>
      <c r="E155" s="18"/>
      <c r="F155" s="27"/>
      <c r="G155" s="93"/>
      <c r="H155" s="93"/>
      <c r="I155" t="s">
        <v>801</v>
      </c>
      <c r="J155" s="679" t="str">
        <f t="shared" si="48"/>
        <v>zd</v>
      </c>
      <c r="K155" s="804">
        <f t="shared" si="48"/>
        <v>8</v>
      </c>
      <c r="L155" s="603">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outlineLevel="1" x14ac:dyDescent="0.25">
      <c r="A156" s="171"/>
      <c r="B156" s="8"/>
      <c r="C156" s="18"/>
      <c r="D156" s="18"/>
      <c r="E156" s="18"/>
      <c r="F156" s="27"/>
      <c r="G156" s="27"/>
      <c r="H156" s="27"/>
      <c r="I156" t="s">
        <v>802</v>
      </c>
      <c r="J156" s="679" t="str">
        <f t="shared" si="48"/>
        <v>b</v>
      </c>
      <c r="K156" s="603">
        <v>0</v>
      </c>
      <c r="L156" s="603">
        <v>8</v>
      </c>
      <c r="M156" s="603">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outlineLevel="1" x14ac:dyDescent="0.25">
      <c r="A157" s="171"/>
      <c r="B157" s="8"/>
      <c r="C157" s="18"/>
      <c r="D157" s="18"/>
      <c r="E157" s="18"/>
      <c r="F157" s="27"/>
      <c r="G157" s="93"/>
      <c r="H157" s="93"/>
      <c r="I157" t="s">
        <v>802</v>
      </c>
      <c r="J157" s="679" t="str">
        <f t="shared" si="48"/>
        <v>bd</v>
      </c>
      <c r="K157" s="603">
        <v>0</v>
      </c>
      <c r="L157" s="603">
        <v>8</v>
      </c>
      <c r="M157" s="603">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outlineLevel="1" x14ac:dyDescent="0.25">
      <c r="A158" s="171"/>
      <c r="B158" s="8"/>
      <c r="C158" s="18"/>
      <c r="D158" s="18"/>
      <c r="E158" s="18"/>
      <c r="F158" s="27"/>
      <c r="G158" s="93"/>
      <c r="H158" s="93"/>
      <c r="I158" t="s">
        <v>802</v>
      </c>
      <c r="J158" s="679" t="str">
        <f t="shared" si="48"/>
        <v>f</v>
      </c>
      <c r="K158" s="603">
        <v>0</v>
      </c>
      <c r="L158" s="603">
        <v>8</v>
      </c>
      <c r="M158" s="603">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outlineLevel="1" x14ac:dyDescent="0.25">
      <c r="A159" s="171"/>
      <c r="B159" s="8"/>
      <c r="C159" s="18"/>
      <c r="D159" s="18"/>
      <c r="E159" s="18"/>
      <c r="F159" s="27"/>
      <c r="G159" s="93"/>
      <c r="H159" s="93"/>
      <c r="I159" t="s">
        <v>802</v>
      </c>
      <c r="J159" s="679" t="str">
        <f t="shared" si="48"/>
        <v>h</v>
      </c>
      <c r="K159" s="603">
        <v>0</v>
      </c>
      <c r="L159" s="603">
        <v>8</v>
      </c>
      <c r="M159" s="603">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outlineLevel="1" x14ac:dyDescent="0.25">
      <c r="A160" s="171"/>
      <c r="B160" s="8"/>
      <c r="C160" s="18"/>
      <c r="D160" s="18"/>
      <c r="E160" s="18"/>
      <c r="F160" s="27"/>
      <c r="G160" s="93"/>
      <c r="H160" s="93"/>
      <c r="I160" t="s">
        <v>802</v>
      </c>
      <c r="J160" s="679" t="str">
        <f t="shared" si="48"/>
        <v>i</v>
      </c>
      <c r="K160" s="603">
        <v>0</v>
      </c>
      <c r="L160" s="603">
        <v>8</v>
      </c>
      <c r="M160" s="603">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outlineLevel="1" x14ac:dyDescent="0.25">
      <c r="A161" s="171"/>
      <c r="B161" s="8"/>
      <c r="C161" s="18"/>
      <c r="D161" s="18"/>
      <c r="E161" s="18"/>
      <c r="F161" s="27"/>
      <c r="G161" s="93"/>
      <c r="H161" s="93"/>
      <c r="I161" t="s">
        <v>802</v>
      </c>
      <c r="J161" s="679" t="str">
        <f t="shared" si="48"/>
        <v>k</v>
      </c>
      <c r="K161" s="603">
        <v>0</v>
      </c>
      <c r="L161" s="603">
        <v>8</v>
      </c>
      <c r="M161" s="603">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outlineLevel="1" x14ac:dyDescent="0.25">
      <c r="A162" s="171"/>
      <c r="B162" s="8"/>
      <c r="C162" s="18"/>
      <c r="D162" s="18"/>
      <c r="E162" s="18"/>
      <c r="F162" s="27"/>
      <c r="G162" s="93"/>
      <c r="H162" s="93"/>
      <c r="I162" t="s">
        <v>802</v>
      </c>
      <c r="J162" s="679" t="str">
        <f t="shared" si="48"/>
        <v>l</v>
      </c>
      <c r="K162" s="603">
        <v>0</v>
      </c>
      <c r="L162" s="603">
        <v>8</v>
      </c>
      <c r="M162" s="603">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outlineLevel="1" x14ac:dyDescent="0.25">
      <c r="A163" s="171"/>
      <c r="B163" s="8"/>
      <c r="C163" s="18"/>
      <c r="D163" s="18"/>
      <c r="E163" s="18"/>
      <c r="F163" s="27"/>
      <c r="G163" s="93"/>
      <c r="H163" s="93"/>
      <c r="I163" t="s">
        <v>802</v>
      </c>
      <c r="J163" s="679" t="str">
        <f t="shared" si="48"/>
        <v>o</v>
      </c>
      <c r="K163" s="603">
        <v>0</v>
      </c>
      <c r="L163" s="603">
        <v>8</v>
      </c>
      <c r="M163" s="603">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outlineLevel="1" x14ac:dyDescent="0.25">
      <c r="A164" s="171"/>
      <c r="B164" s="8"/>
      <c r="C164" s="18"/>
      <c r="D164" s="18"/>
      <c r="E164" s="18"/>
      <c r="F164" s="27"/>
      <c r="G164" s="93"/>
      <c r="H164" s="93"/>
      <c r="I164" t="s">
        <v>802</v>
      </c>
      <c r="J164" s="679" t="str">
        <f t="shared" si="48"/>
        <v>od</v>
      </c>
      <c r="K164" s="603">
        <v>0</v>
      </c>
      <c r="L164" s="603">
        <v>8</v>
      </c>
      <c r="M164" s="603">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outlineLevel="1" x14ac:dyDescent="0.25">
      <c r="A165" s="171"/>
      <c r="B165" s="8"/>
      <c r="C165" s="18"/>
      <c r="D165" s="18"/>
      <c r="E165" s="18"/>
      <c r="F165" s="27"/>
      <c r="G165" s="93"/>
      <c r="H165" s="93"/>
      <c r="I165" t="s">
        <v>802</v>
      </c>
      <c r="J165" s="679" t="str">
        <f t="shared" si="48"/>
        <v>of</v>
      </c>
      <c r="K165" s="603">
        <v>0</v>
      </c>
      <c r="L165" s="603">
        <v>8</v>
      </c>
      <c r="M165" s="603">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outlineLevel="1" x14ac:dyDescent="0.25">
      <c r="A166" s="171"/>
      <c r="B166" s="8"/>
      <c r="C166" s="18"/>
      <c r="D166" s="18"/>
      <c r="E166" s="18"/>
      <c r="F166" s="27"/>
      <c r="G166" s="93"/>
      <c r="H166" s="93"/>
      <c r="I166" t="s">
        <v>802</v>
      </c>
      <c r="J166" s="679" t="str">
        <f t="shared" si="48"/>
        <v>r</v>
      </c>
      <c r="K166" s="603">
        <v>0</v>
      </c>
      <c r="L166" s="603">
        <v>8</v>
      </c>
      <c r="M166" s="603">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outlineLevel="1" x14ac:dyDescent="0.25">
      <c r="A167" s="171"/>
      <c r="B167" s="8"/>
      <c r="C167" s="18"/>
      <c r="D167" s="18"/>
      <c r="E167" s="18"/>
      <c r="F167" s="27"/>
      <c r="G167" s="93"/>
      <c r="H167" s="93"/>
      <c r="I167" t="s">
        <v>802</v>
      </c>
      <c r="J167" s="679" t="str">
        <f t="shared" si="48"/>
        <v>rd</v>
      </c>
      <c r="K167" s="603">
        <v>0</v>
      </c>
      <c r="L167" s="603">
        <v>8</v>
      </c>
      <c r="M167" s="603">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outlineLevel="1" x14ac:dyDescent="0.25">
      <c r="A168" s="171"/>
      <c r="B168" s="8"/>
      <c r="C168" s="18"/>
      <c r="D168" s="18"/>
      <c r="E168" s="18"/>
      <c r="F168" s="27"/>
      <c r="G168" s="93"/>
      <c r="H168" s="93"/>
      <c r="I168" t="s">
        <v>802</v>
      </c>
      <c r="J168" s="679" t="str">
        <f t="shared" si="48"/>
        <v>v</v>
      </c>
      <c r="K168" s="603">
        <v>0</v>
      </c>
      <c r="L168" s="603">
        <v>8</v>
      </c>
      <c r="M168" s="603">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outlineLevel="1" x14ac:dyDescent="0.25">
      <c r="A169" s="171"/>
      <c r="B169" s="8"/>
      <c r="C169" s="18"/>
      <c r="D169" s="18"/>
      <c r="E169" s="18"/>
      <c r="F169" s="27"/>
      <c r="G169" s="93"/>
      <c r="H169" s="93"/>
      <c r="I169" t="s">
        <v>802</v>
      </c>
      <c r="J169" s="679" t="str">
        <f t="shared" si="48"/>
        <v>w</v>
      </c>
      <c r="K169" s="603">
        <v>0</v>
      </c>
      <c r="L169" s="603">
        <v>8</v>
      </c>
      <c r="M169" s="603">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outlineLevel="1" x14ac:dyDescent="0.25">
      <c r="A170" s="171"/>
      <c r="B170" s="8"/>
      <c r="C170" s="18"/>
      <c r="D170" s="18"/>
      <c r="E170" s="18"/>
      <c r="F170" s="27"/>
      <c r="G170" s="93"/>
      <c r="H170" s="93"/>
      <c r="I170" t="s">
        <v>802</v>
      </c>
      <c r="J170" s="679" t="str">
        <f t="shared" si="48"/>
        <v>wd</v>
      </c>
      <c r="K170" s="603">
        <v>0</v>
      </c>
      <c r="L170" s="603">
        <v>8</v>
      </c>
      <c r="M170" s="603">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outlineLevel="1" x14ac:dyDescent="0.25">
      <c r="A171" s="171"/>
      <c r="B171" s="8"/>
      <c r="C171" s="18"/>
      <c r="D171" s="18"/>
      <c r="E171" s="18"/>
      <c r="F171" s="27"/>
      <c r="G171" s="93"/>
      <c r="H171" s="93"/>
      <c r="I171" t="s">
        <v>802</v>
      </c>
      <c r="J171" s="679" t="str">
        <f t="shared" si="48"/>
        <v>z</v>
      </c>
      <c r="K171" s="603">
        <v>0</v>
      </c>
      <c r="L171" s="603">
        <v>8</v>
      </c>
      <c r="M171" s="603">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outlineLevel="1" x14ac:dyDescent="0.25">
      <c r="A172" s="171"/>
      <c r="B172" s="8"/>
      <c r="C172" s="18"/>
      <c r="D172" s="18"/>
      <c r="E172" s="18"/>
      <c r="F172" s="27"/>
      <c r="G172" s="93"/>
      <c r="H172" s="93"/>
      <c r="I172" t="s">
        <v>802</v>
      </c>
      <c r="J172" s="679" t="str">
        <f t="shared" si="48"/>
        <v>zd</v>
      </c>
      <c r="K172" s="603">
        <v>0</v>
      </c>
      <c r="L172" s="603">
        <v>8</v>
      </c>
      <c r="M172" s="603">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outlineLevel="1" x14ac:dyDescent="0.25">
      <c r="A173" s="171"/>
      <c r="B173" s="8"/>
      <c r="C173" s="18"/>
      <c r="D173" s="18"/>
      <c r="E173" s="18"/>
      <c r="F173" s="27"/>
      <c r="G173" s="27"/>
      <c r="H173" s="27"/>
      <c r="I173" t="s">
        <v>803</v>
      </c>
      <c r="J173" s="679"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outlineLevel="1" x14ac:dyDescent="0.25">
      <c r="A174" s="171"/>
      <c r="B174" s="8"/>
      <c r="C174" s="18"/>
      <c r="D174" s="18"/>
      <c r="E174" s="18"/>
      <c r="F174" s="27"/>
      <c r="G174" s="93"/>
      <c r="H174" s="93"/>
      <c r="I174" t="s">
        <v>803</v>
      </c>
      <c r="J174" s="679"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outlineLevel="1" x14ac:dyDescent="0.25">
      <c r="A175" s="171"/>
      <c r="B175" s="8"/>
      <c r="C175" s="18"/>
      <c r="D175" s="18"/>
      <c r="E175" s="18"/>
      <c r="F175" s="27"/>
      <c r="G175" s="93"/>
      <c r="H175" s="93"/>
      <c r="I175" t="s">
        <v>803</v>
      </c>
      <c r="J175" s="679"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outlineLevel="1" x14ac:dyDescent="0.25">
      <c r="A176" s="171"/>
      <c r="B176" s="8"/>
      <c r="C176" s="18"/>
      <c r="D176" s="18"/>
      <c r="E176" s="18"/>
      <c r="F176" s="27"/>
      <c r="G176" s="93"/>
      <c r="H176" s="93"/>
      <c r="I176" t="s">
        <v>803</v>
      </c>
      <c r="J176" s="679"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outlineLevel="1" x14ac:dyDescent="0.25">
      <c r="A177" s="171"/>
      <c r="B177" s="8"/>
      <c r="C177" s="18"/>
      <c r="D177" s="18"/>
      <c r="E177" s="18"/>
      <c r="F177" s="27"/>
      <c r="G177" s="93"/>
      <c r="H177" s="93"/>
      <c r="I177" t="s">
        <v>803</v>
      </c>
      <c r="J177" s="679"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outlineLevel="1" x14ac:dyDescent="0.25">
      <c r="A178" s="171"/>
      <c r="B178" s="8"/>
      <c r="C178" s="18"/>
      <c r="D178" s="18"/>
      <c r="E178" s="18"/>
      <c r="F178" s="27"/>
      <c r="G178" s="93"/>
      <c r="H178" s="93"/>
      <c r="I178" t="s">
        <v>803</v>
      </c>
      <c r="J178" s="679"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outlineLevel="1" x14ac:dyDescent="0.25">
      <c r="A179" s="171"/>
      <c r="B179" s="8"/>
      <c r="C179" s="18"/>
      <c r="D179" s="18"/>
      <c r="E179" s="18"/>
      <c r="F179" s="27"/>
      <c r="G179" s="93"/>
      <c r="H179" s="93"/>
      <c r="I179" t="s">
        <v>803</v>
      </c>
      <c r="J179" s="679"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outlineLevel="1" x14ac:dyDescent="0.25">
      <c r="A180" s="171"/>
      <c r="B180" s="8"/>
      <c r="C180" s="18"/>
      <c r="D180" s="18"/>
      <c r="E180" s="18"/>
      <c r="F180" s="27"/>
      <c r="G180" s="93"/>
      <c r="H180" s="93"/>
      <c r="I180" t="s">
        <v>803</v>
      </c>
      <c r="J180" s="679"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outlineLevel="1" x14ac:dyDescent="0.25">
      <c r="A181" s="171"/>
      <c r="B181" s="8"/>
      <c r="C181" s="18"/>
      <c r="D181" s="18"/>
      <c r="E181" s="18"/>
      <c r="F181" s="27"/>
      <c r="G181" s="93"/>
      <c r="H181" s="93"/>
      <c r="I181" t="s">
        <v>803</v>
      </c>
      <c r="J181" s="679"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outlineLevel="1" x14ac:dyDescent="0.25">
      <c r="A182" s="171"/>
      <c r="B182" s="8"/>
      <c r="C182" s="18"/>
      <c r="D182" s="18"/>
      <c r="E182" s="18"/>
      <c r="F182" s="27"/>
      <c r="G182" s="93"/>
      <c r="H182" s="93"/>
      <c r="I182" t="s">
        <v>803</v>
      </c>
      <c r="J182" s="679"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outlineLevel="1" x14ac:dyDescent="0.25">
      <c r="A183" s="171"/>
      <c r="B183" s="8"/>
      <c r="C183" s="18"/>
      <c r="D183" s="18"/>
      <c r="E183" s="18"/>
      <c r="F183" s="27"/>
      <c r="G183" s="93"/>
      <c r="H183" s="93"/>
      <c r="I183" t="s">
        <v>803</v>
      </c>
      <c r="J183" s="679"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outlineLevel="1" x14ac:dyDescent="0.25">
      <c r="A184" s="171"/>
      <c r="B184" s="8"/>
      <c r="C184" s="18"/>
      <c r="D184" s="18"/>
      <c r="E184" s="18"/>
      <c r="F184" s="27"/>
      <c r="G184" s="93"/>
      <c r="H184" s="93"/>
      <c r="I184" t="s">
        <v>803</v>
      </c>
      <c r="J184" s="679"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outlineLevel="1" x14ac:dyDescent="0.25">
      <c r="A185" s="171"/>
      <c r="B185" s="8"/>
      <c r="C185" s="18"/>
      <c r="D185" s="18"/>
      <c r="E185" s="18"/>
      <c r="F185" s="27"/>
      <c r="G185" s="93"/>
      <c r="H185" s="93"/>
      <c r="I185" t="s">
        <v>803</v>
      </c>
      <c r="J185" s="679"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outlineLevel="1" x14ac:dyDescent="0.25">
      <c r="A186" s="171"/>
      <c r="B186" s="8"/>
      <c r="C186" s="18"/>
      <c r="D186" s="18"/>
      <c r="E186" s="18"/>
      <c r="F186" s="27"/>
      <c r="G186" s="93"/>
      <c r="H186" s="93"/>
      <c r="I186" t="s">
        <v>803</v>
      </c>
      <c r="J186" s="679"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outlineLevel="1" x14ac:dyDescent="0.25">
      <c r="A187" s="171"/>
      <c r="B187" s="8"/>
      <c r="C187" s="18"/>
      <c r="D187" s="18"/>
      <c r="E187" s="18"/>
      <c r="F187" s="27"/>
      <c r="G187" s="93"/>
      <c r="H187" s="93"/>
      <c r="I187" t="s">
        <v>803</v>
      </c>
      <c r="J187" s="679"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outlineLevel="1" x14ac:dyDescent="0.25">
      <c r="A188" s="171"/>
      <c r="B188" s="8"/>
      <c r="C188" s="18"/>
      <c r="D188" s="18"/>
      <c r="E188" s="18"/>
      <c r="F188" s="27"/>
      <c r="G188" s="93"/>
      <c r="H188" s="93"/>
      <c r="I188" t="s">
        <v>803</v>
      </c>
      <c r="J188" s="679"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outlineLevel="1" x14ac:dyDescent="0.25">
      <c r="A189" s="171"/>
      <c r="B189" s="8"/>
      <c r="C189" s="18"/>
      <c r="D189" s="18"/>
      <c r="E189" s="18"/>
      <c r="F189" s="27"/>
      <c r="G189" s="93"/>
      <c r="H189" s="93"/>
      <c r="I189" t="s">
        <v>803</v>
      </c>
      <c r="J189" s="679"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outlineLevel="1" x14ac:dyDescent="0.25">
      <c r="A190" s="171"/>
      <c r="B190" s="8"/>
      <c r="C190" s="18"/>
      <c r="D190" s="18"/>
      <c r="E190" s="18"/>
      <c r="F190" s="27"/>
      <c r="G190" s="27"/>
      <c r="H190" s="27"/>
      <c r="I190" t="s">
        <v>804</v>
      </c>
      <c r="J190" s="679" t="str">
        <f t="shared" si="48"/>
        <v>b</v>
      </c>
      <c r="K190" s="603">
        <v>0</v>
      </c>
      <c r="L190" s="603">
        <v>0</v>
      </c>
      <c r="M190" s="603">
        <v>8</v>
      </c>
      <c r="N190" s="603">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outlineLevel="1" x14ac:dyDescent="0.25">
      <c r="A191" s="171"/>
      <c r="B191" s="8"/>
      <c r="C191" s="18"/>
      <c r="D191" s="18"/>
      <c r="E191" s="18"/>
      <c r="F191" s="27"/>
      <c r="G191" s="93"/>
      <c r="H191" s="93"/>
      <c r="I191" t="s">
        <v>804</v>
      </c>
      <c r="J191" s="679" t="str">
        <f t="shared" si="48"/>
        <v>bd</v>
      </c>
      <c r="K191" s="603">
        <v>0</v>
      </c>
      <c r="L191" s="603">
        <v>0</v>
      </c>
      <c r="M191" s="603">
        <v>8</v>
      </c>
      <c r="N191" s="603">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outlineLevel="1" x14ac:dyDescent="0.25">
      <c r="A192" s="171"/>
      <c r="B192" s="8"/>
      <c r="C192" s="18"/>
      <c r="D192" s="18"/>
      <c r="E192" s="18"/>
      <c r="F192" s="27"/>
      <c r="G192" s="93"/>
      <c r="H192" s="93"/>
      <c r="I192" t="s">
        <v>804</v>
      </c>
      <c r="J192" s="679" t="str">
        <f t="shared" si="48"/>
        <v>f</v>
      </c>
      <c r="K192" s="603">
        <v>0</v>
      </c>
      <c r="L192" s="603">
        <v>0</v>
      </c>
      <c r="M192" s="603">
        <v>8</v>
      </c>
      <c r="N192" s="603">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outlineLevel="1" x14ac:dyDescent="0.25">
      <c r="A193" s="171"/>
      <c r="B193" s="8"/>
      <c r="C193" s="18"/>
      <c r="D193" s="18"/>
      <c r="E193" s="18"/>
      <c r="F193" s="27"/>
      <c r="G193" s="93"/>
      <c r="H193" s="93"/>
      <c r="I193" t="s">
        <v>804</v>
      </c>
      <c r="J193" s="679" t="str">
        <f t="shared" si="48"/>
        <v>h</v>
      </c>
      <c r="K193" s="603">
        <v>0</v>
      </c>
      <c r="L193" s="603">
        <v>0</v>
      </c>
      <c r="M193" s="603">
        <v>8</v>
      </c>
      <c r="N193" s="603">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outlineLevel="1" x14ac:dyDescent="0.25">
      <c r="A194" s="171"/>
      <c r="B194" s="8"/>
      <c r="C194" s="18"/>
      <c r="D194" s="18"/>
      <c r="E194" s="18"/>
      <c r="F194" s="27"/>
      <c r="G194" s="93"/>
      <c r="H194" s="93"/>
      <c r="I194" t="s">
        <v>804</v>
      </c>
      <c r="J194" s="679" t="str">
        <f t="shared" si="48"/>
        <v>i</v>
      </c>
      <c r="K194" s="603">
        <v>0</v>
      </c>
      <c r="L194" s="603">
        <v>0</v>
      </c>
      <c r="M194" s="603">
        <v>8</v>
      </c>
      <c r="N194" s="603">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outlineLevel="1" x14ac:dyDescent="0.25">
      <c r="A195" s="171"/>
      <c r="B195" s="8"/>
      <c r="C195" s="18"/>
      <c r="D195" s="18"/>
      <c r="E195" s="18"/>
      <c r="F195" s="27"/>
      <c r="G195" s="93"/>
      <c r="H195" s="93"/>
      <c r="I195" t="s">
        <v>804</v>
      </c>
      <c r="J195" s="679" t="str">
        <f t="shared" si="48"/>
        <v>k</v>
      </c>
      <c r="K195" s="603">
        <v>0</v>
      </c>
      <c r="L195" s="603">
        <v>0</v>
      </c>
      <c r="M195" s="603">
        <v>8</v>
      </c>
      <c r="N195" s="603">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outlineLevel="1" x14ac:dyDescent="0.25">
      <c r="A196" s="171"/>
      <c r="B196" s="8"/>
      <c r="C196" s="18"/>
      <c r="D196" s="18"/>
      <c r="E196" s="18"/>
      <c r="F196" s="27"/>
      <c r="G196" s="93"/>
      <c r="H196" s="93"/>
      <c r="I196" t="s">
        <v>804</v>
      </c>
      <c r="J196" s="679" t="str">
        <f t="shared" si="48"/>
        <v>l</v>
      </c>
      <c r="K196" s="603">
        <v>0</v>
      </c>
      <c r="L196" s="603">
        <v>0</v>
      </c>
      <c r="M196" s="603">
        <v>8</v>
      </c>
      <c r="N196" s="603">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outlineLevel="1" x14ac:dyDescent="0.25">
      <c r="A197" s="171"/>
      <c r="B197" s="8"/>
      <c r="C197" s="18"/>
      <c r="D197" s="18"/>
      <c r="E197" s="18"/>
      <c r="F197" s="27"/>
      <c r="G197" s="93"/>
      <c r="H197" s="93"/>
      <c r="I197" t="s">
        <v>804</v>
      </c>
      <c r="J197" s="679" t="str">
        <f t="shared" si="48"/>
        <v>o</v>
      </c>
      <c r="K197" s="603">
        <v>0</v>
      </c>
      <c r="L197" s="603">
        <v>0</v>
      </c>
      <c r="M197" s="603">
        <v>8</v>
      </c>
      <c r="N197" s="603">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outlineLevel="1" x14ac:dyDescent="0.25">
      <c r="A198" s="171"/>
      <c r="B198" s="8"/>
      <c r="C198" s="18"/>
      <c r="D198" s="18"/>
      <c r="E198" s="18"/>
      <c r="F198" s="27"/>
      <c r="G198" s="93"/>
      <c r="H198" s="93"/>
      <c r="I198" t="s">
        <v>804</v>
      </c>
      <c r="J198" s="679" t="str">
        <f t="shared" si="48"/>
        <v>od</v>
      </c>
      <c r="K198" s="603">
        <v>0</v>
      </c>
      <c r="L198" s="603">
        <v>0</v>
      </c>
      <c r="M198" s="603">
        <v>8</v>
      </c>
      <c r="N198" s="603">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outlineLevel="1" x14ac:dyDescent="0.25">
      <c r="A199" s="171"/>
      <c r="B199" s="8"/>
      <c r="C199" s="18"/>
      <c r="D199" s="18"/>
      <c r="E199" s="18"/>
      <c r="F199" s="27"/>
      <c r="G199" s="93"/>
      <c r="H199" s="93"/>
      <c r="I199" t="s">
        <v>804</v>
      </c>
      <c r="J199" s="679" t="str">
        <f t="shared" si="48"/>
        <v>of</v>
      </c>
      <c r="K199" s="603">
        <v>0</v>
      </c>
      <c r="L199" s="603">
        <v>0</v>
      </c>
      <c r="M199" s="603">
        <v>8</v>
      </c>
      <c r="N199" s="603">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outlineLevel="1" x14ac:dyDescent="0.25">
      <c r="A200" s="171"/>
      <c r="B200" s="8"/>
      <c r="C200" s="18"/>
      <c r="D200" s="18"/>
      <c r="E200" s="18"/>
      <c r="F200" s="27"/>
      <c r="G200" s="93"/>
      <c r="H200" s="93"/>
      <c r="I200" t="s">
        <v>804</v>
      </c>
      <c r="J200" s="679" t="str">
        <f t="shared" si="48"/>
        <v>r</v>
      </c>
      <c r="K200" s="603">
        <v>0</v>
      </c>
      <c r="L200" s="603">
        <v>0</v>
      </c>
      <c r="M200" s="603">
        <v>8</v>
      </c>
      <c r="N200" s="603">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outlineLevel="1" x14ac:dyDescent="0.25">
      <c r="A201" s="171"/>
      <c r="B201" s="8"/>
      <c r="C201" s="18"/>
      <c r="D201" s="18"/>
      <c r="E201" s="18"/>
      <c r="F201" s="27"/>
      <c r="G201" s="93"/>
      <c r="H201" s="93"/>
      <c r="I201" t="s">
        <v>804</v>
      </c>
      <c r="J201" s="679" t="str">
        <f t="shared" si="48"/>
        <v>rd</v>
      </c>
      <c r="K201" s="603">
        <v>0</v>
      </c>
      <c r="L201" s="603">
        <v>0</v>
      </c>
      <c r="M201" s="603">
        <v>8</v>
      </c>
      <c r="N201" s="603">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outlineLevel="1" x14ac:dyDescent="0.25">
      <c r="A202" s="171"/>
      <c r="B202" s="8"/>
      <c r="C202" s="18"/>
      <c r="D202" s="18"/>
      <c r="E202" s="18"/>
      <c r="F202" s="27"/>
      <c r="G202" s="93"/>
      <c r="H202" s="93"/>
      <c r="I202" t="s">
        <v>804</v>
      </c>
      <c r="J202" s="679" t="str">
        <f t="shared" si="48"/>
        <v>v</v>
      </c>
      <c r="K202" s="603">
        <v>0</v>
      </c>
      <c r="L202" s="603">
        <v>0</v>
      </c>
      <c r="M202" s="603">
        <v>8</v>
      </c>
      <c r="N202" s="603">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outlineLevel="1" x14ac:dyDescent="0.25">
      <c r="A203" s="171"/>
      <c r="B203" s="8"/>
      <c r="C203" s="18"/>
      <c r="D203" s="18"/>
      <c r="E203" s="18"/>
      <c r="F203" s="27"/>
      <c r="G203" s="93"/>
      <c r="H203" s="93"/>
      <c r="I203" t="s">
        <v>804</v>
      </c>
      <c r="J203" s="679" t="str">
        <f t="shared" si="48"/>
        <v>w</v>
      </c>
      <c r="K203" s="603">
        <v>0</v>
      </c>
      <c r="L203" s="603">
        <v>0</v>
      </c>
      <c r="M203" s="603">
        <v>8</v>
      </c>
      <c r="N203" s="603">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outlineLevel="1" x14ac:dyDescent="0.25">
      <c r="A204" s="171"/>
      <c r="B204" s="8"/>
      <c r="C204" s="18"/>
      <c r="D204" s="18"/>
      <c r="E204" s="18"/>
      <c r="F204" s="27"/>
      <c r="G204" s="93"/>
      <c r="H204" s="93"/>
      <c r="I204" t="s">
        <v>804</v>
      </c>
      <c r="J204" s="679" t="str">
        <f t="shared" si="48"/>
        <v>wd</v>
      </c>
      <c r="K204" s="603">
        <v>0</v>
      </c>
      <c r="L204" s="603">
        <v>0</v>
      </c>
      <c r="M204" s="603">
        <v>8</v>
      </c>
      <c r="N204" s="603">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outlineLevel="1" x14ac:dyDescent="0.25">
      <c r="A205" s="171"/>
      <c r="B205" s="8"/>
      <c r="C205" s="18"/>
      <c r="D205" s="18"/>
      <c r="E205" s="18"/>
      <c r="F205" s="27"/>
      <c r="G205" s="93"/>
      <c r="H205" s="93"/>
      <c r="I205" t="s">
        <v>804</v>
      </c>
      <c r="J205" s="679" t="str">
        <f t="shared" si="48"/>
        <v>z</v>
      </c>
      <c r="K205" s="603">
        <v>0</v>
      </c>
      <c r="L205" s="603">
        <v>0</v>
      </c>
      <c r="M205" s="603">
        <v>8</v>
      </c>
      <c r="N205" s="603">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outlineLevel="1" x14ac:dyDescent="0.25">
      <c r="A206" s="171"/>
      <c r="B206" s="8"/>
      <c r="C206" s="18"/>
      <c r="D206" s="18"/>
      <c r="E206" s="18"/>
      <c r="F206" s="27"/>
      <c r="G206" s="93"/>
      <c r="H206" s="93"/>
      <c r="I206" t="s">
        <v>804</v>
      </c>
      <c r="J206" s="679" t="str">
        <f t="shared" si="48"/>
        <v>zd</v>
      </c>
      <c r="K206" s="603">
        <v>0</v>
      </c>
      <c r="L206" s="603">
        <v>0</v>
      </c>
      <c r="M206" s="603">
        <v>8</v>
      </c>
      <c r="N206" s="603">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outlineLevel="1" x14ac:dyDescent="0.25">
      <c r="A207" s="171"/>
      <c r="B207" s="8"/>
      <c r="C207" s="18"/>
      <c r="D207" s="18"/>
      <c r="E207" s="18"/>
      <c r="F207" s="27"/>
      <c r="G207" s="27"/>
      <c r="H207" s="27"/>
      <c r="I207" t="s">
        <v>805</v>
      </c>
      <c r="J207" s="679"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outlineLevel="1" x14ac:dyDescent="0.25">
      <c r="A208" s="171"/>
      <c r="B208" s="8"/>
      <c r="C208" s="18"/>
      <c r="D208" s="18"/>
      <c r="E208" s="18"/>
      <c r="F208" s="27"/>
      <c r="G208" s="93"/>
      <c r="H208" s="93"/>
      <c r="I208" t="s">
        <v>805</v>
      </c>
      <c r="J208" s="679"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outlineLevel="1" x14ac:dyDescent="0.25">
      <c r="A209" s="171"/>
      <c r="B209" s="8"/>
      <c r="C209" s="18"/>
      <c r="D209" s="18"/>
      <c r="E209" s="18"/>
      <c r="F209" s="27"/>
      <c r="G209" s="93"/>
      <c r="H209" s="93"/>
      <c r="I209" t="s">
        <v>805</v>
      </c>
      <c r="J209" s="679"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outlineLevel="1" x14ac:dyDescent="0.25">
      <c r="A210" s="171"/>
      <c r="B210" s="8"/>
      <c r="C210" s="18"/>
      <c r="D210" s="18"/>
      <c r="E210" s="18"/>
      <c r="F210" s="27"/>
      <c r="G210" s="93"/>
      <c r="H210" s="93"/>
      <c r="I210" t="s">
        <v>805</v>
      </c>
      <c r="J210" s="679"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outlineLevel="1" x14ac:dyDescent="0.25">
      <c r="A211" s="171"/>
      <c r="B211" s="8"/>
      <c r="C211" s="18"/>
      <c r="D211" s="18"/>
      <c r="E211" s="18"/>
      <c r="F211" s="27"/>
      <c r="G211" s="93"/>
      <c r="H211" s="93"/>
      <c r="I211" t="s">
        <v>805</v>
      </c>
      <c r="J211" s="679"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outlineLevel="1" x14ac:dyDescent="0.25">
      <c r="A212" s="171"/>
      <c r="B212" s="8"/>
      <c r="C212" s="18"/>
      <c r="D212" s="18"/>
      <c r="E212" s="18"/>
      <c r="F212" s="27"/>
      <c r="G212" s="93"/>
      <c r="H212" s="93"/>
      <c r="I212" t="s">
        <v>805</v>
      </c>
      <c r="J212" s="679"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outlineLevel="1" x14ac:dyDescent="0.25">
      <c r="A213" s="171"/>
      <c r="B213" s="8"/>
      <c r="C213" s="18"/>
      <c r="D213" s="18"/>
      <c r="E213" s="18"/>
      <c r="F213" s="27"/>
      <c r="G213" s="93"/>
      <c r="H213" s="93"/>
      <c r="I213" t="s">
        <v>805</v>
      </c>
      <c r="J213" s="679"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outlineLevel="1" x14ac:dyDescent="0.25">
      <c r="A214" s="171"/>
      <c r="B214" s="8"/>
      <c r="C214" s="18"/>
      <c r="D214" s="18"/>
      <c r="E214" s="18"/>
      <c r="F214" s="27"/>
      <c r="G214" s="93"/>
      <c r="H214" s="93"/>
      <c r="I214" t="s">
        <v>805</v>
      </c>
      <c r="J214" s="679"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outlineLevel="1" x14ac:dyDescent="0.25">
      <c r="A215" s="171"/>
      <c r="B215" s="8"/>
      <c r="C215" s="18"/>
      <c r="D215" s="18"/>
      <c r="E215" s="18"/>
      <c r="F215" s="27"/>
      <c r="G215" s="93"/>
      <c r="H215" s="93"/>
      <c r="I215" t="s">
        <v>805</v>
      </c>
      <c r="J215" s="679"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outlineLevel="1" x14ac:dyDescent="0.25">
      <c r="A216" s="171"/>
      <c r="B216" s="8"/>
      <c r="C216" s="18"/>
      <c r="D216" s="18"/>
      <c r="E216" s="18"/>
      <c r="F216" s="27"/>
      <c r="G216" s="93"/>
      <c r="H216" s="93"/>
      <c r="I216" t="s">
        <v>805</v>
      </c>
      <c r="J216" s="679"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outlineLevel="1" x14ac:dyDescent="0.25">
      <c r="A217" s="171"/>
      <c r="B217" s="8"/>
      <c r="C217" s="18"/>
      <c r="D217" s="18"/>
      <c r="E217" s="18"/>
      <c r="F217" s="27"/>
      <c r="G217" s="93"/>
      <c r="H217" s="93"/>
      <c r="I217" t="s">
        <v>805</v>
      </c>
      <c r="J217" s="679"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outlineLevel="1" x14ac:dyDescent="0.25">
      <c r="A218" s="171"/>
      <c r="B218" s="8"/>
      <c r="C218" s="18"/>
      <c r="D218" s="18"/>
      <c r="E218" s="18"/>
      <c r="F218" s="27"/>
      <c r="G218" s="93"/>
      <c r="H218" s="93"/>
      <c r="I218" t="s">
        <v>805</v>
      </c>
      <c r="J218" s="679"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outlineLevel="1" x14ac:dyDescent="0.25">
      <c r="A219" s="171"/>
      <c r="B219" s="8"/>
      <c r="C219" s="18"/>
      <c r="D219" s="18"/>
      <c r="E219" s="18"/>
      <c r="F219" s="27"/>
      <c r="G219" s="93"/>
      <c r="H219" s="93"/>
      <c r="I219" t="s">
        <v>805</v>
      </c>
      <c r="J219" s="679"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outlineLevel="1" x14ac:dyDescent="0.25">
      <c r="A220" s="171"/>
      <c r="B220" s="8"/>
      <c r="C220" s="18"/>
      <c r="D220" s="18"/>
      <c r="E220" s="18"/>
      <c r="F220" s="27"/>
      <c r="G220" s="93"/>
      <c r="H220" s="93"/>
      <c r="I220" t="s">
        <v>805</v>
      </c>
      <c r="J220" s="679"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outlineLevel="1" x14ac:dyDescent="0.25">
      <c r="A221" s="171"/>
      <c r="B221" s="8"/>
      <c r="C221" s="18"/>
      <c r="D221" s="18"/>
      <c r="E221" s="18"/>
      <c r="F221" s="27"/>
      <c r="G221" s="93"/>
      <c r="H221" s="93"/>
      <c r="I221" t="s">
        <v>805</v>
      </c>
      <c r="J221" s="679"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outlineLevel="1" x14ac:dyDescent="0.25">
      <c r="A222" s="171"/>
      <c r="B222" s="8"/>
      <c r="C222" s="18"/>
      <c r="D222" s="18"/>
      <c r="E222" s="18"/>
      <c r="F222" s="27"/>
      <c r="G222" s="93"/>
      <c r="H222" s="93"/>
      <c r="I222" t="s">
        <v>805</v>
      </c>
      <c r="J222" s="679"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outlineLevel="1" x14ac:dyDescent="0.25">
      <c r="A223" s="171"/>
      <c r="B223" s="8"/>
      <c r="C223" s="18"/>
      <c r="D223" s="18"/>
      <c r="E223" s="18"/>
      <c r="F223" s="27"/>
      <c r="G223" s="93"/>
      <c r="H223" s="93"/>
      <c r="I223" t="s">
        <v>805</v>
      </c>
      <c r="J223" s="679"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outlineLevel="1" x14ac:dyDescent="0.25">
      <c r="A224" s="171"/>
      <c r="B224" s="8"/>
      <c r="C224" s="18"/>
      <c r="D224" s="18"/>
      <c r="E224" s="18"/>
      <c r="F224" s="27"/>
      <c r="G224" s="27"/>
      <c r="H224" s="27"/>
      <c r="I224" t="s">
        <v>806</v>
      </c>
      <c r="J224" s="679"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outlineLevel="1" x14ac:dyDescent="0.25">
      <c r="A225" s="171"/>
      <c r="B225" s="8"/>
      <c r="C225" s="18"/>
      <c r="D225" s="18"/>
      <c r="E225" s="18"/>
      <c r="F225" s="27"/>
      <c r="G225" s="93"/>
      <c r="H225" s="93"/>
      <c r="I225" t="s">
        <v>806</v>
      </c>
      <c r="J225" s="679"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outlineLevel="1" x14ac:dyDescent="0.25">
      <c r="A226" s="171"/>
      <c r="B226" s="8"/>
      <c r="C226" s="18"/>
      <c r="D226" s="18"/>
      <c r="E226" s="18"/>
      <c r="F226" s="27"/>
      <c r="G226" s="93"/>
      <c r="H226" s="93"/>
      <c r="I226" t="s">
        <v>806</v>
      </c>
      <c r="J226" s="679"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outlineLevel="1" x14ac:dyDescent="0.25">
      <c r="A227" s="171"/>
      <c r="B227" s="8"/>
      <c r="C227" s="18"/>
      <c r="D227" s="18"/>
      <c r="E227" s="18"/>
      <c r="F227" s="27"/>
      <c r="G227" s="93"/>
      <c r="H227" s="93"/>
      <c r="I227" t="s">
        <v>806</v>
      </c>
      <c r="J227" s="679"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outlineLevel="1" x14ac:dyDescent="0.25">
      <c r="A228" s="171"/>
      <c r="B228" s="8"/>
      <c r="C228" s="18"/>
      <c r="D228" s="18"/>
      <c r="E228" s="18"/>
      <c r="F228" s="27"/>
      <c r="G228" s="93"/>
      <c r="H228" s="93"/>
      <c r="I228" t="s">
        <v>806</v>
      </c>
      <c r="J228" s="679"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outlineLevel="1" x14ac:dyDescent="0.25">
      <c r="A229" s="171"/>
      <c r="B229" s="8"/>
      <c r="C229" s="18"/>
      <c r="D229" s="18"/>
      <c r="E229" s="18"/>
      <c r="F229" s="27"/>
      <c r="G229" s="93"/>
      <c r="H229" s="93"/>
      <c r="I229" t="s">
        <v>806</v>
      </c>
      <c r="J229" s="679"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outlineLevel="1" x14ac:dyDescent="0.25">
      <c r="A230" s="171"/>
      <c r="B230" s="8"/>
      <c r="C230" s="18"/>
      <c r="D230" s="18"/>
      <c r="E230" s="18"/>
      <c r="F230" s="27"/>
      <c r="G230" s="93"/>
      <c r="H230" s="93"/>
      <c r="I230" t="s">
        <v>806</v>
      </c>
      <c r="J230" s="679"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outlineLevel="1" x14ac:dyDescent="0.25">
      <c r="A231" s="171"/>
      <c r="B231" s="8"/>
      <c r="C231" s="18"/>
      <c r="D231" s="18"/>
      <c r="E231" s="18"/>
      <c r="F231" s="27"/>
      <c r="G231" s="93"/>
      <c r="H231" s="93"/>
      <c r="I231" t="s">
        <v>806</v>
      </c>
      <c r="J231" s="679"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outlineLevel="1" x14ac:dyDescent="0.25">
      <c r="A232" s="171"/>
      <c r="B232" s="8"/>
      <c r="C232" s="18"/>
      <c r="D232" s="18"/>
      <c r="E232" s="18"/>
      <c r="F232" s="27"/>
      <c r="G232" s="93"/>
      <c r="H232" s="93"/>
      <c r="I232" t="s">
        <v>806</v>
      </c>
      <c r="J232" s="679"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outlineLevel="1" x14ac:dyDescent="0.25">
      <c r="A233" s="171"/>
      <c r="B233" s="8"/>
      <c r="C233" s="18"/>
      <c r="D233" s="18"/>
      <c r="E233" s="18"/>
      <c r="F233" s="27"/>
      <c r="G233" s="93"/>
      <c r="H233" s="93"/>
      <c r="I233" t="s">
        <v>806</v>
      </c>
      <c r="J233" s="679"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outlineLevel="1" x14ac:dyDescent="0.25">
      <c r="A234" s="171"/>
      <c r="B234" s="8"/>
      <c r="C234" s="18"/>
      <c r="D234" s="18"/>
      <c r="E234" s="18"/>
      <c r="F234" s="27"/>
      <c r="G234" s="93"/>
      <c r="H234" s="93"/>
      <c r="I234" t="s">
        <v>806</v>
      </c>
      <c r="J234" s="679"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outlineLevel="1" x14ac:dyDescent="0.25">
      <c r="A235" s="171"/>
      <c r="B235" s="8"/>
      <c r="C235" s="18"/>
      <c r="D235" s="18"/>
      <c r="E235" s="18"/>
      <c r="F235" s="27"/>
      <c r="G235" s="93"/>
      <c r="H235" s="93"/>
      <c r="I235" t="s">
        <v>806</v>
      </c>
      <c r="J235" s="679"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outlineLevel="1" x14ac:dyDescent="0.25">
      <c r="A236" s="171"/>
      <c r="B236" s="8"/>
      <c r="C236" s="18"/>
      <c r="D236" s="18"/>
      <c r="E236" s="18"/>
      <c r="F236" s="27"/>
      <c r="G236" s="93"/>
      <c r="H236" s="93"/>
      <c r="I236" t="s">
        <v>806</v>
      </c>
      <c r="J236" s="679"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outlineLevel="1" x14ac:dyDescent="0.25">
      <c r="A237" s="171"/>
      <c r="B237" s="8"/>
      <c r="C237" s="18"/>
      <c r="D237" s="18"/>
      <c r="E237" s="18"/>
      <c r="F237" s="27"/>
      <c r="G237" s="93"/>
      <c r="H237" s="93"/>
      <c r="I237" t="s">
        <v>806</v>
      </c>
      <c r="J237" s="679"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outlineLevel="1" x14ac:dyDescent="0.25">
      <c r="A238" s="171"/>
      <c r="B238" s="8"/>
      <c r="C238" s="18"/>
      <c r="D238" s="18"/>
      <c r="E238" s="18"/>
      <c r="F238" s="27"/>
      <c r="G238" s="93"/>
      <c r="H238" s="93"/>
      <c r="I238" t="s">
        <v>806</v>
      </c>
      <c r="J238" s="679"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outlineLevel="1" x14ac:dyDescent="0.25">
      <c r="A239" s="171"/>
      <c r="B239" s="8"/>
      <c r="C239" s="18"/>
      <c r="D239" s="18"/>
      <c r="E239" s="18"/>
      <c r="F239" s="27"/>
      <c r="G239" s="93"/>
      <c r="H239" s="93"/>
      <c r="I239" t="s">
        <v>806</v>
      </c>
      <c r="J239" s="679"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outlineLevel="1" x14ac:dyDescent="0.25">
      <c r="A240" s="171"/>
      <c r="B240" s="8"/>
      <c r="C240" s="18"/>
      <c r="D240" s="18"/>
      <c r="E240" s="18"/>
      <c r="F240" s="27"/>
      <c r="G240" s="93"/>
      <c r="H240" s="93"/>
      <c r="I240" t="s">
        <v>806</v>
      </c>
      <c r="J240" s="679"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outlineLevel="1" x14ac:dyDescent="0.2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2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2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2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2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2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2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2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2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2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2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2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2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2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2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2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2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2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2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2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2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2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2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2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2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2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2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2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2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2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2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2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2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2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2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2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2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4"/>
      <c r="G5" s="775" t="s">
        <v>1142</v>
      </c>
      <c r="H5" s="52"/>
      <c r="I5" s="52"/>
      <c r="J5" s="52"/>
      <c r="K5" s="52"/>
      <c r="L5" s="52"/>
      <c r="M5" s="52"/>
      <c r="N5" s="52"/>
      <c r="O5" s="52"/>
      <c r="P5" s="52"/>
      <c r="Q5" s="52"/>
      <c r="R5" s="52"/>
      <c r="S5" s="52"/>
      <c r="T5" s="45"/>
      <c r="U5" s="74"/>
      <c r="V5" s="776"/>
      <c r="W5" s="777"/>
      <c r="X5" s="17"/>
      <c r="Y5" s="9"/>
    </row>
    <row r="6" spans="1:25" ht="12.95" customHeight="1" x14ac:dyDescent="0.25">
      <c r="A6" s="7"/>
      <c r="B6" s="98"/>
      <c r="C6" s="13"/>
      <c r="D6" s="13"/>
      <c r="E6" s="18"/>
      <c r="F6" s="778"/>
      <c r="G6" s="14"/>
      <c r="H6" s="77"/>
      <c r="I6" s="14"/>
      <c r="J6" s="14"/>
      <c r="K6" s="14"/>
      <c r="L6" s="14"/>
      <c r="M6" s="14"/>
      <c r="N6" s="14"/>
      <c r="O6" s="14"/>
      <c r="P6" s="14"/>
      <c r="Q6" s="14"/>
      <c r="R6" s="14"/>
      <c r="S6" s="14"/>
      <c r="T6" s="16"/>
      <c r="U6" s="112"/>
      <c r="V6" s="111"/>
      <c r="W6" s="779"/>
      <c r="X6" s="17"/>
      <c r="Y6" s="9"/>
    </row>
    <row r="7" spans="1:25" ht="12.95" customHeight="1" x14ac:dyDescent="0.2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5" customHeight="1" x14ac:dyDescent="0.25">
      <c r="A8" s="7"/>
      <c r="B8" s="98"/>
      <c r="C8" s="18">
        <v>0</v>
      </c>
      <c r="D8" s="13"/>
      <c r="E8" s="18"/>
      <c r="F8" s="781"/>
      <c r="G8" s="782"/>
      <c r="H8" s="84"/>
      <c r="I8" s="783"/>
      <c r="J8" s="84"/>
      <c r="K8" s="783"/>
      <c r="L8" s="783"/>
      <c r="M8" s="783"/>
      <c r="N8" s="783"/>
      <c r="O8" s="783"/>
      <c r="P8" s="783"/>
      <c r="Q8" s="783"/>
      <c r="R8" s="783"/>
      <c r="S8" s="783"/>
      <c r="T8" s="592"/>
      <c r="U8" s="784"/>
      <c r="V8" s="785"/>
      <c r="W8" s="78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1144</v>
      </c>
      <c r="H16" s="38"/>
      <c r="I16" s="38"/>
      <c r="J16" s="787">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87" t="s">
        <v>1145</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4"/>
      <c r="G24" s="775" t="s">
        <v>1146</v>
      </c>
      <c r="H24" s="52"/>
      <c r="I24" s="52"/>
      <c r="J24" s="52"/>
      <c r="K24" s="52"/>
      <c r="L24" s="52"/>
      <c r="M24" s="52"/>
      <c r="N24" s="52"/>
      <c r="O24" s="52"/>
      <c r="P24" s="52"/>
      <c r="Q24" s="52"/>
      <c r="R24" s="52"/>
      <c r="S24" s="52"/>
      <c r="T24" s="45"/>
      <c r="U24" s="74"/>
      <c r="V24" s="776"/>
      <c r="W24" s="777"/>
      <c r="X24" s="17"/>
      <c r="Y24" s="9"/>
    </row>
    <row r="25" spans="1:25" ht="12.95" customHeight="1" x14ac:dyDescent="0.2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5" customHeight="1" x14ac:dyDescent="0.2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5" customHeight="1" x14ac:dyDescent="0.25">
      <c r="A27" s="7"/>
      <c r="B27" s="98"/>
      <c r="C27" s="18">
        <v>0</v>
      </c>
      <c r="D27" s="13"/>
      <c r="E27" s="18"/>
      <c r="F27" s="781"/>
      <c r="G27" s="782"/>
      <c r="H27" s="84"/>
      <c r="I27" s="783"/>
      <c r="J27" s="84"/>
      <c r="K27" s="783"/>
      <c r="L27" s="783"/>
      <c r="M27" s="783"/>
      <c r="N27" s="783"/>
      <c r="O27" s="783"/>
      <c r="P27" s="783"/>
      <c r="Q27" s="783"/>
      <c r="R27" s="783"/>
      <c r="S27" s="783"/>
      <c r="T27" s="592"/>
      <c r="U27" s="784"/>
      <c r="V27" s="785"/>
      <c r="W27" s="786"/>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1149</v>
      </c>
      <c r="H34" s="38"/>
      <c r="I34" s="788" t="s">
        <v>1150</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1151</v>
      </c>
      <c r="H35" s="38"/>
      <c r="I35" s="788"/>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1152</v>
      </c>
      <c r="H36" s="38"/>
      <c r="I36" s="788" t="s">
        <v>1153</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1154</v>
      </c>
      <c r="H37" s="38"/>
      <c r="I37" s="38"/>
      <c r="J37" s="789">
        <v>43466</v>
      </c>
      <c r="K37" s="790">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1"/>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0">
        <v>38530.672997685186</v>
      </c>
      <c r="H48" s="77"/>
      <c r="I48" s="14"/>
      <c r="J48" s="14" t="s">
        <v>1157</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5" customHeight="1" x14ac:dyDescent="0.2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792" t="s">
        <v>1173</v>
      </c>
      <c r="H56" s="793" t="s">
        <v>390</v>
      </c>
      <c r="I56" s="137">
        <v>50</v>
      </c>
      <c r="J56" s="794">
        <v>4.5</v>
      </c>
      <c r="K56" s="101">
        <v>0.01</v>
      </c>
      <c r="L56" s="530"/>
      <c r="M56" s="99">
        <v>0.23699999999999999</v>
      </c>
      <c r="N56" s="99">
        <v>0.64</v>
      </c>
      <c r="O56" s="530"/>
      <c r="P56" s="99">
        <v>0.6</v>
      </c>
      <c r="Q56" s="795"/>
      <c r="R56" s="99">
        <v>1</v>
      </c>
      <c r="S56" s="530"/>
      <c r="T56" s="530"/>
      <c r="U56" s="31"/>
      <c r="V56" s="31"/>
      <c r="W56" s="796"/>
      <c r="X56" s="9"/>
    </row>
    <row r="57" spans="1:24" ht="12.95" customHeight="1" x14ac:dyDescent="0.25">
      <c r="A57" s="7"/>
      <c r="B57" s="8"/>
      <c r="C57" s="18"/>
      <c r="D57" s="18"/>
      <c r="E57" s="18"/>
      <c r="F57" s="27"/>
      <c r="G57" s="792"/>
      <c r="H57" s="793" t="s">
        <v>139</v>
      </c>
      <c r="I57" s="137">
        <v>50</v>
      </c>
      <c r="J57" s="794">
        <v>4.5</v>
      </c>
      <c r="K57" s="101">
        <v>0.01</v>
      </c>
      <c r="L57" s="530"/>
      <c r="M57" s="99">
        <v>0.23699999999999999</v>
      </c>
      <c r="N57" s="792"/>
      <c r="O57" s="530"/>
      <c r="P57" s="99">
        <v>0.42</v>
      </c>
      <c r="Q57" s="795"/>
      <c r="R57" s="99">
        <v>1</v>
      </c>
      <c r="S57" s="530"/>
      <c r="T57" s="530"/>
      <c r="U57" s="31"/>
      <c r="V57" s="31"/>
      <c r="W57" s="796"/>
      <c r="X57" s="9"/>
    </row>
    <row r="58" spans="1:24" ht="12.95" customHeight="1" x14ac:dyDescent="0.25">
      <c r="A58" s="7"/>
      <c r="B58" s="8"/>
      <c r="C58" s="18"/>
      <c r="D58" s="18"/>
      <c r="E58" s="18"/>
      <c r="F58" s="27"/>
      <c r="G58" s="792"/>
      <c r="H58" s="793" t="s">
        <v>140</v>
      </c>
      <c r="I58" s="137">
        <v>100</v>
      </c>
      <c r="J58" s="794">
        <v>2.2000000000000002</v>
      </c>
      <c r="K58" s="101">
        <v>0.01</v>
      </c>
      <c r="L58" s="530"/>
      <c r="M58" s="99">
        <v>0.23699999999999999</v>
      </c>
      <c r="N58" s="792"/>
      <c r="O58" s="530"/>
      <c r="P58" s="99">
        <v>0.32</v>
      </c>
      <c r="Q58" s="795"/>
      <c r="R58" s="99">
        <v>1</v>
      </c>
      <c r="S58" s="530"/>
      <c r="T58" s="530"/>
      <c r="U58" s="31"/>
      <c r="V58" s="31"/>
      <c r="W58" s="796"/>
      <c r="X58" s="9"/>
    </row>
    <row r="59" spans="1:24" ht="12.95" customHeight="1" x14ac:dyDescent="0.25">
      <c r="A59" s="7"/>
      <c r="B59" s="8"/>
      <c r="C59" s="18"/>
      <c r="D59" s="18"/>
      <c r="E59" s="18"/>
      <c r="F59" s="27"/>
      <c r="G59" s="792"/>
      <c r="H59" s="793" t="s">
        <v>141</v>
      </c>
      <c r="I59" s="137">
        <v>100</v>
      </c>
      <c r="J59" s="794">
        <v>2.2000000000000002</v>
      </c>
      <c r="K59" s="101">
        <v>0.01</v>
      </c>
      <c r="L59" s="530"/>
      <c r="M59" s="99">
        <v>0.23699999999999999</v>
      </c>
      <c r="N59" s="792"/>
      <c r="O59" s="530"/>
      <c r="P59" s="99">
        <v>0.14000000000000001</v>
      </c>
      <c r="Q59" s="795"/>
      <c r="R59" s="99">
        <v>1</v>
      </c>
      <c r="S59" s="530"/>
      <c r="T59" s="530"/>
      <c r="U59" s="31"/>
      <c r="V59" s="31"/>
      <c r="W59" s="796"/>
      <c r="X59" s="9"/>
    </row>
    <row r="60" spans="1:24" ht="12.95" customHeight="1" x14ac:dyDescent="0.25">
      <c r="A60" s="7"/>
      <c r="B60" s="8"/>
      <c r="C60" s="18"/>
      <c r="D60" s="18"/>
      <c r="E60" s="18"/>
      <c r="F60" s="37"/>
      <c r="G60" s="792"/>
      <c r="H60" s="793" t="s">
        <v>142</v>
      </c>
      <c r="I60" s="137">
        <v>150</v>
      </c>
      <c r="J60" s="794">
        <v>1.8</v>
      </c>
      <c r="K60" s="101">
        <v>0.01</v>
      </c>
      <c r="L60" s="530"/>
      <c r="M60" s="99">
        <v>0.23699999999999999</v>
      </c>
      <c r="N60" s="792"/>
      <c r="O60" s="530"/>
      <c r="P60" s="99">
        <v>0.12</v>
      </c>
      <c r="Q60" s="795"/>
      <c r="R60" s="99">
        <v>1</v>
      </c>
      <c r="S60" s="530"/>
      <c r="T60" s="530"/>
      <c r="U60" s="31"/>
      <c r="V60" s="31"/>
      <c r="W60" s="796"/>
      <c r="X60" s="9"/>
    </row>
    <row r="61" spans="1:24" ht="12.95" customHeight="1" x14ac:dyDescent="0.25">
      <c r="A61" s="7"/>
      <c r="B61" s="8"/>
      <c r="C61" s="18"/>
      <c r="D61" s="18"/>
      <c r="E61" s="18"/>
      <c r="F61" s="34"/>
      <c r="G61" s="792"/>
      <c r="H61" s="793" t="s">
        <v>143</v>
      </c>
      <c r="I61" s="137">
        <v>300</v>
      </c>
      <c r="J61" s="794">
        <v>0.75</v>
      </c>
      <c r="K61" s="101">
        <v>0.01</v>
      </c>
      <c r="L61" s="530"/>
      <c r="M61" s="99">
        <v>0.23699999999999999</v>
      </c>
      <c r="N61" s="792"/>
      <c r="O61" s="530"/>
      <c r="P61" s="99">
        <v>0.23</v>
      </c>
      <c r="Q61" s="795"/>
      <c r="R61" s="99">
        <v>1</v>
      </c>
      <c r="S61" s="530"/>
      <c r="T61" s="530"/>
      <c r="U61" s="31"/>
      <c r="V61" s="31"/>
      <c r="W61" s="796"/>
      <c r="X61" s="9"/>
    </row>
    <row r="62" spans="1:24" ht="12.95" customHeight="1" x14ac:dyDescent="0.25">
      <c r="A62" s="7"/>
      <c r="B62" s="8"/>
      <c r="C62" s="18"/>
      <c r="D62" s="18"/>
      <c r="E62" s="18"/>
      <c r="F62" s="34"/>
      <c r="G62" s="792"/>
      <c r="H62" s="793" t="s">
        <v>144</v>
      </c>
      <c r="I62" s="137">
        <v>300</v>
      </c>
      <c r="J62" s="794">
        <v>0.75</v>
      </c>
      <c r="K62" s="101">
        <v>0.01</v>
      </c>
      <c r="L62" s="530"/>
      <c r="M62" s="99">
        <v>0.23699999999999999</v>
      </c>
      <c r="N62" s="792"/>
      <c r="O62" s="530"/>
      <c r="P62" s="99">
        <v>0.32</v>
      </c>
      <c r="Q62" s="795"/>
      <c r="R62" s="99">
        <v>1</v>
      </c>
      <c r="S62" s="530"/>
      <c r="T62" s="530"/>
      <c r="U62" s="31"/>
      <c r="V62" s="31"/>
      <c r="W62" s="796"/>
      <c r="X62" s="9"/>
    </row>
    <row r="63" spans="1:24" ht="12.95" customHeight="1" x14ac:dyDescent="0.25">
      <c r="A63" s="7"/>
      <c r="B63" s="8"/>
      <c r="C63" s="18"/>
      <c r="D63" s="18"/>
      <c r="E63" s="18"/>
      <c r="F63" s="34"/>
      <c r="G63" s="792"/>
      <c r="H63" s="793" t="s">
        <v>145</v>
      </c>
      <c r="I63" s="137">
        <v>325</v>
      </c>
      <c r="J63" s="794">
        <v>1</v>
      </c>
      <c r="K63" s="101">
        <v>0.01</v>
      </c>
      <c r="L63" s="530"/>
      <c r="M63" s="99">
        <v>0.23699999999999999</v>
      </c>
      <c r="N63" s="792"/>
      <c r="O63" s="530"/>
      <c r="P63" s="99">
        <v>0.42</v>
      </c>
      <c r="Q63" s="795"/>
      <c r="R63" s="99">
        <v>1</v>
      </c>
      <c r="S63" s="530"/>
      <c r="T63" s="530"/>
      <c r="U63" s="31"/>
      <c r="V63" s="31"/>
      <c r="W63" s="796"/>
      <c r="X63" s="9"/>
    </row>
    <row r="64" spans="1:24" ht="12.95" customHeight="1" x14ac:dyDescent="0.25">
      <c r="A64" s="7"/>
      <c r="B64" s="8"/>
      <c r="C64" s="18"/>
      <c r="D64" s="18"/>
      <c r="E64" s="18"/>
      <c r="F64" s="34"/>
      <c r="G64" s="792"/>
      <c r="H64" s="793" t="s">
        <v>146</v>
      </c>
      <c r="I64" s="137">
        <v>350</v>
      </c>
      <c r="J64" s="794">
        <v>1.5</v>
      </c>
      <c r="K64" s="101">
        <v>0.01</v>
      </c>
      <c r="L64" s="530"/>
      <c r="M64" s="99">
        <v>0.23699999999999999</v>
      </c>
      <c r="N64" s="792"/>
      <c r="O64" s="530"/>
      <c r="P64" s="99">
        <v>0.51</v>
      </c>
      <c r="Q64" s="795"/>
      <c r="R64" s="99">
        <v>1</v>
      </c>
      <c r="S64" s="530"/>
      <c r="T64" s="530"/>
      <c r="U64" s="31"/>
      <c r="V64" s="31"/>
      <c r="W64" s="796"/>
      <c r="X64" s="9"/>
    </row>
    <row r="65" spans="1:24" ht="12.95" customHeight="1" x14ac:dyDescent="0.25">
      <c r="A65" s="7"/>
      <c r="B65" s="8"/>
      <c r="C65" s="18"/>
      <c r="D65" s="18"/>
      <c r="E65" s="18"/>
      <c r="F65" s="34"/>
      <c r="G65" s="792"/>
      <c r="H65" s="793" t="s">
        <v>147</v>
      </c>
      <c r="I65" s="137">
        <v>50</v>
      </c>
      <c r="J65" s="794">
        <v>4.5</v>
      </c>
      <c r="K65" s="101">
        <v>0.01</v>
      </c>
      <c r="L65" s="530"/>
      <c r="M65" s="99">
        <v>0.23699999999999999</v>
      </c>
      <c r="N65" s="792"/>
      <c r="O65" s="530"/>
      <c r="P65" s="99">
        <v>0.6</v>
      </c>
      <c r="Q65" s="795"/>
      <c r="R65" s="99">
        <v>1</v>
      </c>
      <c r="S65" s="530"/>
      <c r="T65" s="530"/>
      <c r="U65" s="31"/>
      <c r="V65" s="31"/>
      <c r="W65" s="796"/>
      <c r="X65" s="9"/>
    </row>
    <row r="66" spans="1:24" ht="12.95" customHeight="1" x14ac:dyDescent="0.25">
      <c r="A66" s="7"/>
      <c r="B66" s="8"/>
      <c r="C66" s="18"/>
      <c r="D66" s="18"/>
      <c r="E66" s="18"/>
      <c r="F66" s="27"/>
      <c r="G66" s="792" t="s">
        <v>1174</v>
      </c>
      <c r="H66" s="793" t="s">
        <v>390</v>
      </c>
      <c r="I66" s="137">
        <v>50</v>
      </c>
      <c r="J66" s="794">
        <v>4.5</v>
      </c>
      <c r="K66" s="101">
        <v>0.01</v>
      </c>
      <c r="L66" s="530"/>
      <c r="M66" s="797">
        <f>M65</f>
        <v>0.23699999999999999</v>
      </c>
      <c r="N66" s="792"/>
      <c r="O66" s="530"/>
      <c r="P66" s="99">
        <v>0.42</v>
      </c>
      <c r="Q66" s="795"/>
      <c r="R66" s="99">
        <v>1</v>
      </c>
      <c r="S66" s="530"/>
      <c r="T66" s="530"/>
      <c r="U66" s="31"/>
      <c r="V66" s="31"/>
      <c r="W66" s="796"/>
      <c r="X66" s="9"/>
    </row>
    <row r="67" spans="1:24" ht="12.95" hidden="1" customHeight="1" outlineLevel="1" x14ac:dyDescent="0.25">
      <c r="A67" s="7"/>
      <c r="B67" s="8"/>
      <c r="C67" s="18"/>
      <c r="D67" s="18"/>
      <c r="E67" s="18"/>
      <c r="F67" s="27"/>
      <c r="G67" s="792"/>
      <c r="H67" s="793" t="s">
        <v>139</v>
      </c>
      <c r="I67" s="137">
        <v>100</v>
      </c>
      <c r="J67" s="794">
        <v>2.2000000000000002</v>
      </c>
      <c r="K67" s="101">
        <v>0.01</v>
      </c>
      <c r="L67" s="530"/>
      <c r="M67" s="797">
        <f t="shared" ref="M67:M130" si="0">M66</f>
        <v>0.23699999999999999</v>
      </c>
      <c r="N67" s="792"/>
      <c r="O67" s="530"/>
      <c r="P67" s="99">
        <v>0.42</v>
      </c>
      <c r="Q67" s="795"/>
      <c r="R67" s="99">
        <v>1</v>
      </c>
      <c r="S67" s="530"/>
      <c r="T67" s="530"/>
      <c r="U67" s="31"/>
      <c r="V67" s="31"/>
      <c r="W67" s="796"/>
      <c r="X67" s="9"/>
    </row>
    <row r="68" spans="1:24" ht="12.95" hidden="1" customHeight="1" outlineLevel="1" x14ac:dyDescent="0.25">
      <c r="A68" s="7"/>
      <c r="B68" s="8"/>
      <c r="C68" s="18"/>
      <c r="D68" s="18"/>
      <c r="E68" s="18"/>
      <c r="F68" s="27"/>
      <c r="G68" s="792"/>
      <c r="H68" s="793" t="s">
        <v>140</v>
      </c>
      <c r="I68" s="137">
        <v>100</v>
      </c>
      <c r="J68" s="794">
        <v>2.2000000000000002</v>
      </c>
      <c r="K68" s="101">
        <v>0.01</v>
      </c>
      <c r="L68" s="530"/>
      <c r="M68" s="797">
        <f t="shared" si="0"/>
        <v>0.23699999999999999</v>
      </c>
      <c r="N68" s="792"/>
      <c r="O68" s="530"/>
      <c r="P68" s="99">
        <v>0.32</v>
      </c>
      <c r="Q68" s="795"/>
      <c r="R68" s="99">
        <v>1</v>
      </c>
      <c r="S68" s="530"/>
      <c r="T68" s="530"/>
      <c r="U68" s="31"/>
      <c r="V68" s="31"/>
      <c r="W68" s="796"/>
      <c r="X68" s="9"/>
    </row>
    <row r="69" spans="1:24" ht="12.95" hidden="1" customHeight="1" outlineLevel="1" x14ac:dyDescent="0.25">
      <c r="A69" s="7"/>
      <c r="B69" s="8"/>
      <c r="C69" s="18"/>
      <c r="D69" s="18"/>
      <c r="E69" s="18"/>
      <c r="F69" s="27"/>
      <c r="G69" s="792"/>
      <c r="H69" s="793" t="s">
        <v>141</v>
      </c>
      <c r="I69" s="137">
        <v>150</v>
      </c>
      <c r="J69" s="794">
        <v>1.8</v>
      </c>
      <c r="K69" s="101">
        <v>0.01</v>
      </c>
      <c r="L69" s="530"/>
      <c r="M69" s="797">
        <f t="shared" si="0"/>
        <v>0.23699999999999999</v>
      </c>
      <c r="N69" s="792"/>
      <c r="O69" s="530"/>
      <c r="P69" s="99">
        <v>0.14000000000000001</v>
      </c>
      <c r="Q69" s="795"/>
      <c r="R69" s="99">
        <v>1</v>
      </c>
      <c r="S69" s="530"/>
      <c r="T69" s="530"/>
      <c r="U69" s="31"/>
      <c r="V69" s="31"/>
      <c r="W69" s="796"/>
      <c r="X69" s="9"/>
    </row>
    <row r="70" spans="1:24" ht="12.95" hidden="1" customHeight="1" outlineLevel="1" x14ac:dyDescent="0.25">
      <c r="A70" s="7"/>
      <c r="B70" s="8"/>
      <c r="C70" s="18"/>
      <c r="D70" s="18"/>
      <c r="E70" s="18"/>
      <c r="F70" s="37"/>
      <c r="G70" s="792"/>
      <c r="H70" s="793" t="s">
        <v>142</v>
      </c>
      <c r="I70" s="137">
        <v>300</v>
      </c>
      <c r="J70" s="794">
        <v>0.75</v>
      </c>
      <c r="K70" s="101">
        <v>0.01</v>
      </c>
      <c r="L70" s="530"/>
      <c r="M70" s="797">
        <f t="shared" si="0"/>
        <v>0.23699999999999999</v>
      </c>
      <c r="N70" s="792"/>
      <c r="O70" s="530"/>
      <c r="P70" s="99">
        <v>0.12</v>
      </c>
      <c r="Q70" s="795"/>
      <c r="R70" s="99">
        <v>1</v>
      </c>
      <c r="S70" s="530"/>
      <c r="T70" s="530"/>
      <c r="U70" s="31"/>
      <c r="V70" s="31"/>
      <c r="W70" s="796"/>
      <c r="X70" s="9"/>
    </row>
    <row r="71" spans="1:24" ht="12.95" hidden="1" customHeight="1" outlineLevel="1" x14ac:dyDescent="0.25">
      <c r="A71" s="7"/>
      <c r="B71" s="8"/>
      <c r="C71" s="18"/>
      <c r="D71" s="18"/>
      <c r="E71" s="18"/>
      <c r="F71" s="34"/>
      <c r="G71" s="792"/>
      <c r="H71" s="793" t="s">
        <v>143</v>
      </c>
      <c r="I71" s="137">
        <v>300</v>
      </c>
      <c r="J71" s="794">
        <v>0.75</v>
      </c>
      <c r="K71" s="101">
        <v>0.01</v>
      </c>
      <c r="L71" s="530"/>
      <c r="M71" s="797">
        <f t="shared" si="0"/>
        <v>0.23699999999999999</v>
      </c>
      <c r="N71" s="792"/>
      <c r="O71" s="530"/>
      <c r="P71" s="99">
        <v>0.23</v>
      </c>
      <c r="Q71" s="795"/>
      <c r="R71" s="99">
        <v>1</v>
      </c>
      <c r="S71" s="530"/>
      <c r="T71" s="530"/>
      <c r="U71" s="31"/>
      <c r="V71" s="31"/>
      <c r="W71" s="796"/>
      <c r="X71" s="9"/>
    </row>
    <row r="72" spans="1:24" ht="12.95" hidden="1" customHeight="1" outlineLevel="1" x14ac:dyDescent="0.25">
      <c r="A72" s="7"/>
      <c r="B72" s="8"/>
      <c r="C72" s="18"/>
      <c r="D72" s="18"/>
      <c r="E72" s="18"/>
      <c r="F72" s="34"/>
      <c r="G72" s="792"/>
      <c r="H72" s="793" t="s">
        <v>144</v>
      </c>
      <c r="I72" s="137">
        <v>325</v>
      </c>
      <c r="J72" s="794">
        <v>1</v>
      </c>
      <c r="K72" s="101">
        <v>0.01</v>
      </c>
      <c r="L72" s="530"/>
      <c r="M72" s="797">
        <f t="shared" si="0"/>
        <v>0.23699999999999999</v>
      </c>
      <c r="N72" s="792"/>
      <c r="O72" s="530"/>
      <c r="P72" s="99">
        <v>0.32</v>
      </c>
      <c r="Q72" s="795"/>
      <c r="R72" s="99">
        <v>1</v>
      </c>
      <c r="S72" s="530"/>
      <c r="T72" s="530"/>
      <c r="U72" s="31"/>
      <c r="V72" s="31"/>
      <c r="W72" s="796"/>
      <c r="X72" s="9"/>
    </row>
    <row r="73" spans="1:24" ht="12.95" hidden="1" customHeight="1" outlineLevel="1" x14ac:dyDescent="0.25">
      <c r="A73" s="7"/>
      <c r="B73" s="8"/>
      <c r="C73" s="18"/>
      <c r="D73" s="18"/>
      <c r="E73" s="18"/>
      <c r="F73" s="34"/>
      <c r="G73" s="792"/>
      <c r="H73" s="793" t="s">
        <v>145</v>
      </c>
      <c r="I73" s="137">
        <v>350</v>
      </c>
      <c r="J73" s="794">
        <v>1.5</v>
      </c>
      <c r="K73" s="101">
        <v>0.01</v>
      </c>
      <c r="L73" s="530"/>
      <c r="M73" s="797">
        <f t="shared" si="0"/>
        <v>0.23699999999999999</v>
      </c>
      <c r="N73" s="792"/>
      <c r="O73" s="530"/>
      <c r="P73" s="99">
        <v>0.42</v>
      </c>
      <c r="Q73" s="795"/>
      <c r="R73" s="99">
        <v>1</v>
      </c>
      <c r="S73" s="530"/>
      <c r="T73" s="530"/>
      <c r="U73" s="31"/>
      <c r="V73" s="31"/>
      <c r="W73" s="796"/>
      <c r="X73" s="9"/>
    </row>
    <row r="74" spans="1:24" ht="12.95" hidden="1" customHeight="1" outlineLevel="1" x14ac:dyDescent="0.25">
      <c r="A74" s="7"/>
      <c r="B74" s="8"/>
      <c r="C74" s="18"/>
      <c r="D74" s="18"/>
      <c r="E74" s="18"/>
      <c r="F74" s="34"/>
      <c r="G74" s="792"/>
      <c r="H74" s="793" t="s">
        <v>146</v>
      </c>
      <c r="I74" s="137">
        <v>50</v>
      </c>
      <c r="J74" s="794">
        <v>4.5</v>
      </c>
      <c r="K74" s="101">
        <v>0.01</v>
      </c>
      <c r="L74" s="530"/>
      <c r="M74" s="797">
        <f t="shared" si="0"/>
        <v>0.23699999999999999</v>
      </c>
      <c r="N74" s="792"/>
      <c r="O74" s="530"/>
      <c r="P74" s="99">
        <v>0.51</v>
      </c>
      <c r="Q74" s="795"/>
      <c r="R74" s="99">
        <v>1</v>
      </c>
      <c r="S74" s="530"/>
      <c r="T74" s="530"/>
      <c r="U74" s="31"/>
      <c r="V74" s="31"/>
      <c r="W74" s="796"/>
      <c r="X74" s="9"/>
    </row>
    <row r="75" spans="1:24" ht="12.95" hidden="1" customHeight="1" outlineLevel="1" x14ac:dyDescent="0.25">
      <c r="A75" s="7"/>
      <c r="B75" s="8"/>
      <c r="C75" s="18"/>
      <c r="D75" s="18"/>
      <c r="E75" s="18"/>
      <c r="F75" s="34"/>
      <c r="G75" s="792"/>
      <c r="H75" s="793" t="s">
        <v>147</v>
      </c>
      <c r="I75" s="137">
        <v>50</v>
      </c>
      <c r="J75" s="794">
        <v>4.5</v>
      </c>
      <c r="K75" s="101">
        <v>0.01</v>
      </c>
      <c r="L75" s="530"/>
      <c r="M75" s="797">
        <f t="shared" si="0"/>
        <v>0.23699999999999999</v>
      </c>
      <c r="N75" s="792"/>
      <c r="O75" s="530"/>
      <c r="P75" s="99">
        <v>0.6</v>
      </c>
      <c r="Q75" s="795"/>
      <c r="R75" s="99">
        <v>1</v>
      </c>
      <c r="S75" s="530"/>
      <c r="T75" s="530"/>
      <c r="U75" s="31"/>
      <c r="V75" s="31"/>
      <c r="W75" s="796"/>
      <c r="X75" s="9"/>
    </row>
    <row r="76" spans="1:24" ht="12.95" hidden="1" customHeight="1" outlineLevel="1" x14ac:dyDescent="0.25">
      <c r="A76" s="7"/>
      <c r="B76" s="8"/>
      <c r="C76" s="18"/>
      <c r="D76" s="18"/>
      <c r="E76" s="18"/>
      <c r="F76" s="27"/>
      <c r="G76" s="792" t="s">
        <v>1175</v>
      </c>
      <c r="H76" s="793" t="s">
        <v>390</v>
      </c>
      <c r="I76" s="137">
        <v>50</v>
      </c>
      <c r="J76" s="794">
        <v>4.5</v>
      </c>
      <c r="K76" s="101">
        <v>0.01</v>
      </c>
      <c r="L76" s="530"/>
      <c r="M76" s="797">
        <f t="shared" si="0"/>
        <v>0.23699999999999999</v>
      </c>
      <c r="N76" s="792"/>
      <c r="O76" s="530"/>
      <c r="P76" s="99">
        <v>0.42</v>
      </c>
      <c r="Q76" s="795"/>
      <c r="R76" s="99">
        <v>1</v>
      </c>
      <c r="S76" s="530"/>
      <c r="T76" s="530"/>
      <c r="U76" s="31"/>
      <c r="V76" s="31"/>
      <c r="W76" s="796"/>
      <c r="X76" s="9"/>
    </row>
    <row r="77" spans="1:24" ht="12.95" hidden="1" customHeight="1" outlineLevel="1" x14ac:dyDescent="0.25">
      <c r="A77" s="7"/>
      <c r="B77" s="8"/>
      <c r="C77" s="18"/>
      <c r="D77" s="18"/>
      <c r="E77" s="18"/>
      <c r="F77" s="27"/>
      <c r="G77" s="792"/>
      <c r="H77" s="793" t="s">
        <v>139</v>
      </c>
      <c r="I77" s="137">
        <v>100</v>
      </c>
      <c r="J77" s="794">
        <v>2.2000000000000002</v>
      </c>
      <c r="K77" s="101">
        <v>0.01</v>
      </c>
      <c r="L77" s="530"/>
      <c r="M77" s="797">
        <f t="shared" si="0"/>
        <v>0.23699999999999999</v>
      </c>
      <c r="N77" s="792"/>
      <c r="O77" s="530"/>
      <c r="P77" s="99">
        <v>0.42</v>
      </c>
      <c r="Q77" s="795"/>
      <c r="R77" s="99">
        <v>1</v>
      </c>
      <c r="S77" s="530"/>
      <c r="T77" s="530"/>
      <c r="U77" s="31"/>
      <c r="V77" s="31"/>
      <c r="W77" s="796"/>
      <c r="X77" s="9"/>
    </row>
    <row r="78" spans="1:24" ht="12.95" hidden="1" customHeight="1" outlineLevel="1" x14ac:dyDescent="0.25">
      <c r="A78" s="7"/>
      <c r="B78" s="8"/>
      <c r="C78" s="18"/>
      <c r="D78" s="18"/>
      <c r="E78" s="18"/>
      <c r="F78" s="27"/>
      <c r="G78" s="792"/>
      <c r="H78" s="793" t="s">
        <v>140</v>
      </c>
      <c r="I78" s="137">
        <v>100</v>
      </c>
      <c r="J78" s="794">
        <v>2.2000000000000002</v>
      </c>
      <c r="K78" s="101">
        <v>0.01</v>
      </c>
      <c r="L78" s="530"/>
      <c r="M78" s="797">
        <f t="shared" si="0"/>
        <v>0.23699999999999999</v>
      </c>
      <c r="N78" s="792"/>
      <c r="O78" s="530"/>
      <c r="P78" s="99">
        <v>0.32</v>
      </c>
      <c r="Q78" s="795"/>
      <c r="R78" s="99">
        <v>1</v>
      </c>
      <c r="S78" s="530"/>
      <c r="T78" s="530"/>
      <c r="U78" s="31"/>
      <c r="V78" s="31"/>
      <c r="W78" s="796"/>
      <c r="X78" s="9"/>
    </row>
    <row r="79" spans="1:24" ht="12.95" hidden="1" customHeight="1" outlineLevel="1" x14ac:dyDescent="0.25">
      <c r="A79" s="7"/>
      <c r="B79" s="8"/>
      <c r="C79" s="18"/>
      <c r="D79" s="18"/>
      <c r="E79" s="18"/>
      <c r="F79" s="27"/>
      <c r="G79" s="792"/>
      <c r="H79" s="793" t="s">
        <v>141</v>
      </c>
      <c r="I79" s="137">
        <v>150</v>
      </c>
      <c r="J79" s="794">
        <v>1.8</v>
      </c>
      <c r="K79" s="101">
        <v>0.01</v>
      </c>
      <c r="L79" s="530"/>
      <c r="M79" s="797">
        <f t="shared" si="0"/>
        <v>0.23699999999999999</v>
      </c>
      <c r="N79" s="792"/>
      <c r="O79" s="530"/>
      <c r="P79" s="99">
        <v>0.14000000000000001</v>
      </c>
      <c r="Q79" s="795"/>
      <c r="R79" s="99">
        <v>1</v>
      </c>
      <c r="S79" s="530"/>
      <c r="T79" s="530"/>
      <c r="U79" s="31"/>
      <c r="V79" s="31"/>
      <c r="W79" s="796"/>
      <c r="X79" s="9"/>
    </row>
    <row r="80" spans="1:24" ht="12.95" hidden="1" customHeight="1" outlineLevel="1" x14ac:dyDescent="0.25">
      <c r="A80" s="7"/>
      <c r="B80" s="8"/>
      <c r="C80" s="18"/>
      <c r="D80" s="18"/>
      <c r="E80" s="18"/>
      <c r="F80" s="37"/>
      <c r="G80" s="792"/>
      <c r="H80" s="793" t="s">
        <v>142</v>
      </c>
      <c r="I80" s="137">
        <v>300</v>
      </c>
      <c r="J80" s="794">
        <v>0.75</v>
      </c>
      <c r="K80" s="101">
        <v>0.01</v>
      </c>
      <c r="L80" s="530"/>
      <c r="M80" s="797">
        <f t="shared" si="0"/>
        <v>0.23699999999999999</v>
      </c>
      <c r="N80" s="792"/>
      <c r="O80" s="530"/>
      <c r="P80" s="99">
        <v>0.12</v>
      </c>
      <c r="Q80" s="795"/>
      <c r="R80" s="99">
        <v>1</v>
      </c>
      <c r="S80" s="530"/>
      <c r="T80" s="530"/>
      <c r="U80" s="31"/>
      <c r="V80" s="31"/>
      <c r="W80" s="796"/>
      <c r="X80" s="9"/>
    </row>
    <row r="81" spans="1:24" ht="12.95" hidden="1" customHeight="1" outlineLevel="1" x14ac:dyDescent="0.25">
      <c r="A81" s="7"/>
      <c r="B81" s="8"/>
      <c r="C81" s="18"/>
      <c r="D81" s="18"/>
      <c r="E81" s="18"/>
      <c r="F81" s="34"/>
      <c r="G81" s="792"/>
      <c r="H81" s="793" t="s">
        <v>143</v>
      </c>
      <c r="I81" s="137">
        <v>300</v>
      </c>
      <c r="J81" s="794">
        <v>0.75</v>
      </c>
      <c r="K81" s="101">
        <v>0.01</v>
      </c>
      <c r="L81" s="530"/>
      <c r="M81" s="797">
        <f t="shared" si="0"/>
        <v>0.23699999999999999</v>
      </c>
      <c r="N81" s="792"/>
      <c r="O81" s="530"/>
      <c r="P81" s="99">
        <v>0.23</v>
      </c>
      <c r="Q81" s="795"/>
      <c r="R81" s="99">
        <v>1</v>
      </c>
      <c r="S81" s="530"/>
      <c r="T81" s="530"/>
      <c r="U81" s="31"/>
      <c r="V81" s="31"/>
      <c r="W81" s="796"/>
      <c r="X81" s="9"/>
    </row>
    <row r="82" spans="1:24" ht="12.95" hidden="1" customHeight="1" outlineLevel="1" x14ac:dyDescent="0.25">
      <c r="A82" s="7"/>
      <c r="B82" s="8"/>
      <c r="C82" s="18"/>
      <c r="D82" s="18"/>
      <c r="E82" s="18"/>
      <c r="F82" s="34"/>
      <c r="G82" s="792"/>
      <c r="H82" s="793" t="s">
        <v>144</v>
      </c>
      <c r="I82" s="137">
        <v>325</v>
      </c>
      <c r="J82" s="794">
        <v>1</v>
      </c>
      <c r="K82" s="101">
        <v>0.01</v>
      </c>
      <c r="L82" s="530"/>
      <c r="M82" s="797">
        <f t="shared" si="0"/>
        <v>0.23699999999999999</v>
      </c>
      <c r="N82" s="792"/>
      <c r="O82" s="530"/>
      <c r="P82" s="99">
        <v>0.32</v>
      </c>
      <c r="Q82" s="795"/>
      <c r="R82" s="99">
        <v>1</v>
      </c>
      <c r="S82" s="530"/>
      <c r="T82" s="530"/>
      <c r="U82" s="31"/>
      <c r="V82" s="31"/>
      <c r="W82" s="796"/>
      <c r="X82" s="9"/>
    </row>
    <row r="83" spans="1:24" ht="12.95" hidden="1" customHeight="1" outlineLevel="1" x14ac:dyDescent="0.25">
      <c r="A83" s="7"/>
      <c r="B83" s="8"/>
      <c r="C83" s="18"/>
      <c r="D83" s="18"/>
      <c r="E83" s="18"/>
      <c r="F83" s="34"/>
      <c r="G83" s="792"/>
      <c r="H83" s="793" t="s">
        <v>145</v>
      </c>
      <c r="I83" s="137">
        <v>350</v>
      </c>
      <c r="J83" s="794">
        <v>1.5</v>
      </c>
      <c r="K83" s="101">
        <v>0.01</v>
      </c>
      <c r="L83" s="530"/>
      <c r="M83" s="797">
        <f t="shared" si="0"/>
        <v>0.23699999999999999</v>
      </c>
      <c r="N83" s="792"/>
      <c r="O83" s="530"/>
      <c r="P83" s="99">
        <v>0.42</v>
      </c>
      <c r="Q83" s="795"/>
      <c r="R83" s="99">
        <v>1</v>
      </c>
      <c r="S83" s="530"/>
      <c r="T83" s="530"/>
      <c r="U83" s="31"/>
      <c r="V83" s="31"/>
      <c r="W83" s="796"/>
      <c r="X83" s="9"/>
    </row>
    <row r="84" spans="1:24" ht="12.95" hidden="1" customHeight="1" outlineLevel="1" x14ac:dyDescent="0.25">
      <c r="A84" s="7"/>
      <c r="B84" s="8"/>
      <c r="C84" s="18"/>
      <c r="D84" s="18"/>
      <c r="E84" s="18"/>
      <c r="F84" s="34"/>
      <c r="G84" s="792"/>
      <c r="H84" s="793" t="s">
        <v>146</v>
      </c>
      <c r="I84" s="137">
        <v>50</v>
      </c>
      <c r="J84" s="794">
        <v>4.5</v>
      </c>
      <c r="K84" s="101">
        <v>0.01</v>
      </c>
      <c r="L84" s="530"/>
      <c r="M84" s="797">
        <f t="shared" si="0"/>
        <v>0.23699999999999999</v>
      </c>
      <c r="N84" s="792"/>
      <c r="O84" s="530"/>
      <c r="P84" s="99">
        <v>0.51</v>
      </c>
      <c r="Q84" s="795"/>
      <c r="R84" s="99">
        <v>1</v>
      </c>
      <c r="S84" s="530"/>
      <c r="T84" s="530"/>
      <c r="U84" s="31"/>
      <c r="V84" s="31"/>
      <c r="W84" s="796"/>
      <c r="X84" s="9"/>
    </row>
    <row r="85" spans="1:24" ht="12.95" hidden="1" customHeight="1" outlineLevel="1" x14ac:dyDescent="0.25">
      <c r="A85" s="7"/>
      <c r="B85" s="8"/>
      <c r="C85" s="18"/>
      <c r="D85" s="18"/>
      <c r="E85" s="18"/>
      <c r="F85" s="34"/>
      <c r="G85" s="792"/>
      <c r="H85" s="793" t="s">
        <v>147</v>
      </c>
      <c r="I85" s="137">
        <v>50</v>
      </c>
      <c r="J85" s="794">
        <v>4.5</v>
      </c>
      <c r="K85" s="101">
        <v>0.01</v>
      </c>
      <c r="L85" s="530"/>
      <c r="M85" s="797">
        <f t="shared" si="0"/>
        <v>0.23699999999999999</v>
      </c>
      <c r="N85" s="792"/>
      <c r="O85" s="530"/>
      <c r="P85" s="99">
        <v>0.6</v>
      </c>
      <c r="Q85" s="795"/>
      <c r="R85" s="99">
        <v>1</v>
      </c>
      <c r="S85" s="530"/>
      <c r="T85" s="530"/>
      <c r="U85" s="31"/>
      <c r="V85" s="31"/>
      <c r="W85" s="796"/>
      <c r="X85" s="9"/>
    </row>
    <row r="86" spans="1:24" ht="12.95" hidden="1" customHeight="1" outlineLevel="1" x14ac:dyDescent="0.25">
      <c r="A86" s="7"/>
      <c r="B86" s="8"/>
      <c r="C86" s="18"/>
      <c r="D86" s="18"/>
      <c r="E86" s="18"/>
      <c r="F86" s="27"/>
      <c r="G86" s="792" t="s">
        <v>1176</v>
      </c>
      <c r="H86" s="793" t="s">
        <v>390</v>
      </c>
      <c r="I86" s="137">
        <v>50</v>
      </c>
      <c r="J86" s="794">
        <v>4.5</v>
      </c>
      <c r="K86" s="101">
        <v>0.01</v>
      </c>
      <c r="L86" s="530"/>
      <c r="M86" s="797">
        <f t="shared" si="0"/>
        <v>0.23699999999999999</v>
      </c>
      <c r="N86" s="792"/>
      <c r="O86" s="530"/>
      <c r="P86" s="99">
        <v>0.42</v>
      </c>
      <c r="Q86" s="795"/>
      <c r="R86" s="99">
        <v>1</v>
      </c>
      <c r="S86" s="530"/>
      <c r="T86" s="530"/>
      <c r="U86" s="31"/>
      <c r="V86" s="31"/>
      <c r="W86" s="796"/>
      <c r="X86" s="9"/>
    </row>
    <row r="87" spans="1:24" ht="12.95" hidden="1" customHeight="1" outlineLevel="1" x14ac:dyDescent="0.25">
      <c r="A87" s="7"/>
      <c r="B87" s="8"/>
      <c r="C87" s="18"/>
      <c r="D87" s="18"/>
      <c r="E87" s="18"/>
      <c r="F87" s="27"/>
      <c r="G87" s="792"/>
      <c r="H87" s="793" t="s">
        <v>139</v>
      </c>
      <c r="I87" s="137">
        <v>100</v>
      </c>
      <c r="J87" s="794">
        <v>2.2000000000000002</v>
      </c>
      <c r="K87" s="101">
        <v>0.01</v>
      </c>
      <c r="L87" s="530"/>
      <c r="M87" s="797">
        <f t="shared" si="0"/>
        <v>0.23699999999999999</v>
      </c>
      <c r="N87" s="792"/>
      <c r="O87" s="530"/>
      <c r="P87" s="99">
        <v>0.42</v>
      </c>
      <c r="Q87" s="795"/>
      <c r="R87" s="99">
        <v>1</v>
      </c>
      <c r="S87" s="530"/>
      <c r="T87" s="530"/>
      <c r="U87" s="31"/>
      <c r="V87" s="31"/>
      <c r="W87" s="796"/>
      <c r="X87" s="9"/>
    </row>
    <row r="88" spans="1:24" ht="12.95" hidden="1" customHeight="1" outlineLevel="1" x14ac:dyDescent="0.25">
      <c r="A88" s="7"/>
      <c r="B88" s="8"/>
      <c r="C88" s="18"/>
      <c r="D88" s="18"/>
      <c r="E88" s="18"/>
      <c r="F88" s="27"/>
      <c r="G88" s="792"/>
      <c r="H88" s="793" t="s">
        <v>140</v>
      </c>
      <c r="I88" s="137">
        <v>100</v>
      </c>
      <c r="J88" s="794">
        <v>2.2000000000000002</v>
      </c>
      <c r="K88" s="101">
        <v>0.01</v>
      </c>
      <c r="L88" s="530"/>
      <c r="M88" s="797">
        <f t="shared" si="0"/>
        <v>0.23699999999999999</v>
      </c>
      <c r="N88" s="792"/>
      <c r="O88" s="530"/>
      <c r="P88" s="99">
        <v>0.32</v>
      </c>
      <c r="Q88" s="795"/>
      <c r="R88" s="99">
        <v>1</v>
      </c>
      <c r="S88" s="530"/>
      <c r="T88" s="530"/>
      <c r="U88" s="31"/>
      <c r="V88" s="31"/>
      <c r="W88" s="796"/>
      <c r="X88" s="9"/>
    </row>
    <row r="89" spans="1:24" ht="12.95" hidden="1" customHeight="1" outlineLevel="1" x14ac:dyDescent="0.25">
      <c r="A89" s="7"/>
      <c r="B89" s="8"/>
      <c r="C89" s="18"/>
      <c r="D89" s="18"/>
      <c r="E89" s="18"/>
      <c r="F89" s="27"/>
      <c r="G89" s="792"/>
      <c r="H89" s="793" t="s">
        <v>141</v>
      </c>
      <c r="I89" s="137">
        <v>150</v>
      </c>
      <c r="J89" s="794">
        <v>1.8</v>
      </c>
      <c r="K89" s="101">
        <v>0.01</v>
      </c>
      <c r="L89" s="530"/>
      <c r="M89" s="797">
        <f t="shared" si="0"/>
        <v>0.23699999999999999</v>
      </c>
      <c r="N89" s="792"/>
      <c r="O89" s="530"/>
      <c r="P89" s="99">
        <v>0.14000000000000001</v>
      </c>
      <c r="Q89" s="795"/>
      <c r="R89" s="99">
        <v>1</v>
      </c>
      <c r="S89" s="530"/>
      <c r="T89" s="530"/>
      <c r="U89" s="31"/>
      <c r="V89" s="31"/>
      <c r="W89" s="796"/>
      <c r="X89" s="9"/>
    </row>
    <row r="90" spans="1:24" ht="12.95" hidden="1" customHeight="1" outlineLevel="1" x14ac:dyDescent="0.25">
      <c r="A90" s="7"/>
      <c r="B90" s="8"/>
      <c r="C90" s="18"/>
      <c r="D90" s="18"/>
      <c r="E90" s="18"/>
      <c r="F90" s="37"/>
      <c r="G90" s="792"/>
      <c r="H90" s="793" t="s">
        <v>142</v>
      </c>
      <c r="I90" s="137">
        <v>300</v>
      </c>
      <c r="J90" s="794">
        <v>0.75</v>
      </c>
      <c r="K90" s="101">
        <v>0.01</v>
      </c>
      <c r="L90" s="530"/>
      <c r="M90" s="797">
        <f t="shared" si="0"/>
        <v>0.23699999999999999</v>
      </c>
      <c r="N90" s="792"/>
      <c r="O90" s="530"/>
      <c r="P90" s="99">
        <v>0.12</v>
      </c>
      <c r="Q90" s="795"/>
      <c r="R90" s="99">
        <v>1</v>
      </c>
      <c r="S90" s="530"/>
      <c r="T90" s="530"/>
      <c r="U90" s="31"/>
      <c r="V90" s="31"/>
      <c r="W90" s="796"/>
      <c r="X90" s="9"/>
    </row>
    <row r="91" spans="1:24" ht="12.95" hidden="1" customHeight="1" outlineLevel="1" x14ac:dyDescent="0.25">
      <c r="A91" s="7"/>
      <c r="B91" s="8"/>
      <c r="C91" s="18"/>
      <c r="D91" s="18"/>
      <c r="E91" s="18"/>
      <c r="F91" s="34"/>
      <c r="G91" s="792"/>
      <c r="H91" s="793" t="s">
        <v>143</v>
      </c>
      <c r="I91" s="137">
        <v>300</v>
      </c>
      <c r="J91" s="794">
        <v>0.75</v>
      </c>
      <c r="K91" s="101">
        <v>0.01</v>
      </c>
      <c r="L91" s="530"/>
      <c r="M91" s="797">
        <f t="shared" si="0"/>
        <v>0.23699999999999999</v>
      </c>
      <c r="N91" s="792"/>
      <c r="O91" s="530"/>
      <c r="P91" s="99">
        <v>0.23</v>
      </c>
      <c r="Q91" s="795"/>
      <c r="R91" s="99">
        <v>1</v>
      </c>
      <c r="S91" s="530"/>
      <c r="T91" s="530"/>
      <c r="U91" s="31"/>
      <c r="V91" s="31"/>
      <c r="W91" s="796"/>
      <c r="X91" s="9"/>
    </row>
    <row r="92" spans="1:24" ht="12.95" hidden="1" customHeight="1" outlineLevel="1" x14ac:dyDescent="0.25">
      <c r="A92" s="7"/>
      <c r="B92" s="8"/>
      <c r="C92" s="18"/>
      <c r="D92" s="18"/>
      <c r="E92" s="18"/>
      <c r="F92" s="34"/>
      <c r="G92" s="792"/>
      <c r="H92" s="793" t="s">
        <v>144</v>
      </c>
      <c r="I92" s="137">
        <v>325</v>
      </c>
      <c r="J92" s="794">
        <v>1</v>
      </c>
      <c r="K92" s="101">
        <v>0.01</v>
      </c>
      <c r="L92" s="530"/>
      <c r="M92" s="797">
        <f t="shared" si="0"/>
        <v>0.23699999999999999</v>
      </c>
      <c r="N92" s="792"/>
      <c r="O92" s="530"/>
      <c r="P92" s="99">
        <v>0.32</v>
      </c>
      <c r="Q92" s="795"/>
      <c r="R92" s="99">
        <v>1</v>
      </c>
      <c r="S92" s="530"/>
      <c r="T92" s="530"/>
      <c r="U92" s="31"/>
      <c r="V92" s="31"/>
      <c r="W92" s="796"/>
      <c r="X92" s="9"/>
    </row>
    <row r="93" spans="1:24" ht="12.95" hidden="1" customHeight="1" outlineLevel="1" x14ac:dyDescent="0.25">
      <c r="A93" s="7"/>
      <c r="B93" s="8"/>
      <c r="C93" s="18"/>
      <c r="D93" s="18"/>
      <c r="E93" s="18"/>
      <c r="F93" s="34"/>
      <c r="G93" s="792"/>
      <c r="H93" s="793" t="s">
        <v>145</v>
      </c>
      <c r="I93" s="137">
        <v>350</v>
      </c>
      <c r="J93" s="794">
        <v>1.5</v>
      </c>
      <c r="K93" s="101">
        <v>0.01</v>
      </c>
      <c r="L93" s="530"/>
      <c r="M93" s="797">
        <f t="shared" si="0"/>
        <v>0.23699999999999999</v>
      </c>
      <c r="N93" s="792"/>
      <c r="O93" s="530"/>
      <c r="P93" s="99">
        <v>0.42</v>
      </c>
      <c r="Q93" s="795"/>
      <c r="R93" s="99">
        <v>1</v>
      </c>
      <c r="S93" s="530"/>
      <c r="T93" s="530"/>
      <c r="U93" s="31"/>
      <c r="V93" s="31"/>
      <c r="W93" s="796"/>
      <c r="X93" s="9"/>
    </row>
    <row r="94" spans="1:24" ht="12.95" hidden="1" customHeight="1" outlineLevel="1" x14ac:dyDescent="0.25">
      <c r="A94" s="7"/>
      <c r="B94" s="8"/>
      <c r="C94" s="18"/>
      <c r="D94" s="18"/>
      <c r="E94" s="18"/>
      <c r="F94" s="34"/>
      <c r="G94" s="792"/>
      <c r="H94" s="793" t="s">
        <v>146</v>
      </c>
      <c r="I94" s="137">
        <v>50</v>
      </c>
      <c r="J94" s="794">
        <v>4.5</v>
      </c>
      <c r="K94" s="101">
        <v>0.01</v>
      </c>
      <c r="L94" s="530"/>
      <c r="M94" s="797">
        <f t="shared" si="0"/>
        <v>0.23699999999999999</v>
      </c>
      <c r="N94" s="792"/>
      <c r="O94" s="530"/>
      <c r="P94" s="99">
        <v>0.51</v>
      </c>
      <c r="Q94" s="795"/>
      <c r="R94" s="99">
        <v>1</v>
      </c>
      <c r="S94" s="530"/>
      <c r="T94" s="530"/>
      <c r="U94" s="31"/>
      <c r="V94" s="31"/>
      <c r="W94" s="796"/>
      <c r="X94" s="9"/>
    </row>
    <row r="95" spans="1:24" ht="12.95" hidden="1" customHeight="1" outlineLevel="1" x14ac:dyDescent="0.25">
      <c r="A95" s="7"/>
      <c r="B95" s="8"/>
      <c r="C95" s="18"/>
      <c r="D95" s="18"/>
      <c r="E95" s="18"/>
      <c r="F95" s="34"/>
      <c r="G95" s="792"/>
      <c r="H95" s="793" t="s">
        <v>147</v>
      </c>
      <c r="I95" s="137">
        <v>50</v>
      </c>
      <c r="J95" s="794">
        <v>4.5</v>
      </c>
      <c r="K95" s="101">
        <v>0.01</v>
      </c>
      <c r="L95" s="530"/>
      <c r="M95" s="797">
        <f t="shared" si="0"/>
        <v>0.23699999999999999</v>
      </c>
      <c r="N95" s="792"/>
      <c r="O95" s="530"/>
      <c r="P95" s="99">
        <v>0.6</v>
      </c>
      <c r="Q95" s="795"/>
      <c r="R95" s="99">
        <v>1</v>
      </c>
      <c r="S95" s="530"/>
      <c r="T95" s="530"/>
      <c r="U95" s="31"/>
      <c r="V95" s="31"/>
      <c r="W95" s="796"/>
      <c r="X95" s="9"/>
    </row>
    <row r="96" spans="1:24" ht="12.95" hidden="1" customHeight="1" outlineLevel="1" x14ac:dyDescent="0.25">
      <c r="A96" s="7"/>
      <c r="B96" s="8"/>
      <c r="C96" s="18"/>
      <c r="D96" s="18"/>
      <c r="E96" s="18"/>
      <c r="F96" s="27"/>
      <c r="G96" s="792" t="s">
        <v>1177</v>
      </c>
      <c r="H96" s="793" t="s">
        <v>390</v>
      </c>
      <c r="I96" s="137">
        <v>50</v>
      </c>
      <c r="J96" s="794">
        <v>4.5</v>
      </c>
      <c r="K96" s="101">
        <v>0.01</v>
      </c>
      <c r="L96" s="530"/>
      <c r="M96" s="797">
        <f t="shared" si="0"/>
        <v>0.23699999999999999</v>
      </c>
      <c r="N96" s="792"/>
      <c r="O96" s="530"/>
      <c r="P96" s="99">
        <v>0.42</v>
      </c>
      <c r="Q96" s="795"/>
      <c r="R96" s="99">
        <v>1</v>
      </c>
      <c r="S96" s="530"/>
      <c r="T96" s="530"/>
      <c r="U96" s="31"/>
      <c r="V96" s="31"/>
      <c r="W96" s="796"/>
      <c r="X96" s="9"/>
    </row>
    <row r="97" spans="1:24" ht="12.95" hidden="1" customHeight="1" outlineLevel="1" x14ac:dyDescent="0.25">
      <c r="A97" s="7"/>
      <c r="B97" s="8"/>
      <c r="C97" s="18"/>
      <c r="D97" s="18"/>
      <c r="E97" s="18"/>
      <c r="F97" s="27"/>
      <c r="G97" s="792"/>
      <c r="H97" s="793" t="s">
        <v>139</v>
      </c>
      <c r="I97" s="137">
        <v>100</v>
      </c>
      <c r="J97" s="794">
        <v>2.2000000000000002</v>
      </c>
      <c r="K97" s="101">
        <v>0.01</v>
      </c>
      <c r="L97" s="530"/>
      <c r="M97" s="797">
        <f t="shared" si="0"/>
        <v>0.23699999999999999</v>
      </c>
      <c r="N97" s="792"/>
      <c r="O97" s="530"/>
      <c r="P97" s="99">
        <v>0.42</v>
      </c>
      <c r="Q97" s="795"/>
      <c r="R97" s="99">
        <v>1</v>
      </c>
      <c r="S97" s="530"/>
      <c r="T97" s="530"/>
      <c r="U97" s="31"/>
      <c r="V97" s="31"/>
      <c r="W97" s="796"/>
      <c r="X97" s="9"/>
    </row>
    <row r="98" spans="1:24" ht="12.95" hidden="1" customHeight="1" outlineLevel="1" x14ac:dyDescent="0.25">
      <c r="A98" s="7"/>
      <c r="B98" s="8"/>
      <c r="C98" s="18"/>
      <c r="D98" s="18"/>
      <c r="E98" s="18"/>
      <c r="F98" s="27"/>
      <c r="G98" s="792"/>
      <c r="H98" s="793" t="s">
        <v>140</v>
      </c>
      <c r="I98" s="137">
        <v>100</v>
      </c>
      <c r="J98" s="794">
        <v>2.2000000000000002</v>
      </c>
      <c r="K98" s="101">
        <v>0.01</v>
      </c>
      <c r="L98" s="530"/>
      <c r="M98" s="797">
        <f t="shared" si="0"/>
        <v>0.23699999999999999</v>
      </c>
      <c r="N98" s="792"/>
      <c r="O98" s="530"/>
      <c r="P98" s="99">
        <v>0.32</v>
      </c>
      <c r="Q98" s="795"/>
      <c r="R98" s="99">
        <v>1</v>
      </c>
      <c r="S98" s="530"/>
      <c r="T98" s="530"/>
      <c r="U98" s="31"/>
      <c r="V98" s="31"/>
      <c r="W98" s="796"/>
      <c r="X98" s="9"/>
    </row>
    <row r="99" spans="1:24" ht="12.95" hidden="1" customHeight="1" outlineLevel="1" x14ac:dyDescent="0.25">
      <c r="A99" s="7"/>
      <c r="B99" s="8"/>
      <c r="C99" s="18"/>
      <c r="D99" s="18"/>
      <c r="E99" s="18"/>
      <c r="F99" s="27"/>
      <c r="G99" s="792"/>
      <c r="H99" s="793" t="s">
        <v>141</v>
      </c>
      <c r="I99" s="137">
        <v>150</v>
      </c>
      <c r="J99" s="794">
        <v>1.8</v>
      </c>
      <c r="K99" s="101">
        <v>0.01</v>
      </c>
      <c r="L99" s="530"/>
      <c r="M99" s="797">
        <f t="shared" si="0"/>
        <v>0.23699999999999999</v>
      </c>
      <c r="N99" s="792"/>
      <c r="O99" s="530"/>
      <c r="P99" s="99">
        <v>0.14000000000000001</v>
      </c>
      <c r="Q99" s="795"/>
      <c r="R99" s="99">
        <v>1</v>
      </c>
      <c r="S99" s="530"/>
      <c r="T99" s="530"/>
      <c r="U99" s="31"/>
      <c r="V99" s="31"/>
      <c r="W99" s="796"/>
      <c r="X99" s="9"/>
    </row>
    <row r="100" spans="1:24" ht="12.95" hidden="1" customHeight="1" outlineLevel="1" x14ac:dyDescent="0.25">
      <c r="A100" s="7"/>
      <c r="B100" s="8"/>
      <c r="C100" s="18"/>
      <c r="D100" s="18"/>
      <c r="E100" s="18"/>
      <c r="F100" s="37"/>
      <c r="G100" s="792"/>
      <c r="H100" s="793" t="s">
        <v>142</v>
      </c>
      <c r="I100" s="137">
        <v>300</v>
      </c>
      <c r="J100" s="794">
        <v>0.75</v>
      </c>
      <c r="K100" s="101">
        <v>0.01</v>
      </c>
      <c r="L100" s="530"/>
      <c r="M100" s="797">
        <f t="shared" si="0"/>
        <v>0.23699999999999999</v>
      </c>
      <c r="N100" s="792"/>
      <c r="O100" s="530"/>
      <c r="P100" s="99">
        <v>0.12</v>
      </c>
      <c r="Q100" s="795"/>
      <c r="R100" s="99">
        <v>1</v>
      </c>
      <c r="S100" s="530"/>
      <c r="T100" s="530"/>
      <c r="U100" s="31"/>
      <c r="V100" s="31"/>
      <c r="W100" s="796"/>
      <c r="X100" s="9"/>
    </row>
    <row r="101" spans="1:24" ht="12.95" hidden="1" customHeight="1" outlineLevel="1" x14ac:dyDescent="0.25">
      <c r="A101" s="7"/>
      <c r="B101" s="8"/>
      <c r="C101" s="18"/>
      <c r="D101" s="18"/>
      <c r="E101" s="18"/>
      <c r="F101" s="34"/>
      <c r="G101" s="792"/>
      <c r="H101" s="793" t="s">
        <v>143</v>
      </c>
      <c r="I101" s="137">
        <v>300</v>
      </c>
      <c r="J101" s="794">
        <v>0.75</v>
      </c>
      <c r="K101" s="101">
        <v>0.01</v>
      </c>
      <c r="L101" s="530"/>
      <c r="M101" s="797">
        <f t="shared" si="0"/>
        <v>0.23699999999999999</v>
      </c>
      <c r="N101" s="792"/>
      <c r="O101" s="530"/>
      <c r="P101" s="99">
        <v>0.23</v>
      </c>
      <c r="Q101" s="795"/>
      <c r="R101" s="99">
        <v>1</v>
      </c>
      <c r="S101" s="530"/>
      <c r="T101" s="530"/>
      <c r="U101" s="31"/>
      <c r="V101" s="31"/>
      <c r="W101" s="796"/>
      <c r="X101" s="9"/>
    </row>
    <row r="102" spans="1:24" ht="12.95" hidden="1" customHeight="1" outlineLevel="1" x14ac:dyDescent="0.25">
      <c r="A102" s="7"/>
      <c r="B102" s="8"/>
      <c r="C102" s="18"/>
      <c r="D102" s="18"/>
      <c r="E102" s="18"/>
      <c r="F102" s="34"/>
      <c r="G102" s="792"/>
      <c r="H102" s="793" t="s">
        <v>144</v>
      </c>
      <c r="I102" s="137">
        <v>325</v>
      </c>
      <c r="J102" s="794">
        <v>1</v>
      </c>
      <c r="K102" s="101">
        <v>0.01</v>
      </c>
      <c r="L102" s="530"/>
      <c r="M102" s="797">
        <f t="shared" si="0"/>
        <v>0.23699999999999999</v>
      </c>
      <c r="N102" s="792"/>
      <c r="O102" s="530"/>
      <c r="P102" s="99">
        <v>0.32</v>
      </c>
      <c r="Q102" s="795"/>
      <c r="R102" s="99">
        <v>1</v>
      </c>
      <c r="S102" s="530"/>
      <c r="T102" s="530"/>
      <c r="U102" s="31"/>
      <c r="V102" s="31"/>
      <c r="W102" s="796"/>
      <c r="X102" s="9"/>
    </row>
    <row r="103" spans="1:24" ht="12.95" hidden="1" customHeight="1" outlineLevel="1" x14ac:dyDescent="0.25">
      <c r="A103" s="7"/>
      <c r="B103" s="8"/>
      <c r="C103" s="18"/>
      <c r="D103" s="18"/>
      <c r="E103" s="18"/>
      <c r="F103" s="34"/>
      <c r="G103" s="792"/>
      <c r="H103" s="793" t="s">
        <v>145</v>
      </c>
      <c r="I103" s="137">
        <v>350</v>
      </c>
      <c r="J103" s="794">
        <v>1.5</v>
      </c>
      <c r="K103" s="101">
        <v>0.01</v>
      </c>
      <c r="L103" s="530"/>
      <c r="M103" s="797">
        <f t="shared" si="0"/>
        <v>0.23699999999999999</v>
      </c>
      <c r="N103" s="792"/>
      <c r="O103" s="530"/>
      <c r="P103" s="99">
        <v>0.42</v>
      </c>
      <c r="Q103" s="795"/>
      <c r="R103" s="99">
        <v>1</v>
      </c>
      <c r="S103" s="530"/>
      <c r="T103" s="530"/>
      <c r="U103" s="31"/>
      <c r="V103" s="31"/>
      <c r="W103" s="796"/>
      <c r="X103" s="9"/>
    </row>
    <row r="104" spans="1:24" ht="12.95" hidden="1" customHeight="1" outlineLevel="1" x14ac:dyDescent="0.25">
      <c r="A104" s="7"/>
      <c r="B104" s="8"/>
      <c r="C104" s="18"/>
      <c r="D104" s="18"/>
      <c r="E104" s="18"/>
      <c r="F104" s="34"/>
      <c r="G104" s="792"/>
      <c r="H104" s="793" t="s">
        <v>146</v>
      </c>
      <c r="I104" s="137">
        <v>50</v>
      </c>
      <c r="J104" s="794">
        <v>4.5</v>
      </c>
      <c r="K104" s="101">
        <v>0.01</v>
      </c>
      <c r="L104" s="530"/>
      <c r="M104" s="797">
        <f t="shared" si="0"/>
        <v>0.23699999999999999</v>
      </c>
      <c r="N104" s="792"/>
      <c r="O104" s="530"/>
      <c r="P104" s="99">
        <v>0.51</v>
      </c>
      <c r="Q104" s="795"/>
      <c r="R104" s="99">
        <v>1</v>
      </c>
      <c r="S104" s="530"/>
      <c r="T104" s="530"/>
      <c r="U104" s="31"/>
      <c r="V104" s="31"/>
      <c r="W104" s="796"/>
      <c r="X104" s="9"/>
    </row>
    <row r="105" spans="1:24" ht="12.95" hidden="1" customHeight="1" outlineLevel="1" x14ac:dyDescent="0.25">
      <c r="A105" s="7"/>
      <c r="B105" s="8"/>
      <c r="C105" s="18"/>
      <c r="D105" s="18"/>
      <c r="E105" s="18"/>
      <c r="F105" s="34"/>
      <c r="G105" s="792"/>
      <c r="H105" s="793" t="s">
        <v>147</v>
      </c>
      <c r="I105" s="137">
        <v>50</v>
      </c>
      <c r="J105" s="794">
        <v>4.5</v>
      </c>
      <c r="K105" s="101">
        <v>0.01</v>
      </c>
      <c r="L105" s="530"/>
      <c r="M105" s="797">
        <f t="shared" si="0"/>
        <v>0.23699999999999999</v>
      </c>
      <c r="N105" s="792"/>
      <c r="O105" s="530"/>
      <c r="P105" s="99">
        <v>0.6</v>
      </c>
      <c r="Q105" s="795"/>
      <c r="R105" s="99">
        <v>1</v>
      </c>
      <c r="S105" s="530"/>
      <c r="T105" s="530"/>
      <c r="U105" s="31"/>
      <c r="V105" s="31"/>
      <c r="W105" s="796"/>
      <c r="X105" s="9"/>
    </row>
    <row r="106" spans="1:24" ht="12.95" hidden="1" customHeight="1" outlineLevel="1" x14ac:dyDescent="0.25">
      <c r="A106" s="7"/>
      <c r="B106" s="8"/>
      <c r="C106" s="18"/>
      <c r="D106" s="18"/>
      <c r="E106" s="18"/>
      <c r="F106" s="27"/>
      <c r="G106" s="792" t="s">
        <v>1178</v>
      </c>
      <c r="H106" s="793" t="s">
        <v>390</v>
      </c>
      <c r="I106" s="137">
        <v>50</v>
      </c>
      <c r="J106" s="794">
        <v>4.5</v>
      </c>
      <c r="K106" s="101">
        <v>0.01</v>
      </c>
      <c r="L106" s="530"/>
      <c r="M106" s="797">
        <f t="shared" si="0"/>
        <v>0.23699999999999999</v>
      </c>
      <c r="N106" s="792"/>
      <c r="O106" s="530"/>
      <c r="P106" s="99">
        <v>0.42</v>
      </c>
      <c r="Q106" s="795"/>
      <c r="R106" s="99">
        <v>1</v>
      </c>
      <c r="S106" s="530"/>
      <c r="T106" s="530"/>
      <c r="U106" s="31"/>
      <c r="V106" s="31"/>
      <c r="W106" s="796"/>
      <c r="X106" s="9"/>
    </row>
    <row r="107" spans="1:24" ht="12.95" hidden="1" customHeight="1" outlineLevel="1" x14ac:dyDescent="0.25">
      <c r="A107" s="7"/>
      <c r="B107" s="8"/>
      <c r="C107" s="18"/>
      <c r="D107" s="18"/>
      <c r="E107" s="18"/>
      <c r="F107" s="27"/>
      <c r="G107" s="792"/>
      <c r="H107" s="793" t="s">
        <v>139</v>
      </c>
      <c r="I107" s="137">
        <v>100</v>
      </c>
      <c r="J107" s="794">
        <v>2.2000000000000002</v>
      </c>
      <c r="K107" s="101">
        <v>0.01</v>
      </c>
      <c r="L107" s="530"/>
      <c r="M107" s="797">
        <f t="shared" si="0"/>
        <v>0.23699999999999999</v>
      </c>
      <c r="N107" s="792"/>
      <c r="O107" s="530"/>
      <c r="P107" s="99">
        <v>0.42</v>
      </c>
      <c r="Q107" s="795"/>
      <c r="R107" s="99">
        <v>1</v>
      </c>
      <c r="S107" s="530"/>
      <c r="T107" s="530"/>
      <c r="U107" s="31"/>
      <c r="V107" s="31"/>
      <c r="W107" s="796"/>
      <c r="X107" s="9"/>
    </row>
    <row r="108" spans="1:24" ht="12.95" hidden="1" customHeight="1" outlineLevel="1" x14ac:dyDescent="0.25">
      <c r="A108" s="7"/>
      <c r="B108" s="8"/>
      <c r="C108" s="18"/>
      <c r="D108" s="18"/>
      <c r="E108" s="18"/>
      <c r="F108" s="27"/>
      <c r="G108" s="792"/>
      <c r="H108" s="793" t="s">
        <v>140</v>
      </c>
      <c r="I108" s="137">
        <v>100</v>
      </c>
      <c r="J108" s="794">
        <v>2.2000000000000002</v>
      </c>
      <c r="K108" s="101">
        <v>0.01</v>
      </c>
      <c r="L108" s="530"/>
      <c r="M108" s="797">
        <f t="shared" si="0"/>
        <v>0.23699999999999999</v>
      </c>
      <c r="N108" s="792"/>
      <c r="O108" s="530"/>
      <c r="P108" s="99">
        <v>0.32</v>
      </c>
      <c r="Q108" s="795"/>
      <c r="R108" s="99">
        <v>1</v>
      </c>
      <c r="S108" s="530"/>
      <c r="T108" s="530"/>
      <c r="U108" s="31"/>
      <c r="V108" s="31"/>
      <c r="W108" s="796"/>
      <c r="X108" s="9"/>
    </row>
    <row r="109" spans="1:24" ht="12.95" hidden="1" customHeight="1" outlineLevel="1" x14ac:dyDescent="0.25">
      <c r="A109" s="7"/>
      <c r="B109" s="8"/>
      <c r="C109" s="18"/>
      <c r="D109" s="18"/>
      <c r="E109" s="18"/>
      <c r="F109" s="27"/>
      <c r="G109" s="792"/>
      <c r="H109" s="793" t="s">
        <v>141</v>
      </c>
      <c r="I109" s="137">
        <v>150</v>
      </c>
      <c r="J109" s="794">
        <v>1.8</v>
      </c>
      <c r="K109" s="101">
        <v>0.01</v>
      </c>
      <c r="L109" s="530"/>
      <c r="M109" s="797">
        <f t="shared" si="0"/>
        <v>0.23699999999999999</v>
      </c>
      <c r="N109" s="792"/>
      <c r="O109" s="530"/>
      <c r="P109" s="99">
        <v>0.14000000000000001</v>
      </c>
      <c r="Q109" s="795"/>
      <c r="R109" s="99">
        <v>1</v>
      </c>
      <c r="S109" s="530"/>
      <c r="T109" s="530"/>
      <c r="U109" s="31"/>
      <c r="V109" s="31"/>
      <c r="W109" s="796"/>
      <c r="X109" s="9"/>
    </row>
    <row r="110" spans="1:24" ht="12.95" hidden="1" customHeight="1" outlineLevel="1" x14ac:dyDescent="0.25">
      <c r="A110" s="7"/>
      <c r="B110" s="8"/>
      <c r="C110" s="18"/>
      <c r="D110" s="18"/>
      <c r="E110" s="18"/>
      <c r="F110" s="37"/>
      <c r="G110" s="792"/>
      <c r="H110" s="793" t="s">
        <v>142</v>
      </c>
      <c r="I110" s="137">
        <v>300</v>
      </c>
      <c r="J110" s="794">
        <v>0.75</v>
      </c>
      <c r="K110" s="101">
        <v>0.01</v>
      </c>
      <c r="L110" s="530"/>
      <c r="M110" s="797">
        <f t="shared" si="0"/>
        <v>0.23699999999999999</v>
      </c>
      <c r="N110" s="792"/>
      <c r="O110" s="530"/>
      <c r="P110" s="99">
        <v>0.12</v>
      </c>
      <c r="Q110" s="795"/>
      <c r="R110" s="99">
        <v>1</v>
      </c>
      <c r="S110" s="530"/>
      <c r="T110" s="530"/>
      <c r="U110" s="31"/>
      <c r="V110" s="31"/>
      <c r="W110" s="796"/>
      <c r="X110" s="9"/>
    </row>
    <row r="111" spans="1:24" ht="12.95" hidden="1" customHeight="1" outlineLevel="1" x14ac:dyDescent="0.25">
      <c r="A111" s="7"/>
      <c r="B111" s="8"/>
      <c r="C111" s="18"/>
      <c r="D111" s="18"/>
      <c r="E111" s="18"/>
      <c r="F111" s="34"/>
      <c r="G111" s="792"/>
      <c r="H111" s="793" t="s">
        <v>143</v>
      </c>
      <c r="I111" s="137">
        <v>300</v>
      </c>
      <c r="J111" s="794">
        <v>0.75</v>
      </c>
      <c r="K111" s="101">
        <v>0.01</v>
      </c>
      <c r="L111" s="530"/>
      <c r="M111" s="797">
        <f t="shared" si="0"/>
        <v>0.23699999999999999</v>
      </c>
      <c r="N111" s="792"/>
      <c r="O111" s="530"/>
      <c r="P111" s="99">
        <v>0.23</v>
      </c>
      <c r="Q111" s="795"/>
      <c r="R111" s="99">
        <v>1</v>
      </c>
      <c r="S111" s="530"/>
      <c r="T111" s="530"/>
      <c r="U111" s="31"/>
      <c r="V111" s="31"/>
      <c r="W111" s="796"/>
      <c r="X111" s="9"/>
    </row>
    <row r="112" spans="1:24" ht="12.95" hidden="1" customHeight="1" outlineLevel="1" x14ac:dyDescent="0.25">
      <c r="A112" s="7"/>
      <c r="B112" s="8"/>
      <c r="C112" s="18"/>
      <c r="D112" s="18"/>
      <c r="E112" s="18"/>
      <c r="F112" s="34"/>
      <c r="G112" s="792"/>
      <c r="H112" s="793" t="s">
        <v>144</v>
      </c>
      <c r="I112" s="137">
        <v>325</v>
      </c>
      <c r="J112" s="794">
        <v>1</v>
      </c>
      <c r="K112" s="101">
        <v>0.01</v>
      </c>
      <c r="L112" s="530"/>
      <c r="M112" s="797">
        <f t="shared" si="0"/>
        <v>0.23699999999999999</v>
      </c>
      <c r="N112" s="792"/>
      <c r="O112" s="530"/>
      <c r="P112" s="99">
        <v>0.32</v>
      </c>
      <c r="Q112" s="795"/>
      <c r="R112" s="99">
        <v>1</v>
      </c>
      <c r="S112" s="530"/>
      <c r="T112" s="530"/>
      <c r="U112" s="31"/>
      <c r="V112" s="31"/>
      <c r="W112" s="796"/>
      <c r="X112" s="9"/>
    </row>
    <row r="113" spans="1:24" ht="12.95" hidden="1" customHeight="1" outlineLevel="1" x14ac:dyDescent="0.25">
      <c r="A113" s="7"/>
      <c r="B113" s="8"/>
      <c r="C113" s="18"/>
      <c r="D113" s="18"/>
      <c r="E113" s="18"/>
      <c r="F113" s="34"/>
      <c r="G113" s="792"/>
      <c r="H113" s="793" t="s">
        <v>145</v>
      </c>
      <c r="I113" s="137">
        <v>350</v>
      </c>
      <c r="J113" s="794">
        <v>1.5</v>
      </c>
      <c r="K113" s="101">
        <v>0.01</v>
      </c>
      <c r="L113" s="530"/>
      <c r="M113" s="797">
        <f t="shared" si="0"/>
        <v>0.23699999999999999</v>
      </c>
      <c r="N113" s="792"/>
      <c r="O113" s="530"/>
      <c r="P113" s="99">
        <v>0.42</v>
      </c>
      <c r="Q113" s="795"/>
      <c r="R113" s="99">
        <v>1</v>
      </c>
      <c r="S113" s="530"/>
      <c r="T113" s="530"/>
      <c r="U113" s="31"/>
      <c r="V113" s="31"/>
      <c r="W113" s="796"/>
      <c r="X113" s="9"/>
    </row>
    <row r="114" spans="1:24" ht="12.95" hidden="1" customHeight="1" outlineLevel="1" x14ac:dyDescent="0.25">
      <c r="A114" s="7"/>
      <c r="B114" s="8"/>
      <c r="C114" s="18"/>
      <c r="D114" s="18"/>
      <c r="E114" s="18"/>
      <c r="F114" s="34"/>
      <c r="G114" s="792"/>
      <c r="H114" s="793" t="s">
        <v>146</v>
      </c>
      <c r="I114" s="137">
        <v>50</v>
      </c>
      <c r="J114" s="794">
        <v>4.5</v>
      </c>
      <c r="K114" s="101">
        <v>0.01</v>
      </c>
      <c r="L114" s="530"/>
      <c r="M114" s="797">
        <f t="shared" si="0"/>
        <v>0.23699999999999999</v>
      </c>
      <c r="N114" s="792"/>
      <c r="O114" s="530"/>
      <c r="P114" s="99">
        <v>0.51</v>
      </c>
      <c r="Q114" s="795"/>
      <c r="R114" s="99">
        <v>1</v>
      </c>
      <c r="S114" s="530"/>
      <c r="T114" s="530"/>
      <c r="U114" s="31"/>
      <c r="V114" s="31"/>
      <c r="W114" s="796"/>
      <c r="X114" s="9"/>
    </row>
    <row r="115" spans="1:24" ht="12.95" hidden="1" customHeight="1" outlineLevel="1" x14ac:dyDescent="0.25">
      <c r="A115" s="7"/>
      <c r="B115" s="8"/>
      <c r="C115" s="18"/>
      <c r="D115" s="18"/>
      <c r="E115" s="18"/>
      <c r="F115" s="34"/>
      <c r="G115" s="792"/>
      <c r="H115" s="793" t="s">
        <v>147</v>
      </c>
      <c r="I115" s="137">
        <v>50</v>
      </c>
      <c r="J115" s="794">
        <v>4.5</v>
      </c>
      <c r="K115" s="101">
        <v>0.01</v>
      </c>
      <c r="L115" s="530"/>
      <c r="M115" s="797">
        <f t="shared" si="0"/>
        <v>0.23699999999999999</v>
      </c>
      <c r="N115" s="792"/>
      <c r="O115" s="530"/>
      <c r="P115" s="99">
        <v>0.6</v>
      </c>
      <c r="Q115" s="795"/>
      <c r="R115" s="99">
        <v>1</v>
      </c>
      <c r="S115" s="530"/>
      <c r="T115" s="530"/>
      <c r="U115" s="31"/>
      <c r="V115" s="31"/>
      <c r="W115" s="796"/>
      <c r="X115" s="9"/>
    </row>
    <row r="116" spans="1:24" ht="12.95" hidden="1" customHeight="1" outlineLevel="1" x14ac:dyDescent="0.25">
      <c r="A116" s="7"/>
      <c r="B116" s="8"/>
      <c r="C116" s="18"/>
      <c r="D116" s="18"/>
      <c r="E116" s="18"/>
      <c r="F116" s="27"/>
      <c r="G116" s="792" t="s">
        <v>1179</v>
      </c>
      <c r="H116" s="793" t="s">
        <v>390</v>
      </c>
      <c r="I116" s="137">
        <v>50</v>
      </c>
      <c r="J116" s="794">
        <v>4.5</v>
      </c>
      <c r="K116" s="101">
        <v>0.01</v>
      </c>
      <c r="L116" s="530"/>
      <c r="M116" s="797">
        <f t="shared" si="0"/>
        <v>0.23699999999999999</v>
      </c>
      <c r="N116" s="792"/>
      <c r="O116" s="530"/>
      <c r="P116" s="99">
        <v>0.42</v>
      </c>
      <c r="Q116" s="795"/>
      <c r="R116" s="99">
        <v>1</v>
      </c>
      <c r="S116" s="530"/>
      <c r="T116" s="530"/>
      <c r="U116" s="31"/>
      <c r="V116" s="31"/>
      <c r="W116" s="796"/>
      <c r="X116" s="9"/>
    </row>
    <row r="117" spans="1:24" ht="12.95" hidden="1" customHeight="1" outlineLevel="1" x14ac:dyDescent="0.25">
      <c r="A117" s="7"/>
      <c r="B117" s="8"/>
      <c r="C117" s="18"/>
      <c r="D117" s="18"/>
      <c r="E117" s="18"/>
      <c r="F117" s="27"/>
      <c r="G117" s="792"/>
      <c r="H117" s="793" t="s">
        <v>139</v>
      </c>
      <c r="I117" s="137">
        <v>100</v>
      </c>
      <c r="J117" s="794">
        <v>2.2000000000000002</v>
      </c>
      <c r="K117" s="101">
        <v>0.01</v>
      </c>
      <c r="L117" s="530"/>
      <c r="M117" s="797">
        <f t="shared" si="0"/>
        <v>0.23699999999999999</v>
      </c>
      <c r="N117" s="792"/>
      <c r="O117" s="530"/>
      <c r="P117" s="99">
        <v>0.42</v>
      </c>
      <c r="Q117" s="795"/>
      <c r="R117" s="99">
        <v>1</v>
      </c>
      <c r="S117" s="530"/>
      <c r="T117" s="530"/>
      <c r="U117" s="31"/>
      <c r="V117" s="31"/>
      <c r="W117" s="796"/>
      <c r="X117" s="9"/>
    </row>
    <row r="118" spans="1:24" ht="12.95" hidden="1" customHeight="1" outlineLevel="1" x14ac:dyDescent="0.25">
      <c r="A118" s="7"/>
      <c r="B118" s="8"/>
      <c r="C118" s="18"/>
      <c r="D118" s="18"/>
      <c r="E118" s="18"/>
      <c r="F118" s="27"/>
      <c r="G118" s="792"/>
      <c r="H118" s="793" t="s">
        <v>140</v>
      </c>
      <c r="I118" s="137">
        <v>100</v>
      </c>
      <c r="J118" s="794">
        <v>2.2000000000000002</v>
      </c>
      <c r="K118" s="101">
        <v>0.01</v>
      </c>
      <c r="L118" s="530"/>
      <c r="M118" s="797">
        <f t="shared" si="0"/>
        <v>0.23699999999999999</v>
      </c>
      <c r="N118" s="792"/>
      <c r="O118" s="530"/>
      <c r="P118" s="99">
        <v>0.32</v>
      </c>
      <c r="Q118" s="795"/>
      <c r="R118" s="99">
        <v>1</v>
      </c>
      <c r="S118" s="530"/>
      <c r="T118" s="530"/>
      <c r="U118" s="31"/>
      <c r="V118" s="31"/>
      <c r="W118" s="796"/>
      <c r="X118" s="9"/>
    </row>
    <row r="119" spans="1:24" ht="12.95" hidden="1" customHeight="1" outlineLevel="1" x14ac:dyDescent="0.25">
      <c r="A119" s="7"/>
      <c r="B119" s="8"/>
      <c r="C119" s="18"/>
      <c r="D119" s="18"/>
      <c r="E119" s="18"/>
      <c r="F119" s="27"/>
      <c r="G119" s="792"/>
      <c r="H119" s="793" t="s">
        <v>141</v>
      </c>
      <c r="I119" s="137">
        <v>150</v>
      </c>
      <c r="J119" s="794">
        <v>1.8</v>
      </c>
      <c r="K119" s="101">
        <v>0.01</v>
      </c>
      <c r="L119" s="530"/>
      <c r="M119" s="797">
        <f t="shared" si="0"/>
        <v>0.23699999999999999</v>
      </c>
      <c r="N119" s="792"/>
      <c r="O119" s="530"/>
      <c r="P119" s="99">
        <v>0.14000000000000001</v>
      </c>
      <c r="Q119" s="795"/>
      <c r="R119" s="99">
        <v>1</v>
      </c>
      <c r="S119" s="530"/>
      <c r="T119" s="530"/>
      <c r="U119" s="31"/>
      <c r="V119" s="31"/>
      <c r="W119" s="796"/>
      <c r="X119" s="9"/>
    </row>
    <row r="120" spans="1:24" ht="12.95" hidden="1" customHeight="1" outlineLevel="1" x14ac:dyDescent="0.25">
      <c r="A120" s="7"/>
      <c r="B120" s="8"/>
      <c r="C120" s="18"/>
      <c r="D120" s="18"/>
      <c r="E120" s="18"/>
      <c r="F120" s="37"/>
      <c r="G120" s="792"/>
      <c r="H120" s="793" t="s">
        <v>142</v>
      </c>
      <c r="I120" s="137">
        <v>300</v>
      </c>
      <c r="J120" s="794">
        <v>0.75</v>
      </c>
      <c r="K120" s="101">
        <v>0.01</v>
      </c>
      <c r="L120" s="530"/>
      <c r="M120" s="797">
        <f t="shared" si="0"/>
        <v>0.23699999999999999</v>
      </c>
      <c r="N120" s="792"/>
      <c r="O120" s="530"/>
      <c r="P120" s="99">
        <v>0.12</v>
      </c>
      <c r="Q120" s="795"/>
      <c r="R120" s="99">
        <v>1</v>
      </c>
      <c r="S120" s="530"/>
      <c r="T120" s="530"/>
      <c r="U120" s="31"/>
      <c r="V120" s="31"/>
      <c r="W120" s="796"/>
      <c r="X120" s="9"/>
    </row>
    <row r="121" spans="1:24" ht="12.95" hidden="1" customHeight="1" outlineLevel="1" x14ac:dyDescent="0.25">
      <c r="A121" s="7"/>
      <c r="B121" s="8"/>
      <c r="C121" s="18"/>
      <c r="D121" s="18"/>
      <c r="E121" s="18"/>
      <c r="F121" s="34"/>
      <c r="G121" s="792"/>
      <c r="H121" s="793" t="s">
        <v>143</v>
      </c>
      <c r="I121" s="137">
        <v>300</v>
      </c>
      <c r="J121" s="794">
        <v>0.75</v>
      </c>
      <c r="K121" s="101">
        <v>0.01</v>
      </c>
      <c r="L121" s="530"/>
      <c r="M121" s="797">
        <f t="shared" si="0"/>
        <v>0.23699999999999999</v>
      </c>
      <c r="N121" s="792"/>
      <c r="O121" s="530"/>
      <c r="P121" s="99">
        <v>0.23</v>
      </c>
      <c r="Q121" s="795"/>
      <c r="R121" s="99">
        <v>1</v>
      </c>
      <c r="S121" s="530"/>
      <c r="T121" s="530"/>
      <c r="U121" s="31"/>
      <c r="V121" s="31"/>
      <c r="W121" s="796"/>
      <c r="X121" s="9"/>
    </row>
    <row r="122" spans="1:24" ht="12.95" hidden="1" customHeight="1" outlineLevel="1" x14ac:dyDescent="0.25">
      <c r="A122" s="7"/>
      <c r="B122" s="8"/>
      <c r="C122" s="18"/>
      <c r="D122" s="18"/>
      <c r="E122" s="18"/>
      <c r="F122" s="34"/>
      <c r="G122" s="792"/>
      <c r="H122" s="793" t="s">
        <v>144</v>
      </c>
      <c r="I122" s="137">
        <v>325</v>
      </c>
      <c r="J122" s="794">
        <v>1</v>
      </c>
      <c r="K122" s="101">
        <v>0.01</v>
      </c>
      <c r="L122" s="530"/>
      <c r="M122" s="797">
        <f t="shared" si="0"/>
        <v>0.23699999999999999</v>
      </c>
      <c r="N122" s="792"/>
      <c r="O122" s="530"/>
      <c r="P122" s="99">
        <v>0.32</v>
      </c>
      <c r="Q122" s="795"/>
      <c r="R122" s="99">
        <v>1</v>
      </c>
      <c r="S122" s="530"/>
      <c r="T122" s="530"/>
      <c r="U122" s="31"/>
      <c r="V122" s="31"/>
      <c r="W122" s="796"/>
      <c r="X122" s="9"/>
    </row>
    <row r="123" spans="1:24" ht="12.95" hidden="1" customHeight="1" outlineLevel="1" x14ac:dyDescent="0.25">
      <c r="A123" s="7"/>
      <c r="B123" s="8"/>
      <c r="C123" s="18"/>
      <c r="D123" s="18"/>
      <c r="E123" s="18"/>
      <c r="F123" s="34"/>
      <c r="G123" s="792"/>
      <c r="H123" s="793" t="s">
        <v>145</v>
      </c>
      <c r="I123" s="137">
        <v>350</v>
      </c>
      <c r="J123" s="794">
        <v>1.5</v>
      </c>
      <c r="K123" s="101">
        <v>0.01</v>
      </c>
      <c r="L123" s="530"/>
      <c r="M123" s="797">
        <f t="shared" si="0"/>
        <v>0.23699999999999999</v>
      </c>
      <c r="N123" s="792"/>
      <c r="O123" s="530"/>
      <c r="P123" s="99">
        <v>0.42</v>
      </c>
      <c r="Q123" s="795"/>
      <c r="R123" s="99">
        <v>1</v>
      </c>
      <c r="S123" s="530"/>
      <c r="T123" s="530"/>
      <c r="U123" s="31"/>
      <c r="V123" s="31"/>
      <c r="W123" s="796"/>
      <c r="X123" s="9"/>
    </row>
    <row r="124" spans="1:24" ht="12.95" hidden="1" customHeight="1" outlineLevel="1" x14ac:dyDescent="0.25">
      <c r="A124" s="7"/>
      <c r="B124" s="8"/>
      <c r="C124" s="18"/>
      <c r="D124" s="18"/>
      <c r="E124" s="18"/>
      <c r="F124" s="34"/>
      <c r="G124" s="792"/>
      <c r="H124" s="793" t="s">
        <v>146</v>
      </c>
      <c r="I124" s="137">
        <v>50</v>
      </c>
      <c r="J124" s="794">
        <v>4.5</v>
      </c>
      <c r="K124" s="101">
        <v>0.01</v>
      </c>
      <c r="L124" s="530"/>
      <c r="M124" s="797">
        <f t="shared" si="0"/>
        <v>0.23699999999999999</v>
      </c>
      <c r="N124" s="792"/>
      <c r="O124" s="530"/>
      <c r="P124" s="99">
        <v>0.51</v>
      </c>
      <c r="Q124" s="795"/>
      <c r="R124" s="99">
        <v>1</v>
      </c>
      <c r="S124" s="530"/>
      <c r="T124" s="530"/>
      <c r="U124" s="31"/>
      <c r="V124" s="31"/>
      <c r="W124" s="796"/>
      <c r="X124" s="9"/>
    </row>
    <row r="125" spans="1:24" ht="12.95" hidden="1" customHeight="1" outlineLevel="1" x14ac:dyDescent="0.25">
      <c r="A125" s="7"/>
      <c r="B125" s="8"/>
      <c r="C125" s="18"/>
      <c r="D125" s="18"/>
      <c r="E125" s="18"/>
      <c r="F125" s="34"/>
      <c r="G125" s="792"/>
      <c r="H125" s="793" t="s">
        <v>147</v>
      </c>
      <c r="I125" s="137">
        <v>50</v>
      </c>
      <c r="J125" s="794">
        <v>4.5</v>
      </c>
      <c r="K125" s="101">
        <v>0.01</v>
      </c>
      <c r="L125" s="530"/>
      <c r="M125" s="797">
        <f t="shared" si="0"/>
        <v>0.23699999999999999</v>
      </c>
      <c r="N125" s="792"/>
      <c r="O125" s="530"/>
      <c r="P125" s="99">
        <v>0.6</v>
      </c>
      <c r="Q125" s="795"/>
      <c r="R125" s="99">
        <v>1</v>
      </c>
      <c r="S125" s="530"/>
      <c r="T125" s="530"/>
      <c r="U125" s="31"/>
      <c r="V125" s="31"/>
      <c r="W125" s="796"/>
      <c r="X125" s="9"/>
    </row>
    <row r="126" spans="1:24" ht="12.95" hidden="1" customHeight="1" outlineLevel="1" x14ac:dyDescent="0.25">
      <c r="A126" s="7"/>
      <c r="B126" s="8"/>
      <c r="C126" s="18"/>
      <c r="D126" s="18"/>
      <c r="E126" s="18"/>
      <c r="F126" s="27"/>
      <c r="G126" s="792" t="s">
        <v>1180</v>
      </c>
      <c r="H126" s="793" t="s">
        <v>390</v>
      </c>
      <c r="I126" s="137">
        <v>50</v>
      </c>
      <c r="J126" s="794">
        <v>4.5</v>
      </c>
      <c r="K126" s="101">
        <v>0.01</v>
      </c>
      <c r="L126" s="530"/>
      <c r="M126" s="797">
        <f t="shared" si="0"/>
        <v>0.23699999999999999</v>
      </c>
      <c r="N126" s="792"/>
      <c r="O126" s="530"/>
      <c r="P126" s="99">
        <v>0.42</v>
      </c>
      <c r="Q126" s="795"/>
      <c r="R126" s="99">
        <v>1</v>
      </c>
      <c r="S126" s="530"/>
      <c r="T126" s="530"/>
      <c r="U126" s="31"/>
      <c r="V126" s="31"/>
      <c r="W126" s="796"/>
      <c r="X126" s="9"/>
    </row>
    <row r="127" spans="1:24" ht="12.95" hidden="1" customHeight="1" outlineLevel="1" x14ac:dyDescent="0.25">
      <c r="A127" s="7"/>
      <c r="B127" s="8"/>
      <c r="C127" s="18"/>
      <c r="D127" s="18"/>
      <c r="E127" s="18"/>
      <c r="F127" s="27"/>
      <c r="G127" s="792"/>
      <c r="H127" s="793" t="s">
        <v>139</v>
      </c>
      <c r="I127" s="137">
        <v>100</v>
      </c>
      <c r="J127" s="794">
        <v>2.2000000000000002</v>
      </c>
      <c r="K127" s="101">
        <v>0.01</v>
      </c>
      <c r="L127" s="530"/>
      <c r="M127" s="797">
        <f t="shared" si="0"/>
        <v>0.23699999999999999</v>
      </c>
      <c r="N127" s="792"/>
      <c r="O127" s="530"/>
      <c r="P127" s="99">
        <v>0.42</v>
      </c>
      <c r="Q127" s="795"/>
      <c r="R127" s="99">
        <v>1</v>
      </c>
      <c r="S127" s="530"/>
      <c r="T127" s="530"/>
      <c r="U127" s="31"/>
      <c r="V127" s="31"/>
      <c r="W127" s="796"/>
      <c r="X127" s="9"/>
    </row>
    <row r="128" spans="1:24" ht="12.95" hidden="1" customHeight="1" outlineLevel="1" x14ac:dyDescent="0.25">
      <c r="A128" s="7"/>
      <c r="B128" s="8"/>
      <c r="C128" s="18"/>
      <c r="D128" s="18"/>
      <c r="E128" s="18"/>
      <c r="F128" s="27"/>
      <c r="G128" s="792"/>
      <c r="H128" s="793" t="s">
        <v>140</v>
      </c>
      <c r="I128" s="137">
        <v>100</v>
      </c>
      <c r="J128" s="794">
        <v>2.2000000000000002</v>
      </c>
      <c r="K128" s="101">
        <v>0.01</v>
      </c>
      <c r="L128" s="530"/>
      <c r="M128" s="797">
        <f t="shared" si="0"/>
        <v>0.23699999999999999</v>
      </c>
      <c r="N128" s="792"/>
      <c r="O128" s="530"/>
      <c r="P128" s="99">
        <v>0.32</v>
      </c>
      <c r="Q128" s="795"/>
      <c r="R128" s="99">
        <v>1</v>
      </c>
      <c r="S128" s="530"/>
      <c r="T128" s="530"/>
      <c r="U128" s="31"/>
      <c r="V128" s="31"/>
      <c r="W128" s="796"/>
      <c r="X128" s="9"/>
    </row>
    <row r="129" spans="1:24" ht="12.95" hidden="1" customHeight="1" outlineLevel="1" x14ac:dyDescent="0.25">
      <c r="A129" s="7"/>
      <c r="B129" s="8"/>
      <c r="C129" s="18"/>
      <c r="D129" s="18"/>
      <c r="E129" s="18"/>
      <c r="F129" s="27"/>
      <c r="G129" s="792"/>
      <c r="H129" s="793" t="s">
        <v>141</v>
      </c>
      <c r="I129" s="137">
        <v>150</v>
      </c>
      <c r="J129" s="794">
        <v>1.8</v>
      </c>
      <c r="K129" s="101">
        <v>0.01</v>
      </c>
      <c r="L129" s="530"/>
      <c r="M129" s="797">
        <f t="shared" si="0"/>
        <v>0.23699999999999999</v>
      </c>
      <c r="N129" s="792"/>
      <c r="O129" s="530"/>
      <c r="P129" s="99">
        <v>0.14000000000000001</v>
      </c>
      <c r="Q129" s="795"/>
      <c r="R129" s="99">
        <v>1</v>
      </c>
      <c r="S129" s="530"/>
      <c r="T129" s="530"/>
      <c r="U129" s="31"/>
      <c r="V129" s="31"/>
      <c r="W129" s="796"/>
      <c r="X129" s="9"/>
    </row>
    <row r="130" spans="1:24" ht="12.95" hidden="1" customHeight="1" outlineLevel="1" x14ac:dyDescent="0.25">
      <c r="A130" s="7"/>
      <c r="B130" s="8"/>
      <c r="C130" s="18"/>
      <c r="D130" s="18"/>
      <c r="E130" s="18"/>
      <c r="F130" s="37"/>
      <c r="G130" s="792"/>
      <c r="H130" s="793" t="s">
        <v>142</v>
      </c>
      <c r="I130" s="137">
        <v>300</v>
      </c>
      <c r="J130" s="794">
        <v>0.75</v>
      </c>
      <c r="K130" s="101">
        <v>0.01</v>
      </c>
      <c r="L130" s="530"/>
      <c r="M130" s="797">
        <f t="shared" si="0"/>
        <v>0.23699999999999999</v>
      </c>
      <c r="N130" s="792"/>
      <c r="O130" s="530"/>
      <c r="P130" s="99">
        <v>0.12</v>
      </c>
      <c r="Q130" s="795"/>
      <c r="R130" s="99">
        <v>1</v>
      </c>
      <c r="S130" s="530"/>
      <c r="T130" s="530"/>
      <c r="U130" s="31"/>
      <c r="V130" s="31"/>
      <c r="W130" s="796"/>
      <c r="X130" s="9"/>
    </row>
    <row r="131" spans="1:24" ht="12.95" hidden="1" customHeight="1" outlineLevel="1" x14ac:dyDescent="0.25">
      <c r="A131" s="7"/>
      <c r="B131" s="8"/>
      <c r="C131" s="18"/>
      <c r="D131" s="18"/>
      <c r="E131" s="18"/>
      <c r="F131" s="34"/>
      <c r="G131" s="792"/>
      <c r="H131" s="793" t="s">
        <v>143</v>
      </c>
      <c r="I131" s="137">
        <v>300</v>
      </c>
      <c r="J131" s="794">
        <v>0.75</v>
      </c>
      <c r="K131" s="101">
        <v>0.01</v>
      </c>
      <c r="L131" s="530"/>
      <c r="M131" s="797">
        <f t="shared" ref="M131:M155" si="1">M130</f>
        <v>0.23699999999999999</v>
      </c>
      <c r="N131" s="792"/>
      <c r="O131" s="530"/>
      <c r="P131" s="99">
        <v>0.23</v>
      </c>
      <c r="Q131" s="795"/>
      <c r="R131" s="99">
        <v>1</v>
      </c>
      <c r="S131" s="530"/>
      <c r="T131" s="530"/>
      <c r="U131" s="31"/>
      <c r="V131" s="31"/>
      <c r="W131" s="796"/>
      <c r="X131" s="9"/>
    </row>
    <row r="132" spans="1:24" ht="12.95" hidden="1" customHeight="1" outlineLevel="1" x14ac:dyDescent="0.25">
      <c r="A132" s="7"/>
      <c r="B132" s="8"/>
      <c r="C132" s="18"/>
      <c r="D132" s="18"/>
      <c r="E132" s="18"/>
      <c r="F132" s="34"/>
      <c r="G132" s="792"/>
      <c r="H132" s="793" t="s">
        <v>144</v>
      </c>
      <c r="I132" s="137">
        <v>325</v>
      </c>
      <c r="J132" s="794">
        <v>1</v>
      </c>
      <c r="K132" s="101">
        <v>0.01</v>
      </c>
      <c r="L132" s="530"/>
      <c r="M132" s="797">
        <f t="shared" si="1"/>
        <v>0.23699999999999999</v>
      </c>
      <c r="N132" s="792"/>
      <c r="O132" s="530"/>
      <c r="P132" s="99">
        <v>0.32</v>
      </c>
      <c r="Q132" s="795"/>
      <c r="R132" s="99">
        <v>1</v>
      </c>
      <c r="S132" s="530"/>
      <c r="T132" s="530"/>
      <c r="U132" s="31"/>
      <c r="V132" s="31"/>
      <c r="W132" s="796"/>
      <c r="X132" s="9"/>
    </row>
    <row r="133" spans="1:24" ht="12.95" hidden="1" customHeight="1" outlineLevel="1" x14ac:dyDescent="0.25">
      <c r="A133" s="7"/>
      <c r="B133" s="8"/>
      <c r="C133" s="18"/>
      <c r="D133" s="18"/>
      <c r="E133" s="18"/>
      <c r="F133" s="34"/>
      <c r="G133" s="792"/>
      <c r="H133" s="793" t="s">
        <v>145</v>
      </c>
      <c r="I133" s="137">
        <v>350</v>
      </c>
      <c r="J133" s="794">
        <v>1.5</v>
      </c>
      <c r="K133" s="101">
        <v>0.01</v>
      </c>
      <c r="L133" s="530"/>
      <c r="M133" s="797">
        <f t="shared" si="1"/>
        <v>0.23699999999999999</v>
      </c>
      <c r="N133" s="792"/>
      <c r="O133" s="530"/>
      <c r="P133" s="99">
        <v>0.42</v>
      </c>
      <c r="Q133" s="795"/>
      <c r="R133" s="99">
        <v>1</v>
      </c>
      <c r="S133" s="530"/>
      <c r="T133" s="530"/>
      <c r="U133" s="31"/>
      <c r="V133" s="31"/>
      <c r="W133" s="796"/>
      <c r="X133" s="9"/>
    </row>
    <row r="134" spans="1:24" ht="12.95" hidden="1" customHeight="1" outlineLevel="1" x14ac:dyDescent="0.25">
      <c r="A134" s="7"/>
      <c r="B134" s="8"/>
      <c r="C134" s="18"/>
      <c r="D134" s="18"/>
      <c r="E134" s="18"/>
      <c r="F134" s="34"/>
      <c r="G134" s="792"/>
      <c r="H134" s="793" t="s">
        <v>146</v>
      </c>
      <c r="I134" s="137">
        <v>50</v>
      </c>
      <c r="J134" s="794">
        <v>4.5</v>
      </c>
      <c r="K134" s="101">
        <v>0.01</v>
      </c>
      <c r="L134" s="530"/>
      <c r="M134" s="797">
        <f t="shared" si="1"/>
        <v>0.23699999999999999</v>
      </c>
      <c r="N134" s="792"/>
      <c r="O134" s="530"/>
      <c r="P134" s="99">
        <v>0.51</v>
      </c>
      <c r="Q134" s="795"/>
      <c r="R134" s="99">
        <v>1</v>
      </c>
      <c r="S134" s="530"/>
      <c r="T134" s="530"/>
      <c r="U134" s="31"/>
      <c r="V134" s="31"/>
      <c r="W134" s="796"/>
      <c r="X134" s="9"/>
    </row>
    <row r="135" spans="1:24" ht="12.95" hidden="1" customHeight="1" outlineLevel="1" x14ac:dyDescent="0.25">
      <c r="A135" s="7"/>
      <c r="B135" s="8"/>
      <c r="C135" s="18"/>
      <c r="D135" s="18"/>
      <c r="E135" s="18"/>
      <c r="F135" s="34"/>
      <c r="G135" s="792"/>
      <c r="H135" s="793" t="s">
        <v>147</v>
      </c>
      <c r="I135" s="137">
        <v>50</v>
      </c>
      <c r="J135" s="794">
        <v>4.5</v>
      </c>
      <c r="K135" s="101">
        <v>0.01</v>
      </c>
      <c r="L135" s="530"/>
      <c r="M135" s="797">
        <f t="shared" si="1"/>
        <v>0.23699999999999999</v>
      </c>
      <c r="N135" s="792"/>
      <c r="O135" s="530"/>
      <c r="P135" s="99">
        <v>0.6</v>
      </c>
      <c r="Q135" s="795"/>
      <c r="R135" s="99">
        <v>1</v>
      </c>
      <c r="S135" s="530"/>
      <c r="T135" s="530"/>
      <c r="U135" s="31"/>
      <c r="V135" s="31"/>
      <c r="W135" s="796"/>
      <c r="X135" s="9"/>
    </row>
    <row r="136" spans="1:24" ht="12.95" hidden="1" customHeight="1" outlineLevel="1" x14ac:dyDescent="0.25">
      <c r="A136" s="7"/>
      <c r="B136" s="8"/>
      <c r="C136" s="18"/>
      <c r="D136" s="18"/>
      <c r="E136" s="18"/>
      <c r="F136" s="27"/>
      <c r="G136" s="792" t="s">
        <v>1181</v>
      </c>
      <c r="H136" s="793" t="s">
        <v>390</v>
      </c>
      <c r="I136" s="137">
        <v>50</v>
      </c>
      <c r="J136" s="794">
        <v>4.5</v>
      </c>
      <c r="K136" s="101">
        <v>0.01</v>
      </c>
      <c r="L136" s="530"/>
      <c r="M136" s="797">
        <f t="shared" si="1"/>
        <v>0.23699999999999999</v>
      </c>
      <c r="N136" s="792"/>
      <c r="O136" s="530"/>
      <c r="P136" s="99">
        <v>0.42</v>
      </c>
      <c r="Q136" s="795"/>
      <c r="R136" s="99">
        <v>1</v>
      </c>
      <c r="S136" s="530"/>
      <c r="T136" s="530"/>
      <c r="U136" s="31"/>
      <c r="V136" s="31"/>
      <c r="W136" s="796"/>
      <c r="X136" s="9"/>
    </row>
    <row r="137" spans="1:24" ht="12.95" hidden="1" customHeight="1" outlineLevel="1" x14ac:dyDescent="0.25">
      <c r="A137" s="7"/>
      <c r="B137" s="8"/>
      <c r="C137" s="18"/>
      <c r="D137" s="18"/>
      <c r="E137" s="18"/>
      <c r="F137" s="27"/>
      <c r="G137" s="792"/>
      <c r="H137" s="793" t="s">
        <v>139</v>
      </c>
      <c r="I137" s="137">
        <v>100</v>
      </c>
      <c r="J137" s="794">
        <v>2.2000000000000002</v>
      </c>
      <c r="K137" s="101">
        <v>0.01</v>
      </c>
      <c r="L137" s="530"/>
      <c r="M137" s="797">
        <f t="shared" si="1"/>
        <v>0.23699999999999999</v>
      </c>
      <c r="N137" s="792"/>
      <c r="O137" s="530"/>
      <c r="P137" s="99">
        <v>0.42</v>
      </c>
      <c r="Q137" s="795"/>
      <c r="R137" s="99">
        <v>1</v>
      </c>
      <c r="S137" s="530"/>
      <c r="T137" s="530"/>
      <c r="U137" s="31"/>
      <c r="V137" s="31"/>
      <c r="W137" s="796"/>
      <c r="X137" s="9"/>
    </row>
    <row r="138" spans="1:24" ht="12.95" hidden="1" customHeight="1" outlineLevel="1" x14ac:dyDescent="0.25">
      <c r="A138" s="7"/>
      <c r="B138" s="8"/>
      <c r="C138" s="18"/>
      <c r="D138" s="18"/>
      <c r="E138" s="18"/>
      <c r="F138" s="27"/>
      <c r="G138" s="792"/>
      <c r="H138" s="793" t="s">
        <v>140</v>
      </c>
      <c r="I138" s="137">
        <v>100</v>
      </c>
      <c r="J138" s="794">
        <v>2.2000000000000002</v>
      </c>
      <c r="K138" s="101">
        <v>0.01</v>
      </c>
      <c r="L138" s="530"/>
      <c r="M138" s="797">
        <f t="shared" si="1"/>
        <v>0.23699999999999999</v>
      </c>
      <c r="N138" s="792"/>
      <c r="O138" s="530"/>
      <c r="P138" s="99">
        <v>0.32</v>
      </c>
      <c r="Q138" s="795"/>
      <c r="R138" s="99">
        <v>1</v>
      </c>
      <c r="S138" s="530"/>
      <c r="T138" s="530"/>
      <c r="U138" s="31"/>
      <c r="V138" s="31"/>
      <c r="W138" s="796"/>
      <c r="X138" s="9"/>
    </row>
    <row r="139" spans="1:24" ht="12.95" hidden="1" customHeight="1" outlineLevel="1" x14ac:dyDescent="0.25">
      <c r="A139" s="7"/>
      <c r="B139" s="8"/>
      <c r="C139" s="18"/>
      <c r="D139" s="18"/>
      <c r="E139" s="18"/>
      <c r="F139" s="27"/>
      <c r="G139" s="792"/>
      <c r="H139" s="793" t="s">
        <v>141</v>
      </c>
      <c r="I139" s="137">
        <v>150</v>
      </c>
      <c r="J139" s="794">
        <v>1.8</v>
      </c>
      <c r="K139" s="101">
        <v>0.01</v>
      </c>
      <c r="L139" s="530"/>
      <c r="M139" s="797">
        <f t="shared" si="1"/>
        <v>0.23699999999999999</v>
      </c>
      <c r="N139" s="792"/>
      <c r="O139" s="530"/>
      <c r="P139" s="99">
        <v>0.14000000000000001</v>
      </c>
      <c r="Q139" s="795"/>
      <c r="R139" s="99">
        <v>1</v>
      </c>
      <c r="S139" s="530"/>
      <c r="T139" s="530"/>
      <c r="U139" s="31"/>
      <c r="V139" s="31"/>
      <c r="W139" s="796"/>
      <c r="X139" s="9"/>
    </row>
    <row r="140" spans="1:24" ht="12.95" hidden="1" customHeight="1" outlineLevel="1" x14ac:dyDescent="0.25">
      <c r="A140" s="7"/>
      <c r="B140" s="8"/>
      <c r="C140" s="18"/>
      <c r="D140" s="18"/>
      <c r="E140" s="18"/>
      <c r="F140" s="37"/>
      <c r="G140" s="792"/>
      <c r="H140" s="793" t="s">
        <v>142</v>
      </c>
      <c r="I140" s="137">
        <v>300</v>
      </c>
      <c r="J140" s="794">
        <v>0.75</v>
      </c>
      <c r="K140" s="101">
        <v>0.01</v>
      </c>
      <c r="L140" s="530"/>
      <c r="M140" s="797">
        <f t="shared" si="1"/>
        <v>0.23699999999999999</v>
      </c>
      <c r="N140" s="792"/>
      <c r="O140" s="530"/>
      <c r="P140" s="99">
        <v>0.12</v>
      </c>
      <c r="Q140" s="795"/>
      <c r="R140" s="99">
        <v>1</v>
      </c>
      <c r="S140" s="530"/>
      <c r="T140" s="530"/>
      <c r="U140" s="31"/>
      <c r="V140" s="31"/>
      <c r="W140" s="796"/>
      <c r="X140" s="9"/>
    </row>
    <row r="141" spans="1:24" ht="12.95" hidden="1" customHeight="1" outlineLevel="1" x14ac:dyDescent="0.25">
      <c r="A141" s="7"/>
      <c r="B141" s="8"/>
      <c r="C141" s="18"/>
      <c r="D141" s="18"/>
      <c r="E141" s="18"/>
      <c r="F141" s="34"/>
      <c r="G141" s="792"/>
      <c r="H141" s="793" t="s">
        <v>143</v>
      </c>
      <c r="I141" s="137">
        <v>300</v>
      </c>
      <c r="J141" s="794">
        <v>0.75</v>
      </c>
      <c r="K141" s="101">
        <v>0.01</v>
      </c>
      <c r="L141" s="530"/>
      <c r="M141" s="797">
        <f t="shared" si="1"/>
        <v>0.23699999999999999</v>
      </c>
      <c r="N141" s="792"/>
      <c r="O141" s="530"/>
      <c r="P141" s="99">
        <v>0.23</v>
      </c>
      <c r="Q141" s="795"/>
      <c r="R141" s="99">
        <v>1</v>
      </c>
      <c r="S141" s="530"/>
      <c r="T141" s="530"/>
      <c r="U141" s="31"/>
      <c r="V141" s="31"/>
      <c r="W141" s="796"/>
      <c r="X141" s="9"/>
    </row>
    <row r="142" spans="1:24" ht="12.95" hidden="1" customHeight="1" outlineLevel="1" x14ac:dyDescent="0.25">
      <c r="A142" s="7"/>
      <c r="B142" s="8"/>
      <c r="C142" s="18"/>
      <c r="D142" s="18"/>
      <c r="E142" s="18"/>
      <c r="F142" s="34"/>
      <c r="G142" s="792"/>
      <c r="H142" s="793" t="s">
        <v>144</v>
      </c>
      <c r="I142" s="137">
        <v>325</v>
      </c>
      <c r="J142" s="794">
        <v>1</v>
      </c>
      <c r="K142" s="101">
        <v>0.01</v>
      </c>
      <c r="L142" s="530"/>
      <c r="M142" s="797">
        <f t="shared" si="1"/>
        <v>0.23699999999999999</v>
      </c>
      <c r="N142" s="792"/>
      <c r="O142" s="530"/>
      <c r="P142" s="99">
        <v>0.32</v>
      </c>
      <c r="Q142" s="795"/>
      <c r="R142" s="99">
        <v>1</v>
      </c>
      <c r="S142" s="530"/>
      <c r="T142" s="530"/>
      <c r="U142" s="31"/>
      <c r="V142" s="31"/>
      <c r="W142" s="796"/>
      <c r="X142" s="9"/>
    </row>
    <row r="143" spans="1:24" ht="12.95" hidden="1" customHeight="1" outlineLevel="1" x14ac:dyDescent="0.25">
      <c r="A143" s="7"/>
      <c r="B143" s="8"/>
      <c r="C143" s="18"/>
      <c r="D143" s="18"/>
      <c r="E143" s="18"/>
      <c r="F143" s="34"/>
      <c r="G143" s="792"/>
      <c r="H143" s="793" t="s">
        <v>145</v>
      </c>
      <c r="I143" s="137">
        <v>350</v>
      </c>
      <c r="J143" s="794">
        <v>1.5</v>
      </c>
      <c r="K143" s="101">
        <v>0.01</v>
      </c>
      <c r="L143" s="530"/>
      <c r="M143" s="797">
        <f t="shared" si="1"/>
        <v>0.23699999999999999</v>
      </c>
      <c r="N143" s="792"/>
      <c r="O143" s="530"/>
      <c r="P143" s="99">
        <v>0.42</v>
      </c>
      <c r="Q143" s="795"/>
      <c r="R143" s="99">
        <v>1</v>
      </c>
      <c r="S143" s="530"/>
      <c r="T143" s="530"/>
      <c r="U143" s="31"/>
      <c r="V143" s="31"/>
      <c r="W143" s="796"/>
      <c r="X143" s="9"/>
    </row>
    <row r="144" spans="1:24" ht="12.95" hidden="1" customHeight="1" outlineLevel="1" x14ac:dyDescent="0.25">
      <c r="A144" s="7"/>
      <c r="B144" s="8"/>
      <c r="C144" s="18"/>
      <c r="D144" s="18"/>
      <c r="E144" s="18"/>
      <c r="F144" s="34"/>
      <c r="G144" s="792"/>
      <c r="H144" s="793" t="s">
        <v>146</v>
      </c>
      <c r="I144" s="137">
        <v>50</v>
      </c>
      <c r="J144" s="794">
        <v>4.5</v>
      </c>
      <c r="K144" s="101">
        <v>0.01</v>
      </c>
      <c r="L144" s="530"/>
      <c r="M144" s="797">
        <f t="shared" si="1"/>
        <v>0.23699999999999999</v>
      </c>
      <c r="N144" s="792"/>
      <c r="O144" s="530"/>
      <c r="P144" s="99">
        <v>0.51</v>
      </c>
      <c r="Q144" s="795"/>
      <c r="R144" s="99">
        <v>1</v>
      </c>
      <c r="S144" s="530"/>
      <c r="T144" s="530"/>
      <c r="U144" s="31"/>
      <c r="V144" s="31"/>
      <c r="W144" s="796"/>
      <c r="X144" s="9"/>
    </row>
    <row r="145" spans="1:25" ht="12.95" hidden="1" customHeight="1" outlineLevel="1" x14ac:dyDescent="0.25">
      <c r="A145" s="7"/>
      <c r="B145" s="8"/>
      <c r="C145" s="18"/>
      <c r="D145" s="18"/>
      <c r="E145" s="18"/>
      <c r="F145" s="34"/>
      <c r="G145" s="792"/>
      <c r="H145" s="793" t="s">
        <v>147</v>
      </c>
      <c r="I145" s="137">
        <v>50</v>
      </c>
      <c r="J145" s="794">
        <v>4.5</v>
      </c>
      <c r="K145" s="101">
        <v>0.01</v>
      </c>
      <c r="L145" s="530"/>
      <c r="M145" s="797">
        <f t="shared" si="1"/>
        <v>0.23699999999999999</v>
      </c>
      <c r="N145" s="792"/>
      <c r="O145" s="530"/>
      <c r="P145" s="99">
        <v>0.6</v>
      </c>
      <c r="Q145" s="795"/>
      <c r="R145" s="99">
        <v>1</v>
      </c>
      <c r="S145" s="530"/>
      <c r="T145" s="530"/>
      <c r="U145" s="31"/>
      <c r="V145" s="31"/>
      <c r="W145" s="796"/>
      <c r="X145" s="9"/>
    </row>
    <row r="146" spans="1:25" ht="12.95" hidden="1" customHeight="1" outlineLevel="1" x14ac:dyDescent="0.25">
      <c r="A146" s="7"/>
      <c r="B146" s="8"/>
      <c r="C146" s="18"/>
      <c r="D146" s="18"/>
      <c r="E146" s="18"/>
      <c r="F146" s="27"/>
      <c r="G146" s="792" t="s">
        <v>1182</v>
      </c>
      <c r="H146" s="793" t="s">
        <v>390</v>
      </c>
      <c r="I146" s="137">
        <v>50</v>
      </c>
      <c r="J146" s="794">
        <v>4.5</v>
      </c>
      <c r="K146" s="101">
        <v>0.01</v>
      </c>
      <c r="L146" s="530"/>
      <c r="M146" s="797">
        <f t="shared" si="1"/>
        <v>0.23699999999999999</v>
      </c>
      <c r="N146" s="792"/>
      <c r="O146" s="530"/>
      <c r="P146" s="99">
        <v>0.42</v>
      </c>
      <c r="Q146" s="795"/>
      <c r="R146" s="99">
        <v>1</v>
      </c>
      <c r="S146" s="530"/>
      <c r="T146" s="530"/>
      <c r="U146" s="31"/>
      <c r="V146" s="31"/>
      <c r="W146" s="796"/>
      <c r="X146" s="9"/>
    </row>
    <row r="147" spans="1:25" ht="12.95" hidden="1" customHeight="1" outlineLevel="1" x14ac:dyDescent="0.25">
      <c r="A147" s="7"/>
      <c r="B147" s="8"/>
      <c r="C147" s="18"/>
      <c r="D147" s="18"/>
      <c r="E147" s="18"/>
      <c r="F147" s="27"/>
      <c r="G147" s="792"/>
      <c r="H147" s="793" t="s">
        <v>139</v>
      </c>
      <c r="I147" s="137">
        <v>100</v>
      </c>
      <c r="J147" s="794">
        <v>2.2000000000000002</v>
      </c>
      <c r="K147" s="101">
        <v>0.01</v>
      </c>
      <c r="L147" s="530"/>
      <c r="M147" s="797">
        <f t="shared" si="1"/>
        <v>0.23699999999999999</v>
      </c>
      <c r="N147" s="792"/>
      <c r="O147" s="530"/>
      <c r="P147" s="99">
        <v>0.42</v>
      </c>
      <c r="Q147" s="795"/>
      <c r="R147" s="99">
        <v>1</v>
      </c>
      <c r="S147" s="530"/>
      <c r="T147" s="530"/>
      <c r="U147" s="31"/>
      <c r="V147" s="31"/>
      <c r="W147" s="796"/>
      <c r="X147" s="9"/>
    </row>
    <row r="148" spans="1:25" ht="12.95" hidden="1" customHeight="1" outlineLevel="1" x14ac:dyDescent="0.25">
      <c r="A148" s="7"/>
      <c r="B148" s="8"/>
      <c r="C148" s="18"/>
      <c r="D148" s="18"/>
      <c r="E148" s="18"/>
      <c r="F148" s="27"/>
      <c r="G148" s="792"/>
      <c r="H148" s="793" t="s">
        <v>140</v>
      </c>
      <c r="I148" s="137">
        <v>100</v>
      </c>
      <c r="J148" s="794">
        <v>2.2000000000000002</v>
      </c>
      <c r="K148" s="101">
        <v>0.01</v>
      </c>
      <c r="L148" s="530"/>
      <c r="M148" s="797">
        <f t="shared" si="1"/>
        <v>0.23699999999999999</v>
      </c>
      <c r="N148" s="792"/>
      <c r="O148" s="530"/>
      <c r="P148" s="99">
        <v>0.32</v>
      </c>
      <c r="Q148" s="795"/>
      <c r="R148" s="99">
        <v>1</v>
      </c>
      <c r="S148" s="530"/>
      <c r="T148" s="530"/>
      <c r="U148" s="31"/>
      <c r="V148" s="31"/>
      <c r="W148" s="796"/>
      <c r="X148" s="9"/>
    </row>
    <row r="149" spans="1:25" ht="12.95" hidden="1" customHeight="1" outlineLevel="1" x14ac:dyDescent="0.25">
      <c r="A149" s="7"/>
      <c r="B149" s="8"/>
      <c r="C149" s="18"/>
      <c r="D149" s="18"/>
      <c r="E149" s="18"/>
      <c r="F149" s="27"/>
      <c r="G149" s="792"/>
      <c r="H149" s="793" t="s">
        <v>141</v>
      </c>
      <c r="I149" s="137">
        <v>150</v>
      </c>
      <c r="J149" s="794">
        <v>1.8</v>
      </c>
      <c r="K149" s="101">
        <v>0.01</v>
      </c>
      <c r="L149" s="530"/>
      <c r="M149" s="797">
        <f t="shared" si="1"/>
        <v>0.23699999999999999</v>
      </c>
      <c r="N149" s="792"/>
      <c r="O149" s="530"/>
      <c r="P149" s="99">
        <v>0.14000000000000001</v>
      </c>
      <c r="Q149" s="795"/>
      <c r="R149" s="99">
        <v>1</v>
      </c>
      <c r="S149" s="530"/>
      <c r="T149" s="530"/>
      <c r="U149" s="31"/>
      <c r="V149" s="31"/>
      <c r="W149" s="796"/>
      <c r="X149" s="9"/>
    </row>
    <row r="150" spans="1:25" ht="12.95" hidden="1" customHeight="1" outlineLevel="1" x14ac:dyDescent="0.25">
      <c r="A150" s="7"/>
      <c r="B150" s="8"/>
      <c r="C150" s="18"/>
      <c r="D150" s="18"/>
      <c r="E150" s="18"/>
      <c r="F150" s="37"/>
      <c r="G150" s="792"/>
      <c r="H150" s="793" t="s">
        <v>142</v>
      </c>
      <c r="I150" s="137">
        <v>300</v>
      </c>
      <c r="J150" s="794">
        <v>0.75</v>
      </c>
      <c r="K150" s="101">
        <v>0.01</v>
      </c>
      <c r="L150" s="530"/>
      <c r="M150" s="797">
        <f t="shared" si="1"/>
        <v>0.23699999999999999</v>
      </c>
      <c r="N150" s="792"/>
      <c r="O150" s="530"/>
      <c r="P150" s="99">
        <v>0.12</v>
      </c>
      <c r="Q150" s="795"/>
      <c r="R150" s="99">
        <v>1</v>
      </c>
      <c r="S150" s="530"/>
      <c r="T150" s="530"/>
      <c r="U150" s="31"/>
      <c r="V150" s="31"/>
      <c r="W150" s="796"/>
      <c r="X150" s="9"/>
    </row>
    <row r="151" spans="1:25" ht="12.95" hidden="1" customHeight="1" outlineLevel="1" x14ac:dyDescent="0.25">
      <c r="A151" s="7"/>
      <c r="B151" s="8"/>
      <c r="C151" s="18"/>
      <c r="D151" s="18"/>
      <c r="E151" s="18"/>
      <c r="F151" s="34"/>
      <c r="G151" s="792"/>
      <c r="H151" s="793" t="s">
        <v>143</v>
      </c>
      <c r="I151" s="137">
        <v>300</v>
      </c>
      <c r="J151" s="794">
        <v>0.75</v>
      </c>
      <c r="K151" s="101">
        <v>0.01</v>
      </c>
      <c r="L151" s="530"/>
      <c r="M151" s="797">
        <f t="shared" si="1"/>
        <v>0.23699999999999999</v>
      </c>
      <c r="N151" s="792"/>
      <c r="O151" s="530"/>
      <c r="P151" s="99">
        <v>0.23</v>
      </c>
      <c r="Q151" s="795"/>
      <c r="R151" s="99">
        <v>1</v>
      </c>
      <c r="S151" s="530"/>
      <c r="T151" s="530"/>
      <c r="U151" s="31"/>
      <c r="V151" s="31"/>
      <c r="W151" s="796"/>
      <c r="X151" s="9"/>
    </row>
    <row r="152" spans="1:25" ht="12.95" hidden="1" customHeight="1" outlineLevel="1" x14ac:dyDescent="0.25">
      <c r="A152" s="7"/>
      <c r="B152" s="8"/>
      <c r="C152" s="18"/>
      <c r="D152" s="18"/>
      <c r="E152" s="18"/>
      <c r="F152" s="34"/>
      <c r="G152" s="792"/>
      <c r="H152" s="793" t="s">
        <v>144</v>
      </c>
      <c r="I152" s="137">
        <v>325</v>
      </c>
      <c r="J152" s="794">
        <v>1</v>
      </c>
      <c r="K152" s="101">
        <v>0.01</v>
      </c>
      <c r="L152" s="530"/>
      <c r="M152" s="797">
        <f t="shared" si="1"/>
        <v>0.23699999999999999</v>
      </c>
      <c r="N152" s="792"/>
      <c r="O152" s="530"/>
      <c r="P152" s="99">
        <v>0.32</v>
      </c>
      <c r="Q152" s="795"/>
      <c r="R152" s="99">
        <v>1</v>
      </c>
      <c r="S152" s="530"/>
      <c r="T152" s="530"/>
      <c r="U152" s="31"/>
      <c r="V152" s="31"/>
      <c r="W152" s="796"/>
      <c r="X152" s="9"/>
    </row>
    <row r="153" spans="1:25" ht="12.95" hidden="1" customHeight="1" outlineLevel="1" x14ac:dyDescent="0.25">
      <c r="A153" s="7"/>
      <c r="B153" s="8"/>
      <c r="C153" s="18"/>
      <c r="D153" s="18"/>
      <c r="E153" s="18"/>
      <c r="F153" s="34"/>
      <c r="G153" s="792"/>
      <c r="H153" s="793" t="s">
        <v>145</v>
      </c>
      <c r="I153" s="137">
        <v>350</v>
      </c>
      <c r="J153" s="794">
        <v>1.5</v>
      </c>
      <c r="K153" s="101">
        <v>0.01</v>
      </c>
      <c r="L153" s="530"/>
      <c r="M153" s="797">
        <f t="shared" si="1"/>
        <v>0.23699999999999999</v>
      </c>
      <c r="N153" s="792"/>
      <c r="O153" s="530"/>
      <c r="P153" s="99">
        <v>0.42</v>
      </c>
      <c r="Q153" s="795"/>
      <c r="R153" s="99">
        <v>1</v>
      </c>
      <c r="S153" s="530"/>
      <c r="T153" s="530"/>
      <c r="U153" s="31"/>
      <c r="V153" s="31"/>
      <c r="W153" s="796"/>
      <c r="X153" s="9"/>
    </row>
    <row r="154" spans="1:25" ht="12.95" hidden="1" customHeight="1" outlineLevel="1" x14ac:dyDescent="0.25">
      <c r="A154" s="7"/>
      <c r="B154" s="8"/>
      <c r="C154" s="18"/>
      <c r="D154" s="18"/>
      <c r="E154" s="18"/>
      <c r="F154" s="34"/>
      <c r="G154" s="792"/>
      <c r="H154" s="793" t="s">
        <v>146</v>
      </c>
      <c r="I154" s="137">
        <v>50</v>
      </c>
      <c r="J154" s="794">
        <v>4.5</v>
      </c>
      <c r="K154" s="101">
        <v>0.01</v>
      </c>
      <c r="L154" s="530"/>
      <c r="M154" s="797">
        <f t="shared" si="1"/>
        <v>0.23699999999999999</v>
      </c>
      <c r="N154" s="792"/>
      <c r="O154" s="530"/>
      <c r="P154" s="99">
        <v>0.51</v>
      </c>
      <c r="Q154" s="795"/>
      <c r="R154" s="99">
        <v>1</v>
      </c>
      <c r="S154" s="530"/>
      <c r="T154" s="530"/>
      <c r="U154" s="31"/>
      <c r="V154" s="31"/>
      <c r="W154" s="796"/>
      <c r="X154" s="9"/>
    </row>
    <row r="155" spans="1:25" ht="12.95" hidden="1" customHeight="1" outlineLevel="1" x14ac:dyDescent="0.25">
      <c r="A155" s="7"/>
      <c r="B155" s="8"/>
      <c r="C155" s="18"/>
      <c r="D155" s="18"/>
      <c r="E155" s="18"/>
      <c r="F155" s="34"/>
      <c r="G155" s="792"/>
      <c r="H155" s="793" t="s">
        <v>147</v>
      </c>
      <c r="I155" s="137">
        <v>50</v>
      </c>
      <c r="J155" s="794">
        <v>4.5</v>
      </c>
      <c r="K155" s="101">
        <v>0.01</v>
      </c>
      <c r="L155" s="530"/>
      <c r="M155" s="797">
        <f t="shared" si="1"/>
        <v>0.23699999999999999</v>
      </c>
      <c r="N155" s="792"/>
      <c r="O155" s="530"/>
      <c r="P155" s="99">
        <v>0.6</v>
      </c>
      <c r="Q155" s="795"/>
      <c r="R155" s="99">
        <v>1</v>
      </c>
      <c r="S155" s="530"/>
      <c r="T155" s="530"/>
      <c r="U155" s="31"/>
      <c r="V155" s="31"/>
      <c r="W155" s="796"/>
      <c r="X155" s="9"/>
    </row>
    <row r="156" spans="1:25" ht="17.25" customHeight="1" collapsed="1" x14ac:dyDescent="0.25">
      <c r="A156" s="7"/>
      <c r="B156" s="8"/>
      <c r="C156" s="18"/>
      <c r="D156" s="18"/>
      <c r="E156" s="18"/>
      <c r="F156" s="34"/>
      <c r="G156" s="792"/>
      <c r="H156" s="792"/>
      <c r="I156" s="792"/>
      <c r="J156" s="792"/>
      <c r="K156" s="792"/>
      <c r="L156" s="792"/>
      <c r="M156" s="792"/>
      <c r="N156" s="792"/>
      <c r="O156" s="792"/>
      <c r="P156" s="792"/>
      <c r="Q156" s="798"/>
      <c r="R156" s="798"/>
      <c r="S156" s="798"/>
      <c r="T156" s="530"/>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1194</v>
      </c>
      <c r="H210" s="38"/>
      <c r="I210" s="38"/>
      <c r="J210" s="794">
        <v>4</v>
      </c>
      <c r="K210" s="530"/>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2"/>
      <c r="K211" s="530"/>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9" workbookViewId="0">
      <selection activeCell="U24" sqref="U24"/>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25">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25">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25">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25">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25">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25">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25">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25">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25">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25">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25">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25">
      <c r="A99" s="7"/>
      <c r="B99" s="8"/>
      <c r="C99" s="18"/>
      <c r="D99" s="34"/>
      <c r="E99" s="28" t="s">
        <v>780</v>
      </c>
      <c r="F99" s="624">
        <f>F22+G56</f>
        <v>43581</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 t="shared" ref="U99:U112" si="26">MIN(51,INT((F99 - DATE(YEAR(F99),1,1))/7))*7+IF(YEAR(F99)&gt;YEAR(F$98),364,0)</f>
        <v>112</v>
      </c>
      <c r="V99" s="748">
        <f t="shared" ref="V99:V112" si="27">MIN(51,INT((G99 - DATE(YEAR(G99),1,1))/7))*7+IF(YEAR(G99)&gt;YEAR(G$98),364,0)</f>
        <v>112</v>
      </c>
      <c r="W99" s="748">
        <f t="shared" ref="W99:W112" si="28">MIN(51,INT((H99 - DATE(YEAR(H99),1,1))/7))*7+IF(YEAR(H99)&gt;YEAR(H$98),364,0)</f>
        <v>112</v>
      </c>
      <c r="X99" s="748">
        <f t="shared" ref="X99:X112" si="29">MIN(51,INT((I99 - DATE(YEAR(I99),1,1))/7))*7+IF(YEAR(I99)&gt;YEAR(I$98),364,0)</f>
        <v>112</v>
      </c>
      <c r="Y99" s="748">
        <f t="shared" ref="Y99:Y112" si="30">MIN(51,INT((J99 - DATE(YEAR(J99),1,1))/7))*7+IF(YEAR(J99)&gt;YEAR(J$98),364,0)</f>
        <v>112</v>
      </c>
      <c r="Z99" s="748">
        <f t="shared" ref="Z99:Z112" si="31">MIN(51,INT((K99 - DATE(YEAR(K99),1,1))/7))*7+IF(YEAR(K99)&gt;YEAR(K$98),364,0)</f>
        <v>119</v>
      </c>
      <c r="AA99" s="748">
        <f t="shared" ref="AA99:AA112" si="32">MIN(51,INT((L99 - DATE(YEAR(L99),1,1))/7))*7+IF(YEAR(L99)&gt;YEAR(L$98),364,0)</f>
        <v>119</v>
      </c>
      <c r="AB99" s="748">
        <f t="shared" ref="AB99:AB112" si="33">MIN(51,INT((M99 - DATE(YEAR(M99),1,1))/7))*7+IF(YEAR(M99)&gt;YEAR(M$98),364,0)</f>
        <v>119</v>
      </c>
      <c r="AC99" s="748">
        <f t="shared" ref="AC99:AC112" si="34">MIN(51,INT((N99 - DATE(YEAR(N99),1,1))/7))*7+IF(YEAR(N99)&gt;YEAR(N$98),364,0)</f>
        <v>119</v>
      </c>
      <c r="AD99" s="748">
        <f t="shared" ref="AD99:AD112" si="35">MIN(51,INT((O99 - DATE(YEAR(O99),1,1))/7))*7+IF(YEAR(O99)&gt;YEAR(O$98),364,0)</f>
        <v>119</v>
      </c>
      <c r="AH99" s="485"/>
      <c r="AI99" s="157"/>
      <c r="AJ99" s="157"/>
      <c r="AL99" s="17"/>
      <c r="AM99" s="9"/>
      <c r="AN99" s="9"/>
      <c r="AO99" s="9"/>
    </row>
    <row r="100" spans="1:41" ht="12" customHeight="1" outlineLevel="1" x14ac:dyDescent="0.25">
      <c r="A100" s="7"/>
      <c r="B100" s="8"/>
      <c r="C100" s="18"/>
      <c r="D100" s="34"/>
      <c r="E100" s="28" t="s">
        <v>781</v>
      </c>
      <c r="F100" s="623">
        <f>F99+G51</f>
        <v>43602</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 t="shared" si="26"/>
        <v>133</v>
      </c>
      <c r="V100" s="748">
        <f t="shared" si="27"/>
        <v>119</v>
      </c>
      <c r="W100" s="748">
        <f t="shared" si="28"/>
        <v>119</v>
      </c>
      <c r="X100" s="748">
        <f t="shared" si="29"/>
        <v>119</v>
      </c>
      <c r="Y100" s="748">
        <f t="shared" si="30"/>
        <v>119</v>
      </c>
      <c r="Z100" s="748">
        <f t="shared" si="31"/>
        <v>126</v>
      </c>
      <c r="AA100" s="748">
        <f t="shared" si="32"/>
        <v>126</v>
      </c>
      <c r="AB100" s="748">
        <f t="shared" si="33"/>
        <v>154</v>
      </c>
      <c r="AC100" s="748">
        <f t="shared" si="34"/>
        <v>154</v>
      </c>
      <c r="AD100" s="748">
        <f t="shared" si="35"/>
        <v>154</v>
      </c>
      <c r="AH100" s="485"/>
      <c r="AI100" s="157"/>
      <c r="AJ100" s="157"/>
      <c r="AL100" s="17"/>
      <c r="AM100" s="9"/>
      <c r="AN100" s="9"/>
      <c r="AO100" s="9"/>
    </row>
    <row r="101" spans="1:41" outlineLevel="1" x14ac:dyDescent="0.25">
      <c r="A101" s="7"/>
      <c r="B101" s="8"/>
      <c r="C101" s="18"/>
      <c r="D101" s="27"/>
      <c r="E101" s="28" t="s">
        <v>782</v>
      </c>
      <c r="F101" s="623">
        <f>F100+G52</f>
        <v>43609</v>
      </c>
      <c r="G101" s="623">
        <f t="shared" ref="G101" si="36">G99+H51</f>
        <v>43607</v>
      </c>
      <c r="H101" s="623">
        <f t="shared" ref="H101" si="37">H99+I51</f>
        <v>43607</v>
      </c>
      <c r="I101" s="623">
        <f t="shared" ref="I101" si="38">I99+J51</f>
        <v>43607</v>
      </c>
      <c r="J101" s="623">
        <f t="shared" ref="J101" si="39">J99+K51</f>
        <v>43607</v>
      </c>
      <c r="K101" s="623">
        <f>K100+L51</f>
        <v>43607</v>
      </c>
      <c r="L101" s="623">
        <f t="shared" ref="L101:O103" si="40">L100+M51</f>
        <v>43607</v>
      </c>
      <c r="M101" s="623">
        <f t="shared" si="40"/>
        <v>43624</v>
      </c>
      <c r="N101" s="623">
        <f t="shared" si="40"/>
        <v>43624</v>
      </c>
      <c r="O101" s="623">
        <f t="shared" si="40"/>
        <v>43624</v>
      </c>
      <c r="R101" s="157"/>
      <c r="S101" s="157"/>
      <c r="T101" s="157" t="s">
        <v>782</v>
      </c>
      <c r="U101" s="748">
        <f t="shared" si="26"/>
        <v>140</v>
      </c>
      <c r="V101" s="748">
        <f t="shared" si="27"/>
        <v>140</v>
      </c>
      <c r="W101" s="748">
        <f t="shared" si="28"/>
        <v>140</v>
      </c>
      <c r="X101" s="748">
        <f t="shared" si="29"/>
        <v>140</v>
      </c>
      <c r="Y101" s="748">
        <f t="shared" si="30"/>
        <v>140</v>
      </c>
      <c r="Z101" s="748">
        <f t="shared" si="31"/>
        <v>140</v>
      </c>
      <c r="AA101" s="748">
        <f t="shared" si="32"/>
        <v>140</v>
      </c>
      <c r="AB101" s="748">
        <f t="shared" si="33"/>
        <v>154</v>
      </c>
      <c r="AC101" s="748">
        <f t="shared" si="34"/>
        <v>154</v>
      </c>
      <c r="AD101" s="748">
        <f t="shared" si="35"/>
        <v>154</v>
      </c>
      <c r="AE101" s="157"/>
      <c r="AF101" s="157"/>
      <c r="AG101" s="157"/>
      <c r="AH101" s="485"/>
      <c r="AI101" s="157"/>
      <c r="AJ101" s="157"/>
      <c r="AL101" s="17"/>
      <c r="AM101" s="9"/>
      <c r="AN101" s="9"/>
      <c r="AO101" s="9"/>
    </row>
    <row r="102" spans="1:41" outlineLevel="1" x14ac:dyDescent="0.25">
      <c r="A102" s="7"/>
      <c r="B102" s="8"/>
      <c r="C102" s="18"/>
      <c r="D102" s="27"/>
      <c r="E102" s="28" t="s">
        <v>783</v>
      </c>
      <c r="F102" s="623">
        <f>F101+G53</f>
        <v>43616</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40"/>
        <v>43614</v>
      </c>
      <c r="M102" s="623">
        <f t="shared" si="40"/>
        <v>43631</v>
      </c>
      <c r="N102" s="623">
        <f t="shared" si="40"/>
        <v>43631</v>
      </c>
      <c r="O102" s="623">
        <f t="shared" si="40"/>
        <v>43631</v>
      </c>
      <c r="P102" s="622"/>
      <c r="Q102" t="s">
        <v>966</v>
      </c>
      <c r="R102" s="157"/>
      <c r="S102" s="620"/>
      <c r="T102" s="620" t="s">
        <v>783</v>
      </c>
      <c r="U102" s="748">
        <f t="shared" si="26"/>
        <v>147</v>
      </c>
      <c r="V102" s="748">
        <f t="shared" si="27"/>
        <v>147</v>
      </c>
      <c r="W102" s="748">
        <f t="shared" si="28"/>
        <v>147</v>
      </c>
      <c r="X102" s="748">
        <f t="shared" si="29"/>
        <v>147</v>
      </c>
      <c r="Y102" s="748">
        <f t="shared" si="30"/>
        <v>147</v>
      </c>
      <c r="Z102" s="748">
        <f t="shared" si="31"/>
        <v>147</v>
      </c>
      <c r="AA102" s="748">
        <f t="shared" si="32"/>
        <v>147</v>
      </c>
      <c r="AB102" s="748">
        <f t="shared" si="33"/>
        <v>161</v>
      </c>
      <c r="AC102" s="748">
        <f t="shared" si="34"/>
        <v>161</v>
      </c>
      <c r="AD102" s="748">
        <f t="shared" si="35"/>
        <v>161</v>
      </c>
      <c r="AE102" s="620"/>
      <c r="AF102" s="620"/>
      <c r="AG102" s="157"/>
      <c r="AH102" s="485"/>
      <c r="AI102" s="157"/>
      <c r="AJ102" s="157"/>
      <c r="AL102" s="17"/>
      <c r="AM102" s="9"/>
      <c r="AN102" s="9"/>
      <c r="AO102" s="9"/>
    </row>
    <row r="103" spans="1:41" outlineLevel="1" x14ac:dyDescent="0.25">
      <c r="A103" s="7"/>
      <c r="B103" s="8"/>
      <c r="C103" s="18"/>
      <c r="D103" s="27"/>
      <c r="E103" s="28" t="s">
        <v>784</v>
      </c>
      <c r="F103" s="484">
        <v>43647</v>
      </c>
      <c r="G103" s="623">
        <f>G102+H53</f>
        <v>43621</v>
      </c>
      <c r="H103" s="623">
        <f t="shared" si="41"/>
        <v>43621</v>
      </c>
      <c r="I103" s="623">
        <f t="shared" si="42"/>
        <v>43621</v>
      </c>
      <c r="J103" s="623">
        <f t="shared" si="43"/>
        <v>43621</v>
      </c>
      <c r="K103" s="623">
        <f t="shared" si="44"/>
        <v>43621</v>
      </c>
      <c r="L103" s="623">
        <f t="shared" si="40"/>
        <v>43621</v>
      </c>
      <c r="M103" s="623">
        <f t="shared" si="40"/>
        <v>43638</v>
      </c>
      <c r="N103" s="623">
        <f t="shared" si="40"/>
        <v>43638</v>
      </c>
      <c r="O103" s="623">
        <f t="shared" si="40"/>
        <v>43638</v>
      </c>
      <c r="P103" s="625"/>
      <c r="Q103" s="157" t="s">
        <v>965</v>
      </c>
      <c r="R103" s="157"/>
      <c r="S103" s="157"/>
      <c r="T103" s="157" t="s">
        <v>784</v>
      </c>
      <c r="U103" s="748">
        <f t="shared" si="26"/>
        <v>175</v>
      </c>
      <c r="V103" s="748">
        <f t="shared" si="27"/>
        <v>154</v>
      </c>
      <c r="W103" s="748">
        <f t="shared" si="28"/>
        <v>154</v>
      </c>
      <c r="X103" s="748">
        <f t="shared" si="29"/>
        <v>154</v>
      </c>
      <c r="Y103" s="748">
        <f t="shared" si="30"/>
        <v>154</v>
      </c>
      <c r="Z103" s="748">
        <f t="shared" si="31"/>
        <v>154</v>
      </c>
      <c r="AA103" s="748">
        <f t="shared" si="32"/>
        <v>154</v>
      </c>
      <c r="AB103" s="748">
        <f t="shared" si="33"/>
        <v>168</v>
      </c>
      <c r="AC103" s="748">
        <f t="shared" si="34"/>
        <v>168</v>
      </c>
      <c r="AD103" s="748">
        <f t="shared" si="35"/>
        <v>168</v>
      </c>
      <c r="AE103" s="157"/>
      <c r="AF103" s="157"/>
      <c r="AG103" s="157"/>
      <c r="AL103" s="17"/>
      <c r="AM103" s="9"/>
      <c r="AN103" s="9"/>
      <c r="AO103" s="9"/>
    </row>
    <row r="104" spans="1:41" outlineLevel="1" x14ac:dyDescent="0.25">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si="26"/>
        <v>210</v>
      </c>
      <c r="V104" s="748">
        <f t="shared" si="27"/>
        <v>210</v>
      </c>
      <c r="W104" s="748">
        <f t="shared" si="28"/>
        <v>210</v>
      </c>
      <c r="X104" s="748">
        <f t="shared" si="29"/>
        <v>210</v>
      </c>
      <c r="Y104" s="748">
        <f t="shared" si="30"/>
        <v>210</v>
      </c>
      <c r="Z104" s="748">
        <f t="shared" si="31"/>
        <v>210</v>
      </c>
      <c r="AA104" s="748">
        <f t="shared" si="32"/>
        <v>210</v>
      </c>
      <c r="AB104" s="748">
        <f t="shared" si="33"/>
        <v>210</v>
      </c>
      <c r="AC104" s="748">
        <f t="shared" si="34"/>
        <v>210</v>
      </c>
      <c r="AD104" s="748">
        <f t="shared" si="35"/>
        <v>210</v>
      </c>
      <c r="AE104" s="157"/>
      <c r="AF104" s="157"/>
      <c r="AG104" s="157"/>
      <c r="AL104" s="17"/>
      <c r="AM104" s="9"/>
      <c r="AN104" s="9"/>
      <c r="AO104" s="9"/>
    </row>
    <row r="105" spans="1:41" outlineLevel="1" x14ac:dyDescent="0.25">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26"/>
        <v>238</v>
      </c>
      <c r="V105" s="748">
        <f t="shared" si="27"/>
        <v>238</v>
      </c>
      <c r="W105" s="748">
        <f t="shared" si="28"/>
        <v>238</v>
      </c>
      <c r="X105" s="748">
        <f t="shared" si="29"/>
        <v>238</v>
      </c>
      <c r="Y105" s="748">
        <f t="shared" si="30"/>
        <v>210</v>
      </c>
      <c r="Z105" s="748">
        <f t="shared" si="31"/>
        <v>210</v>
      </c>
      <c r="AA105" s="748">
        <f t="shared" si="32"/>
        <v>210</v>
      </c>
      <c r="AB105" s="748">
        <f t="shared" si="33"/>
        <v>238</v>
      </c>
      <c r="AC105" s="748">
        <f t="shared" si="34"/>
        <v>238</v>
      </c>
      <c r="AD105" s="748">
        <f t="shared" si="35"/>
        <v>238</v>
      </c>
      <c r="AE105" s="157"/>
      <c r="AF105" s="157"/>
      <c r="AG105" s="157"/>
      <c r="AH105" s="485"/>
      <c r="AI105" s="157"/>
      <c r="AJ105" s="157"/>
      <c r="AL105" s="17"/>
      <c r="AM105" s="9"/>
      <c r="AN105" s="9"/>
      <c r="AO105" s="9"/>
    </row>
    <row r="106" spans="1:41" outlineLevel="1" x14ac:dyDescent="0.25">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26"/>
        <v>273</v>
      </c>
      <c r="V106" s="748">
        <f t="shared" si="27"/>
        <v>273</v>
      </c>
      <c r="W106" s="748">
        <f t="shared" si="28"/>
        <v>273</v>
      </c>
      <c r="X106" s="748">
        <f t="shared" si="29"/>
        <v>273</v>
      </c>
      <c r="Y106" s="748">
        <f t="shared" si="30"/>
        <v>273</v>
      </c>
      <c r="Z106" s="748">
        <f t="shared" si="31"/>
        <v>273</v>
      </c>
      <c r="AA106" s="748">
        <f t="shared" si="32"/>
        <v>273</v>
      </c>
      <c r="AB106" s="748">
        <f t="shared" si="33"/>
        <v>273</v>
      </c>
      <c r="AC106" s="748">
        <f t="shared" si="34"/>
        <v>273</v>
      </c>
      <c r="AD106" s="748">
        <f t="shared" si="35"/>
        <v>273</v>
      </c>
      <c r="AE106" s="157"/>
      <c r="AF106" s="157"/>
      <c r="AG106" s="157"/>
      <c r="AH106" s="485"/>
      <c r="AI106" s="157"/>
      <c r="AJ106" s="157"/>
      <c r="AL106" s="17"/>
      <c r="AM106" s="9"/>
      <c r="AN106" s="9"/>
      <c r="AO106" s="9"/>
    </row>
    <row r="107" spans="1:41" outlineLevel="1" x14ac:dyDescent="0.25">
      <c r="A107" s="7"/>
      <c r="B107" s="8"/>
      <c r="C107" s="18"/>
      <c r="D107" s="27"/>
      <c r="E107" s="28" t="s">
        <v>788</v>
      </c>
      <c r="F107" s="623">
        <f>G59</f>
        <v>43794</v>
      </c>
      <c r="G107" s="623">
        <f t="shared" ref="G107:O107" si="45">H59</f>
        <v>43794</v>
      </c>
      <c r="H107" s="623">
        <f t="shared" si="45"/>
        <v>43794</v>
      </c>
      <c r="I107" s="623">
        <f t="shared" si="45"/>
        <v>43794</v>
      </c>
      <c r="J107" s="623">
        <f t="shared" si="45"/>
        <v>43794</v>
      </c>
      <c r="K107" s="623">
        <f t="shared" si="45"/>
        <v>43794</v>
      </c>
      <c r="L107" s="623">
        <f t="shared" si="45"/>
        <v>43794</v>
      </c>
      <c r="M107" s="623">
        <f t="shared" si="45"/>
        <v>43794</v>
      </c>
      <c r="N107" s="623">
        <f t="shared" si="45"/>
        <v>43794</v>
      </c>
      <c r="O107" s="623">
        <f t="shared" si="45"/>
        <v>43794</v>
      </c>
      <c r="P107" t="s">
        <v>791</v>
      </c>
      <c r="R107" s="157"/>
      <c r="S107" s="157"/>
      <c r="T107" s="157" t="s">
        <v>788</v>
      </c>
      <c r="U107" s="748">
        <f t="shared" si="26"/>
        <v>322</v>
      </c>
      <c r="V107" s="748">
        <f t="shared" si="27"/>
        <v>322</v>
      </c>
      <c r="W107" s="748">
        <f t="shared" si="28"/>
        <v>322</v>
      </c>
      <c r="X107" s="748">
        <f t="shared" si="29"/>
        <v>322</v>
      </c>
      <c r="Y107" s="748">
        <f t="shared" si="30"/>
        <v>322</v>
      </c>
      <c r="Z107" s="748">
        <f t="shared" si="31"/>
        <v>322</v>
      </c>
      <c r="AA107" s="748">
        <f t="shared" si="32"/>
        <v>322</v>
      </c>
      <c r="AB107" s="748">
        <f t="shared" si="33"/>
        <v>322</v>
      </c>
      <c r="AC107" s="748">
        <f t="shared" si="34"/>
        <v>322</v>
      </c>
      <c r="AD107" s="748">
        <f t="shared" si="35"/>
        <v>322</v>
      </c>
      <c r="AE107" s="157"/>
      <c r="AF107" s="157"/>
      <c r="AG107" s="157"/>
      <c r="AH107" s="485"/>
      <c r="AI107" s="157"/>
      <c r="AJ107" s="157"/>
      <c r="AL107" s="17"/>
      <c r="AM107" s="9"/>
      <c r="AN107" s="9"/>
      <c r="AO107" s="9"/>
    </row>
    <row r="108" spans="1:41" outlineLevel="1" x14ac:dyDescent="0.25">
      <c r="A108" s="7"/>
      <c r="B108" s="8"/>
      <c r="C108" s="18"/>
      <c r="D108" s="27"/>
      <c r="E108" s="28" t="s">
        <v>498</v>
      </c>
      <c r="F108" s="623">
        <f>F107+G64</f>
        <v>43801</v>
      </c>
      <c r="G108" s="623">
        <f t="shared" ref="G108:O108" si="46">G107+H64</f>
        <v>43801</v>
      </c>
      <c r="H108" s="623">
        <f t="shared" si="46"/>
        <v>43801</v>
      </c>
      <c r="I108" s="623">
        <f t="shared" si="46"/>
        <v>43801</v>
      </c>
      <c r="J108" s="623">
        <f t="shared" si="46"/>
        <v>43801</v>
      </c>
      <c r="K108" s="623">
        <f t="shared" si="46"/>
        <v>43801</v>
      </c>
      <c r="L108" s="623">
        <f t="shared" si="46"/>
        <v>43801</v>
      </c>
      <c r="M108" s="623">
        <f t="shared" si="46"/>
        <v>43801</v>
      </c>
      <c r="N108" s="623">
        <f t="shared" si="46"/>
        <v>43801</v>
      </c>
      <c r="O108" s="623">
        <f t="shared" si="46"/>
        <v>43801</v>
      </c>
      <c r="P108" t="s">
        <v>792</v>
      </c>
      <c r="R108" s="157"/>
      <c r="S108" s="157"/>
      <c r="T108" s="157" t="s">
        <v>498</v>
      </c>
      <c r="U108" s="748">
        <f t="shared" si="26"/>
        <v>329</v>
      </c>
      <c r="V108" s="748">
        <f t="shared" si="27"/>
        <v>329</v>
      </c>
      <c r="W108" s="748">
        <f t="shared" si="28"/>
        <v>329</v>
      </c>
      <c r="X108" s="748">
        <f t="shared" si="29"/>
        <v>329</v>
      </c>
      <c r="Y108" s="748">
        <f t="shared" si="30"/>
        <v>329</v>
      </c>
      <c r="Z108" s="748">
        <f t="shared" si="31"/>
        <v>329</v>
      </c>
      <c r="AA108" s="748">
        <f t="shared" si="32"/>
        <v>329</v>
      </c>
      <c r="AB108" s="748">
        <f t="shared" si="33"/>
        <v>329</v>
      </c>
      <c r="AC108" s="748">
        <f t="shared" si="34"/>
        <v>329</v>
      </c>
      <c r="AD108" s="748">
        <f t="shared" si="35"/>
        <v>329</v>
      </c>
      <c r="AE108" s="157"/>
      <c r="AF108" s="157"/>
      <c r="AG108" s="157"/>
      <c r="AH108" s="485"/>
      <c r="AI108" s="157"/>
      <c r="AJ108" s="157"/>
      <c r="AL108" s="17"/>
      <c r="AM108" s="9"/>
      <c r="AN108" s="9"/>
      <c r="AO108" s="9"/>
    </row>
    <row r="109" spans="1:41" outlineLevel="1" x14ac:dyDescent="0.25">
      <c r="A109" s="7"/>
      <c r="B109" s="8"/>
      <c r="C109" s="18"/>
      <c r="D109" s="27"/>
      <c r="E109" s="28" t="s">
        <v>789</v>
      </c>
      <c r="F109" s="623">
        <f>F108+G65</f>
        <v>43829</v>
      </c>
      <c r="G109" s="623">
        <f t="shared" ref="G109:O109" si="47">G108+H65</f>
        <v>43829</v>
      </c>
      <c r="H109" s="623">
        <f t="shared" si="47"/>
        <v>43829</v>
      </c>
      <c r="I109" s="623">
        <f t="shared" si="47"/>
        <v>43829</v>
      </c>
      <c r="J109" s="623">
        <f t="shared" si="47"/>
        <v>43829</v>
      </c>
      <c r="K109" s="623">
        <f t="shared" si="47"/>
        <v>43829</v>
      </c>
      <c r="L109" s="623">
        <f t="shared" si="47"/>
        <v>43829</v>
      </c>
      <c r="M109" s="623">
        <f t="shared" si="47"/>
        <v>43829</v>
      </c>
      <c r="N109" s="623">
        <f t="shared" si="47"/>
        <v>43829</v>
      </c>
      <c r="O109" s="623">
        <f t="shared" si="47"/>
        <v>43829</v>
      </c>
      <c r="P109" t="s">
        <v>794</v>
      </c>
      <c r="R109" s="3"/>
      <c r="S109" s="3"/>
      <c r="T109" s="3" t="s">
        <v>789</v>
      </c>
      <c r="U109" s="748">
        <f t="shared" si="26"/>
        <v>357</v>
      </c>
      <c r="V109" s="748">
        <f t="shared" si="27"/>
        <v>357</v>
      </c>
      <c r="W109" s="748">
        <f t="shared" si="28"/>
        <v>357</v>
      </c>
      <c r="X109" s="748">
        <f t="shared" si="29"/>
        <v>357</v>
      </c>
      <c r="Y109" s="748">
        <f t="shared" si="30"/>
        <v>357</v>
      </c>
      <c r="Z109" s="748">
        <f t="shared" si="31"/>
        <v>357</v>
      </c>
      <c r="AA109" s="748">
        <f t="shared" si="32"/>
        <v>357</v>
      </c>
      <c r="AB109" s="748">
        <f t="shared" si="33"/>
        <v>357</v>
      </c>
      <c r="AC109" s="748">
        <f t="shared" si="34"/>
        <v>357</v>
      </c>
      <c r="AD109" s="748">
        <f t="shared" si="35"/>
        <v>357</v>
      </c>
      <c r="AE109" s="3"/>
      <c r="AF109" s="3"/>
      <c r="AG109" s="3"/>
      <c r="AH109" s="168"/>
      <c r="AI109" s="3"/>
      <c r="AJ109" s="3"/>
      <c r="AL109" s="17"/>
      <c r="AM109" s="9"/>
      <c r="AN109" s="9"/>
      <c r="AO109" s="9"/>
    </row>
    <row r="110" spans="1:41" outlineLevel="1" x14ac:dyDescent="0.25">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26"/>
        <v>392</v>
      </c>
      <c r="V110" s="748">
        <f t="shared" si="27"/>
        <v>392</v>
      </c>
      <c r="W110" s="748">
        <f t="shared" si="28"/>
        <v>392</v>
      </c>
      <c r="X110" s="748">
        <f t="shared" si="29"/>
        <v>392</v>
      </c>
      <c r="Y110" s="748">
        <f t="shared" si="30"/>
        <v>392</v>
      </c>
      <c r="Z110" s="748">
        <f t="shared" si="31"/>
        <v>392</v>
      </c>
      <c r="AA110" s="748">
        <f t="shared" si="32"/>
        <v>392</v>
      </c>
      <c r="AB110" s="748">
        <f t="shared" si="33"/>
        <v>392</v>
      </c>
      <c r="AC110" s="748">
        <f t="shared" si="34"/>
        <v>392</v>
      </c>
      <c r="AD110" s="748">
        <f t="shared" si="35"/>
        <v>392</v>
      </c>
      <c r="AE110" s="3"/>
      <c r="AF110" s="3"/>
      <c r="AG110" s="3"/>
      <c r="AH110" s="168"/>
      <c r="AI110" s="3"/>
      <c r="AJ110" s="3"/>
      <c r="AL110" s="17"/>
      <c r="AM110" s="9"/>
      <c r="AN110" s="9"/>
      <c r="AO110" s="9"/>
    </row>
    <row r="111" spans="1:41" outlineLevel="1" x14ac:dyDescent="0.25">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26"/>
        <v>420</v>
      </c>
      <c r="V111" s="748">
        <f t="shared" si="27"/>
        <v>420</v>
      </c>
      <c r="W111" s="748">
        <f t="shared" si="28"/>
        <v>420</v>
      </c>
      <c r="X111" s="748">
        <f t="shared" si="29"/>
        <v>420</v>
      </c>
      <c r="Y111" s="748">
        <f t="shared" si="30"/>
        <v>420</v>
      </c>
      <c r="Z111" s="748">
        <f t="shared" si="31"/>
        <v>420</v>
      </c>
      <c r="AA111" s="748">
        <f t="shared" si="32"/>
        <v>420</v>
      </c>
      <c r="AB111" s="748">
        <f t="shared" si="33"/>
        <v>420</v>
      </c>
      <c r="AC111" s="748">
        <f t="shared" si="34"/>
        <v>420</v>
      </c>
      <c r="AD111" s="748">
        <f t="shared" si="35"/>
        <v>420</v>
      </c>
      <c r="AE111" s="3"/>
      <c r="AF111" s="3"/>
      <c r="AG111" s="3"/>
      <c r="AH111" s="168"/>
      <c r="AI111" s="3"/>
      <c r="AJ111" s="3"/>
      <c r="AL111" s="17"/>
      <c r="AM111" s="9"/>
      <c r="AN111" s="9"/>
      <c r="AO111" s="9"/>
    </row>
    <row r="112" spans="1:41" ht="12" customHeight="1" outlineLevel="1" x14ac:dyDescent="0.25">
      <c r="A112" s="7"/>
      <c r="B112" s="8"/>
      <c r="C112" s="18"/>
      <c r="D112" s="34"/>
      <c r="E112" s="28" t="s">
        <v>1111</v>
      </c>
      <c r="F112" s="623">
        <f>F98+364</f>
        <v>43920</v>
      </c>
      <c r="G112" s="623">
        <f t="shared" ref="G112:O112" si="48">G98+364</f>
        <v>43936</v>
      </c>
      <c r="H112" s="623">
        <f t="shared" si="48"/>
        <v>43936</v>
      </c>
      <c r="I112" s="623">
        <f t="shared" si="48"/>
        <v>43936</v>
      </c>
      <c r="J112" s="623">
        <f t="shared" si="48"/>
        <v>43936</v>
      </c>
      <c r="K112" s="623">
        <f t="shared" si="48"/>
        <v>43936</v>
      </c>
      <c r="L112" s="623">
        <f t="shared" si="48"/>
        <v>43936</v>
      </c>
      <c r="M112" s="623">
        <f t="shared" si="48"/>
        <v>43936</v>
      </c>
      <c r="N112" s="623">
        <f t="shared" si="48"/>
        <v>43936</v>
      </c>
      <c r="O112" s="623">
        <f t="shared" si="48"/>
        <v>43936</v>
      </c>
      <c r="P112" t="s">
        <v>1140</v>
      </c>
      <c r="R112" s="3"/>
      <c r="S112" s="3"/>
      <c r="T112" s="3" t="s">
        <v>1111</v>
      </c>
      <c r="U112" s="748">
        <f t="shared" si="26"/>
        <v>448</v>
      </c>
      <c r="V112" s="748">
        <f t="shared" si="27"/>
        <v>469</v>
      </c>
      <c r="W112" s="748">
        <f t="shared" si="28"/>
        <v>469</v>
      </c>
      <c r="X112" s="748">
        <f t="shared" si="29"/>
        <v>469</v>
      </c>
      <c r="Y112" s="748">
        <f t="shared" si="30"/>
        <v>469</v>
      </c>
      <c r="Z112" s="748">
        <f t="shared" si="31"/>
        <v>469</v>
      </c>
      <c r="AA112" s="748">
        <f t="shared" si="32"/>
        <v>469</v>
      </c>
      <c r="AB112" s="748">
        <f t="shared" si="33"/>
        <v>469</v>
      </c>
      <c r="AC112" s="748">
        <f t="shared" si="34"/>
        <v>469</v>
      </c>
      <c r="AD112" s="748">
        <f t="shared" si="35"/>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L23:L28 G27:K28 F27:F31 G29:L31 M31:O31 F22:L22">
    <cfRule type="expression" dxfId="7" priority="9">
      <formula>(F22&lt;F21)</formula>
    </cfRule>
  </conditionalFormatting>
  <conditionalFormatting sqref="G21:L21 M21:O30 L22 J23:J26 G22:J22">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abSelected="1" topLeftCell="A149" workbookViewId="0">
      <selection activeCell="L164" sqref="L164"/>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1255</v>
      </c>
      <c r="I21" s="89"/>
      <c r="J21" s="89"/>
      <c r="K21" s="816">
        <f>Periods!U$22</f>
        <v>105</v>
      </c>
      <c r="L21" s="817">
        <f>Periods!V$21</f>
        <v>105</v>
      </c>
      <c r="M21" s="817">
        <f>Periods!W$21</f>
        <v>105</v>
      </c>
      <c r="N21" s="817">
        <f>Periods!X$21</f>
        <v>105</v>
      </c>
      <c r="O21" s="817">
        <f>Periods!Y$21</f>
        <v>105</v>
      </c>
      <c r="P21" s="816">
        <f>Periods!Z$22</f>
        <v>119</v>
      </c>
      <c r="Q21" s="816">
        <f>Periods!AA$22</f>
        <v>119</v>
      </c>
      <c r="R21" s="818">
        <f>Periods!AB$23</f>
        <v>147</v>
      </c>
      <c r="S21" s="818">
        <f>Periods!AC$23</f>
        <v>147</v>
      </c>
      <c r="T21" s="81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1072</v>
      </c>
      <c r="I24" s="89"/>
      <c r="J24" s="89" t="s">
        <v>392</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15">
        <f>MIN(1,(MAX(0, Periods!U23-(K$21+K$20))+MAX(0,K$21-Periods!U22))/(Periods!U23-Periods!U22))</f>
        <v>0.2857142857142857</v>
      </c>
      <c r="L25" s="815">
        <f>MIN(1,(MAX(0, Periods!V23-(L$21+L$20))+MAX(0,L$21-Periods!V22))/(Periods!V23-Periods!V22))</f>
        <v>0.42857142857142855</v>
      </c>
      <c r="M25" s="815">
        <f>MIN(1,(MAX(0, Periods!W23-(M$21+M$20))+MAX(0,M$21-Periods!W22))/(Periods!W23-Periods!W22))</f>
        <v>0.42857142857142855</v>
      </c>
      <c r="N25" s="815">
        <f>MIN(1,(MAX(0, Periods!X23-(N$21+N$20))+MAX(0,N$21-Periods!X22))/(Periods!X23-Periods!X22))</f>
        <v>0.42857142857142855</v>
      </c>
      <c r="O25" s="815">
        <f>MIN(1,(MAX(0, Periods!Y23-(O$21+O$20))+MAX(0,O$21-Periods!Y22))/(Periods!Y23-Periods!Y22))</f>
        <v>0.42857142857142855</v>
      </c>
      <c r="P25" s="815">
        <f>MIN(1,(MAX(0, Periods!Z23-(P$21+P$20))+MAX(0,P$21-Periods!Z22))/(Periods!Z23-Periods!Z22))</f>
        <v>0</v>
      </c>
      <c r="Q25" s="815">
        <f>MIN(1,(MAX(0, Periods!AA23-(Q$21+Q$20))+MAX(0,Q$21-Periods!AA22))/(Periods!AA23-Periods!AA22))</f>
        <v>0</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15">
        <f>MIN(1,(MAX(0, Periods!U24-(K$21+K$20))+MAX(0,K$21-Periods!U23))/(Periods!U24-Periods!U23))</f>
        <v>1</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0.96825396825396826</v>
      </c>
      <c r="Q26" s="815">
        <f>MIN(1,(MAX(0, Periods!AA24-(Q$21+Q$20))+MAX(0,Q$21-Periods!AA23))/(Periods!AA24-Periods!AA23))</f>
        <v>0.96825396825396826</v>
      </c>
      <c r="R26" s="815">
        <f>MIN(1,(MAX(0, Periods!AB24-(R$21+R$20))+MAX(0,R$21-Periods!AB23))/(Periods!AB24-Periods!AB23))</f>
        <v>0.52380952380952384</v>
      </c>
      <c r="S26" s="815">
        <f>MIN(1,(MAX(0, Periods!AC24-(S$21+S$20))+MAX(0,S$21-Periods!AC23))/(Periods!AC24-Periods!AC23))</f>
        <v>0.52380952380952384</v>
      </c>
      <c r="T26" s="815">
        <f>MIN(1,(MAX(0, Periods!AD24-(T$21+T$20))+MAX(0,T$21-Periods!AD23))/(Periods!AD24-Periods!AD23))</f>
        <v>0.52380952380952384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89" t="s">
        <v>1275</v>
      </c>
      <c r="I61" s="890"/>
      <c r="J61" s="890"/>
      <c r="K61" s="890"/>
      <c r="L61" s="890"/>
      <c r="M61" s="890"/>
      <c r="N61" s="890"/>
      <c r="O61" s="890"/>
      <c r="P61" s="890"/>
      <c r="Q61" s="890"/>
      <c r="R61" s="890"/>
      <c r="S61" s="890"/>
      <c r="T61" s="891"/>
      <c r="U61" s="513"/>
      <c r="V61" s="513"/>
      <c r="W61" s="513"/>
      <c r="X61" s="513"/>
      <c r="Y61" s="513"/>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customHeight="1" outlineLevel="1" x14ac:dyDescent="0.2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customHeight="1" outlineLevel="1" x14ac:dyDescent="0.2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collapsed="1" x14ac:dyDescent="0.2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8" t="s">
        <v>829</v>
      </c>
      <c r="I121" s="114">
        <v>373.19333333333333</v>
      </c>
      <c r="J121" s="115">
        <v>0.3</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8" t="s">
        <v>405</v>
      </c>
      <c r="I122" s="114">
        <v>373.19333333333333</v>
      </c>
      <c r="J122" s="115">
        <v>0.3</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8" t="s">
        <v>799</v>
      </c>
      <c r="I123" s="114">
        <v>373.19333333333333</v>
      </c>
      <c r="J123" s="115">
        <v>0.3</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8" t="s">
        <v>800</v>
      </c>
      <c r="I124" s="114">
        <v>373.19333333333333</v>
      </c>
      <c r="J124" s="115">
        <v>0.3</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8" t="s">
        <v>801</v>
      </c>
      <c r="I125" s="114">
        <v>373.19333333333333</v>
      </c>
      <c r="J125" s="115">
        <v>0.3</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8" t="s">
        <v>802</v>
      </c>
      <c r="I126" s="114">
        <v>373.19333333333333</v>
      </c>
      <c r="J126" s="115">
        <v>0.3</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8" t="s">
        <v>803</v>
      </c>
      <c r="I127" s="114">
        <v>373.19333333333333</v>
      </c>
      <c r="J127" s="115">
        <v>0.3</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8" t="s">
        <v>804</v>
      </c>
      <c r="I128" s="114">
        <v>373.19333333333333</v>
      </c>
      <c r="J128" s="115">
        <v>0.3</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8" t="s">
        <v>805</v>
      </c>
      <c r="I129" s="114">
        <v>373.19333333333333</v>
      </c>
      <c r="J129" s="115">
        <v>0.3</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8" t="s">
        <v>806</v>
      </c>
      <c r="I130" s="114">
        <v>373.19333333333333</v>
      </c>
      <c r="J130" s="115">
        <v>0.3</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f>Q152</f>
        <v>43624</v>
      </c>
      <c r="N152" s="760">
        <f>R152</f>
        <v>43624</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154</v>
      </c>
      <c r="N153" s="759">
        <f t="shared" ref="N153" si="15">MIN(51,INT((N152 - DATE(YEAR(N152),1,1))/7))*7</f>
        <v>154</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t="s">
        <v>164</v>
      </c>
      <c r="I154" s="89"/>
      <c r="J154" s="760">
        <f>INDEX(i_break_date,MATCH(J$145,$J$145:$S$145,0))+6*7</f>
        <v>43616</v>
      </c>
      <c r="K154" s="760">
        <f>INDEX(i_break_date,MATCH(K$145,$J$145:$S$145,0))+6*7</f>
        <v>43614</v>
      </c>
      <c r="L154" s="760">
        <f>INDEX(i_break_date,MATCH(L$145,$J$145:$S$145,0))+6*7</f>
        <v>43614</v>
      </c>
      <c r="M154" s="760">
        <f>Q154</f>
        <v>43659</v>
      </c>
      <c r="N154" s="760">
        <f>R154</f>
        <v>43659</v>
      </c>
      <c r="O154" s="760">
        <f>INDEX(i_break_date,MATCH(O$145,$J$145:$S$145,0))+6*7</f>
        <v>43628</v>
      </c>
      <c r="P154" s="760">
        <f>INDEX(i_break_date,MATCH(P$145,$J$145:$S$145,0))+6*7</f>
        <v>43628</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c r="I155" s="89" t="s">
        <v>1134</v>
      </c>
      <c r="J155" s="759">
        <f t="shared" ref="J155:K155" si="21">MIN(51,INT((J154 - DATE(YEAR(J154),1,1))/7))*7</f>
        <v>147</v>
      </c>
      <c r="K155" s="759">
        <f t="shared" si="21"/>
        <v>147</v>
      </c>
      <c r="L155" s="759">
        <f t="shared" ref="L155" si="22">MIN(51,INT((L154 - DATE(YEAR(L154),1,1))/7))*7</f>
        <v>147</v>
      </c>
      <c r="M155" s="759">
        <f t="shared" ref="M155" si="23">MIN(51,INT((M154 - DATE(YEAR(M154),1,1))/7))*7</f>
        <v>189</v>
      </c>
      <c r="N155" s="759">
        <f t="shared" ref="N155" si="24">MIN(51,INT((N154 - DATE(YEAR(N154),1,1))/7))*7</f>
        <v>189</v>
      </c>
      <c r="O155" s="759">
        <f t="shared" ref="O155" si="25">MIN(51,INT((O154 - DATE(YEAR(O154),1,1))/7))*7</f>
        <v>161</v>
      </c>
      <c r="P155" s="759">
        <f t="shared" ref="P155" si="26">MIN(51,INT((P154 - DATE(YEAR(P154),1,1))/7))*7</f>
        <v>161</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88" t="s">
        <v>169</v>
      </c>
      <c r="I164" s="88"/>
      <c r="J164" s="88"/>
      <c r="K164" s="88"/>
      <c r="L164" s="130">
        <v>500</v>
      </c>
      <c r="M164" s="131">
        <v>0.3</v>
      </c>
      <c r="N164" s="131">
        <v>1</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customHeight="1" outlineLevel="1" collapsed="1" x14ac:dyDescent="0.2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customHeight="1" outlineLevel="1" x14ac:dyDescent="0.2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1137</v>
      </c>
      <c r="R181" s="24"/>
      <c r="S181" s="24"/>
      <c r="T181" s="24"/>
      <c r="U181" s="24"/>
      <c r="V181" s="24"/>
      <c r="W181" s="24"/>
      <c r="X181" s="24"/>
      <c r="Y181" s="24"/>
      <c r="Z181" s="24"/>
      <c r="AA181" s="25"/>
      <c r="AB181" s="25"/>
      <c r="AC181" s="25"/>
      <c r="AD181" s="25"/>
      <c r="AE181" s="17"/>
      <c r="AF181" s="9"/>
    </row>
    <row r="182" spans="1:32" ht="13.15"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1">
        <v>1</v>
      </c>
      <c r="R182" s="89"/>
      <c r="S182" s="89"/>
      <c r="T182" s="89"/>
      <c r="U182" s="89"/>
      <c r="V182" s="89"/>
      <c r="W182" s="89"/>
      <c r="X182" s="89"/>
      <c r="Y182" s="89"/>
      <c r="Z182" s="89"/>
      <c r="AA182" s="14"/>
      <c r="AB182" s="14"/>
      <c r="AC182" s="14"/>
      <c r="AD182" s="14"/>
      <c r="AE182" s="17"/>
      <c r="AF182" s="9"/>
    </row>
    <row r="183" spans="1:32" ht="13.15"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1">
        <v>1</v>
      </c>
      <c r="R183" s="89"/>
      <c r="S183" s="89"/>
      <c r="T183" s="89"/>
      <c r="U183" s="89"/>
      <c r="V183" s="89"/>
      <c r="W183" s="89"/>
      <c r="X183" s="89"/>
      <c r="Y183" s="89"/>
      <c r="Z183" s="89"/>
      <c r="AA183" s="14"/>
      <c r="AB183" s="14"/>
      <c r="AC183" s="14"/>
      <c r="AD183" s="14"/>
      <c r="AE183" s="17"/>
      <c r="AF183" s="9"/>
    </row>
    <row r="184" spans="1:32" ht="13.15" customHeight="1" outlineLevel="1" x14ac:dyDescent="0.25">
      <c r="A184" s="7"/>
      <c r="B184" s="98"/>
      <c r="C184" s="18"/>
      <c r="D184" s="18"/>
      <c r="E184" s="18"/>
      <c r="F184" s="14"/>
      <c r="G184" s="119"/>
      <c r="H184" s="120" t="s">
        <v>156</v>
      </c>
      <c r="I184" s="120" t="s">
        <v>156</v>
      </c>
      <c r="J184" s="120" t="s">
        <v>156</v>
      </c>
      <c r="K184" s="120" t="s">
        <v>156</v>
      </c>
      <c r="L184" s="120" t="s">
        <v>1234</v>
      </c>
      <c r="M184" s="120" t="s">
        <v>1236</v>
      </c>
      <c r="N184" s="194">
        <f>IF(AND(Q184=1,(Date_Destocking&lt;Periods!$K$96)),0,$P184)</f>
        <v>1</v>
      </c>
      <c r="O184" s="89"/>
      <c r="P184" s="115">
        <v>1</v>
      </c>
      <c r="Q184" s="771">
        <v>0</v>
      </c>
      <c r="R184" s="89"/>
      <c r="S184" s="89"/>
      <c r="T184" s="89"/>
      <c r="U184" s="89"/>
      <c r="V184" s="89"/>
      <c r="W184" s="89"/>
      <c r="X184" s="89"/>
      <c r="Y184" s="89"/>
      <c r="Z184" s="89"/>
      <c r="AA184" s="14"/>
      <c r="AB184" s="14"/>
      <c r="AC184" s="14"/>
      <c r="AD184" s="14"/>
      <c r="AE184" s="17"/>
      <c r="AF184" s="9"/>
    </row>
    <row r="185" spans="1:32" ht="13.15" customHeight="1" outlineLevel="1" x14ac:dyDescent="0.25">
      <c r="A185" s="7"/>
      <c r="B185" s="98"/>
      <c r="C185" s="18"/>
      <c r="D185" s="18"/>
      <c r="E185" s="18"/>
      <c r="F185" s="14"/>
      <c r="G185" s="119"/>
      <c r="H185" s="120" t="s">
        <v>156</v>
      </c>
      <c r="I185" s="120" t="s">
        <v>156</v>
      </c>
      <c r="J185" s="120" t="s">
        <v>156</v>
      </c>
      <c r="K185" s="120" t="s">
        <v>156</v>
      </c>
      <c r="L185" s="120" t="s">
        <v>1235</v>
      </c>
      <c r="M185" s="120" t="s">
        <v>1236</v>
      </c>
      <c r="N185" s="194">
        <f>IF(AND(Q185=1,(Date_Destocking&lt;Periods!$K$96)),0,$P185)</f>
        <v>0.8</v>
      </c>
      <c r="O185" s="89"/>
      <c r="P185" s="115">
        <v>0.8</v>
      </c>
      <c r="Q185" s="771">
        <v>0</v>
      </c>
      <c r="R185" s="89"/>
      <c r="S185" s="89"/>
      <c r="T185" s="89"/>
      <c r="U185" s="89"/>
      <c r="V185" s="89"/>
      <c r="W185" s="89"/>
      <c r="X185" s="89"/>
      <c r="Y185" s="89"/>
      <c r="Z185" s="89"/>
      <c r="AA185" s="14"/>
      <c r="AB185" s="14"/>
      <c r="AC185" s="14"/>
      <c r="AD185" s="14"/>
      <c r="AE185" s="17"/>
      <c r="AF185" s="9"/>
    </row>
    <row r="186" spans="1:32" ht="13.15" customHeight="1" outlineLevel="1" x14ac:dyDescent="0.25">
      <c r="A186" s="7"/>
      <c r="B186" s="98"/>
      <c r="C186" s="18"/>
      <c r="D186" s="18"/>
      <c r="E186" s="18"/>
      <c r="F186" s="14"/>
      <c r="G186" s="121"/>
      <c r="H186" s="120" t="s">
        <v>156</v>
      </c>
      <c r="I186" s="120" t="s">
        <v>156</v>
      </c>
      <c r="J186" s="120" t="s">
        <v>156</v>
      </c>
      <c r="K186" s="120" t="s">
        <v>1237</v>
      </c>
      <c r="L186" s="120" t="s">
        <v>81</v>
      </c>
      <c r="M186" s="120" t="s">
        <v>1236</v>
      </c>
      <c r="N186" s="194">
        <f>IF(AND(Q186=1,(Date_Destocking&lt;Periods!$K$96)),0,$P186)</f>
        <v>0.375</v>
      </c>
      <c r="O186" s="89"/>
      <c r="P186" s="115">
        <v>0.375</v>
      </c>
      <c r="Q186" s="771">
        <v>0</v>
      </c>
      <c r="R186" s="89"/>
      <c r="S186" s="89"/>
      <c r="T186" s="89"/>
      <c r="U186" s="89"/>
      <c r="V186" s="89"/>
      <c r="W186" s="89"/>
      <c r="X186" s="89"/>
      <c r="Y186" s="89"/>
      <c r="Z186" s="89"/>
      <c r="AA186" s="14"/>
      <c r="AB186" s="14"/>
      <c r="AC186" s="14"/>
      <c r="AD186" s="14"/>
      <c r="AE186" s="17"/>
      <c r="AF186" s="9"/>
    </row>
    <row r="187" spans="1:32" ht="13.15" customHeight="1" outlineLevel="1" x14ac:dyDescent="0.25">
      <c r="A187" s="7"/>
      <c r="B187" s="98"/>
      <c r="C187" s="18"/>
      <c r="D187" s="18"/>
      <c r="E187" s="18"/>
      <c r="F187" s="14"/>
      <c r="G187" s="121"/>
      <c r="H187" s="120" t="s">
        <v>156</v>
      </c>
      <c r="I187" s="120" t="s">
        <v>156</v>
      </c>
      <c r="J187" s="120" t="s">
        <v>156</v>
      </c>
      <c r="K187" s="120" t="s">
        <v>1237</v>
      </c>
      <c r="L187" s="120" t="s">
        <v>82</v>
      </c>
      <c r="M187" s="120" t="s">
        <v>1236</v>
      </c>
      <c r="N187" s="194">
        <f>IF(AND(Q187=1,(Date_Destocking&lt;Periods!$K$96)),0,$P187)</f>
        <v>0.375</v>
      </c>
      <c r="O187" s="89"/>
      <c r="P187" s="115">
        <v>0.375</v>
      </c>
      <c r="Q187" s="771">
        <v>0</v>
      </c>
      <c r="R187" s="89"/>
      <c r="S187" s="89"/>
      <c r="T187" s="89"/>
      <c r="U187" s="89"/>
      <c r="V187" s="89"/>
      <c r="W187" s="89"/>
      <c r="X187" s="89"/>
      <c r="Y187" s="89"/>
      <c r="Z187" s="89"/>
      <c r="AA187" s="14"/>
      <c r="AB187" s="14"/>
      <c r="AC187" s="14"/>
      <c r="AD187" s="14"/>
      <c r="AE187" s="17"/>
      <c r="AF187" s="9"/>
    </row>
    <row r="188" spans="1:32" ht="13.15" customHeight="1" outlineLevel="1" x14ac:dyDescent="0.25">
      <c r="A188" s="7"/>
      <c r="B188" s="98"/>
      <c r="C188" s="18"/>
      <c r="D188" s="18"/>
      <c r="E188" s="18"/>
      <c r="F188" s="14"/>
      <c r="G188" s="121"/>
      <c r="H188" s="120" t="s">
        <v>156</v>
      </c>
      <c r="I188" s="120" t="s">
        <v>156</v>
      </c>
      <c r="J188" s="120" t="s">
        <v>156</v>
      </c>
      <c r="K188" s="120" t="s">
        <v>1237</v>
      </c>
      <c r="L188" s="120" t="s">
        <v>157</v>
      </c>
      <c r="M188" s="120" t="s">
        <v>1236</v>
      </c>
      <c r="N188" s="194">
        <f>IF(AND(Q188=1,(Date_Destocking&lt;Periods!$K$96)),0,$P188)</f>
        <v>0.7</v>
      </c>
      <c r="O188" s="94"/>
      <c r="P188" s="115">
        <v>0.7</v>
      </c>
      <c r="Q188" s="771">
        <v>0</v>
      </c>
      <c r="R188" s="94"/>
      <c r="S188" s="94"/>
      <c r="T188" s="94"/>
      <c r="U188" s="94"/>
      <c r="V188" s="94"/>
      <c r="W188" s="94"/>
      <c r="X188" s="94"/>
      <c r="Y188" s="94"/>
      <c r="Z188" s="94"/>
      <c r="AA188" s="14"/>
      <c r="AB188" s="14"/>
      <c r="AC188" s="14"/>
      <c r="AD188" s="14"/>
      <c r="AE188" s="17"/>
      <c r="AF188" s="9"/>
    </row>
    <row r="189" spans="1:32" ht="13.15" customHeight="1" outlineLevel="1" x14ac:dyDescent="0.25">
      <c r="A189" s="7"/>
      <c r="B189" s="98"/>
      <c r="C189" s="18"/>
      <c r="D189" s="18"/>
      <c r="E189" s="18"/>
      <c r="F189" s="14"/>
      <c r="G189" s="121"/>
      <c r="H189" s="120" t="s">
        <v>156</v>
      </c>
      <c r="I189" s="120" t="s">
        <v>156</v>
      </c>
      <c r="J189" s="120" t="s">
        <v>156</v>
      </c>
      <c r="K189" s="120" t="s">
        <v>229</v>
      </c>
      <c r="L189" s="120" t="s">
        <v>81</v>
      </c>
      <c r="M189" s="120" t="s">
        <v>1236</v>
      </c>
      <c r="N189" s="194">
        <f>IF(AND(Q189=1,(Date_Destocking&lt;Periods!$K$96)),0,$P189)</f>
        <v>0.2</v>
      </c>
      <c r="O189" s="94"/>
      <c r="P189" s="115">
        <v>0.2</v>
      </c>
      <c r="Q189" s="771">
        <v>0</v>
      </c>
      <c r="R189" s="94"/>
      <c r="S189" s="94"/>
      <c r="T189" s="94"/>
      <c r="U189" s="94"/>
      <c r="V189" s="94"/>
      <c r="W189" s="94"/>
      <c r="X189" s="94"/>
      <c r="Y189" s="94"/>
      <c r="Z189" s="94"/>
      <c r="AA189" s="14"/>
      <c r="AB189" s="14"/>
      <c r="AC189" s="14"/>
      <c r="AD189" s="14"/>
      <c r="AE189" s="17"/>
      <c r="AF189" s="9"/>
    </row>
    <row r="190" spans="1:32" ht="13.15" customHeight="1" outlineLevel="1" x14ac:dyDescent="0.25">
      <c r="A190" s="7"/>
      <c r="B190" s="98"/>
      <c r="C190" s="18"/>
      <c r="D190" s="18"/>
      <c r="E190" s="18"/>
      <c r="F190" s="14"/>
      <c r="G190" s="121"/>
      <c r="H190" s="120" t="s">
        <v>156</v>
      </c>
      <c r="I190" s="120" t="s">
        <v>156</v>
      </c>
      <c r="J190" s="120" t="s">
        <v>156</v>
      </c>
      <c r="K190" s="120" t="s">
        <v>229</v>
      </c>
      <c r="L190" s="120" t="s">
        <v>82</v>
      </c>
      <c r="M190" s="120" t="s">
        <v>1236</v>
      </c>
      <c r="N190" s="194">
        <f>IF(AND(Q190=1,(Date_Destocking&lt;Periods!$K$96)),0,$P190)</f>
        <v>0.2</v>
      </c>
      <c r="O190" s="94"/>
      <c r="P190" s="115">
        <v>0.2</v>
      </c>
      <c r="Q190" s="771">
        <v>0</v>
      </c>
      <c r="R190" s="94"/>
      <c r="S190" s="94"/>
      <c r="T190" s="94"/>
      <c r="U190" s="94"/>
      <c r="V190" s="94"/>
      <c r="W190" s="94"/>
      <c r="X190" s="94"/>
      <c r="Y190" s="94"/>
      <c r="Z190" s="94"/>
      <c r="AA190" s="14"/>
      <c r="AB190" s="14"/>
      <c r="AC190" s="14"/>
      <c r="AD190" s="14"/>
      <c r="AE190" s="17"/>
      <c r="AF190" s="9"/>
    </row>
    <row r="191" spans="1:32" ht="13.15" customHeight="1" outlineLevel="1" x14ac:dyDescent="0.25">
      <c r="A191" s="7"/>
      <c r="B191" s="98"/>
      <c r="C191" s="18"/>
      <c r="D191" s="18"/>
      <c r="E191" s="18"/>
      <c r="F191" s="14"/>
      <c r="G191" s="121"/>
      <c r="H191" s="120" t="s">
        <v>156</v>
      </c>
      <c r="I191" s="120" t="s">
        <v>156</v>
      </c>
      <c r="J191" s="120" t="s">
        <v>156</v>
      </c>
      <c r="K191" s="120" t="s">
        <v>229</v>
      </c>
      <c r="L191" s="120" t="s">
        <v>83</v>
      </c>
      <c r="M191" s="120" t="s">
        <v>1236</v>
      </c>
      <c r="N191" s="194">
        <f>IF(AND(Q191=1,(Date_Destocking&lt;Periods!$K$96)),0,$P191)</f>
        <v>0.4</v>
      </c>
      <c r="O191" s="94"/>
      <c r="P191" s="115">
        <v>0.4</v>
      </c>
      <c r="Q191" s="771">
        <v>0</v>
      </c>
      <c r="R191" s="94"/>
      <c r="S191" s="94"/>
      <c r="T191" s="94"/>
      <c r="U191" s="94"/>
      <c r="V191" s="94"/>
      <c r="W191" s="94"/>
      <c r="X191" s="94"/>
      <c r="Y191" s="94"/>
      <c r="Z191" s="94"/>
      <c r="AA191" s="14"/>
      <c r="AB191" s="14"/>
      <c r="AC191" s="14"/>
      <c r="AD191" s="14"/>
      <c r="AE191" s="17"/>
      <c r="AF191" s="9"/>
    </row>
    <row r="192" spans="1:32" ht="13.15" customHeight="1" outlineLevel="1" x14ac:dyDescent="0.25">
      <c r="A192" s="7"/>
      <c r="B192" s="98"/>
      <c r="C192" s="18"/>
      <c r="D192" s="18"/>
      <c r="E192" s="18"/>
      <c r="F192" s="14"/>
      <c r="G192" s="121"/>
      <c r="H192" s="120" t="s">
        <v>156</v>
      </c>
      <c r="I192" s="120" t="s">
        <v>156</v>
      </c>
      <c r="J192" s="120" t="s">
        <v>156</v>
      </c>
      <c r="K192" s="120" t="s">
        <v>229</v>
      </c>
      <c r="L192" s="120" t="s">
        <v>157</v>
      </c>
      <c r="M192" s="120" t="s">
        <v>1236</v>
      </c>
      <c r="N192" s="194">
        <f>IF(AND(Q192=1,(Date_Destocking&lt;Periods!$K$96)),0,$P192)</f>
        <v>0.7</v>
      </c>
      <c r="O192" s="94"/>
      <c r="P192" s="115">
        <v>0.7</v>
      </c>
      <c r="Q192" s="771">
        <v>0</v>
      </c>
      <c r="R192" s="94"/>
      <c r="S192" s="94"/>
      <c r="T192" s="94"/>
      <c r="U192" s="94"/>
      <c r="V192" s="94"/>
      <c r="W192" s="94"/>
      <c r="X192" s="94"/>
      <c r="Y192" s="94"/>
      <c r="Z192" s="94"/>
      <c r="AA192" s="14"/>
      <c r="AB192" s="14"/>
      <c r="AC192" s="14"/>
      <c r="AD192" s="14"/>
      <c r="AE192" s="17"/>
      <c r="AF192" s="9"/>
    </row>
    <row r="193" spans="1:60" ht="5.0999999999999996"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customHeight="1" outlineLevel="1" x14ac:dyDescent="0.25">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W207*0.3</f>
        <v>3.7380519480519476</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customHeight="1" outlineLevel="1" x14ac:dyDescent="0.25">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W208*0.3</f>
        <v>4.7261471861471787</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customHeight="1" outlineLevel="1" x14ac:dyDescent="0.25">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4.2022366522366532</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customHeight="1" outlineLevel="1" x14ac:dyDescent="0.25">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6.6755519480519521</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customHeight="1" outlineLevel="1" x14ac:dyDescent="0.25">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15.64963636363639</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customHeight="1" outlineLevel="1" x14ac:dyDescent="0.25">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17.600551948051955</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customHeight="1" outlineLevel="1" x14ac:dyDescent="0.25">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0.24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customHeight="1" outlineLevel="1" x14ac:dyDescent="0.25">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0.24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customHeight="1" outlineLevel="1" x14ac:dyDescent="0.25">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0.24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customHeight="1" outlineLevel="1" x14ac:dyDescent="0.25">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0.24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5.1499999999999977</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5.5277255639097804</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4.2929824561403525</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6.420112781954888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17.460135338345868</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24.600089285714287</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0.24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0.24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0.24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0.24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5.1499999999999977</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5.5277255639097804</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4.2929824561403525</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6.420112781954888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17.460135338345868</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14.578441558441556</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0.24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0.24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0.24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0.24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5.1499999999999977</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4.595357142857142</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4.2240952380952379</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7.5034285714285733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12.895371428571432</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21.353392857142847</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0.24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0.24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0.24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0.24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5.1499999999999977</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4.595357142857142</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4.2240952380952379</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7.5034285714285733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12.895371428571432</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3.9128571428571415</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0.24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0.24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0.24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0.24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2.5747619047619046</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3.7975000000000003</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4.0377777777777775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5.9977380952380974</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13.831333333333335</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27.697499999999991</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0.24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0.24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0.24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0.24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2.5747619047619046</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3.7975000000000003</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4.0377777777777775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5.9977380952380974</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13.831333333333335</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W272*0.3</f>
        <v>9.5485714285714245</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0.24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0.24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0.24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0.24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W321*0.3</f>
        <v>3.7316450216450221</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W322*0.3</f>
        <v>4.8328138528138558</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4.8803463203463062</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9.0800974025973922</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18.97309090909091</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22.268668831168799</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14.802813852813827</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1.3177699859747563</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1.3954545454545462</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2.7974675324675307</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4.9467857142857143</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5.9803195488721821</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4.9545614035087739</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9.3641729323308276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20.225097744360912</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29.622500000000009</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6.8657293497363838</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0.44046428571428575</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2.6413928571428573</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4.8522321428571447</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4.9467857142857143</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5.9803195488721821</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4.9545614035087739</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9.3641729323308276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20.225097744360912</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18.369740259740251</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5.3227397260274012</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1.9246753246753237</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3.2782597402597413</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4.664220779220777</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4.9467857142857143</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4.774928571428573</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5.3345714285714303</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9.6567857142857125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17.040685714285718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27.919285714285703</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14.419578947368423</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3.3154285714285678</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2.4932142857142847</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2.1621428571428569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4.9467857142857143</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4.774928571428573</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5.3345714285714303</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9.6567857142857125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17.040685714285718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1.6885714285714284</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3.223301886792453</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5.3691428571428581</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11.624571428571429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2.0978571428571429</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2.629285714285714</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3.6470238095238097</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4.4404232804232828</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8.2942857142857136</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16.924571428571429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33.49821428571429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9.5826923076923105</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0.51235714285714284</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3.1718571428571418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4.7523214285714293</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2.629285714285714</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3.6470238095238097</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4.4404232804232828</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8.2942857142857136</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16.924571428571429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W386*0.3</f>
        <v>13.386857142857137</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3.5277966101694931</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0.13491428571428565</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0.83862857142857128</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1.8810000000000002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customHeight="1" outlineLevel="1" x14ac:dyDescent="0.2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customHeight="1" outlineLevel="1" x14ac:dyDescent="0.2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customHeight="1" outlineLevel="1" x14ac:dyDescent="0.25">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customHeight="1" outlineLevel="1" x14ac:dyDescent="0.2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collapsed="1" x14ac:dyDescent="0.2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25">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customHeight="1" outlineLevel="1" x14ac:dyDescent="0.25">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1" x14ac:dyDescent="0.25">
      <c r="A628" s="107"/>
      <c r="B628" s="98"/>
      <c r="C628" s="18"/>
      <c r="D628" s="18"/>
      <c r="E628" s="18"/>
      <c r="F628" s="14"/>
      <c r="H628" s="109" t="s">
        <v>829</v>
      </c>
      <c r="I628" s="104" t="s">
        <v>392</v>
      </c>
      <c r="J628" s="115">
        <v>0.5</v>
      </c>
      <c r="K628" s="558">
        <v>5.5E-2</v>
      </c>
      <c r="L628" s="100">
        <v>850</v>
      </c>
      <c r="M628" s="88"/>
      <c r="N628" s="559">
        <f t="shared" ref="N628:N659" si="251">$J628+$K628/2</f>
        <v>0.52749999999999997</v>
      </c>
      <c r="P628" s="559">
        <f t="shared" ref="P628:P659" si="252">$J628-$K628/2</f>
        <v>0.47249999999999998</v>
      </c>
      <c r="S628" s="560">
        <f t="shared" ref="S628:S659" si="253">MAX($J492:$R492)+$T492</f>
        <v>0.5</v>
      </c>
      <c r="T628" s="560">
        <f t="shared" ref="T628:T659" si="254">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1" x14ac:dyDescent="0.25">
      <c r="A629" s="107"/>
      <c r="B629" s="98"/>
      <c r="C629" s="18"/>
      <c r="D629" s="18"/>
      <c r="E629" s="18"/>
      <c r="F629" s="14"/>
      <c r="I629" s="104" t="s">
        <v>393</v>
      </c>
      <c r="J629" s="115">
        <v>0.68</v>
      </c>
      <c r="K629" s="558">
        <v>5.5E-2</v>
      </c>
      <c r="L629" s="100">
        <v>150</v>
      </c>
      <c r="M629" s="88"/>
      <c r="N629" s="559">
        <f t="shared" si="251"/>
        <v>0.70750000000000002</v>
      </c>
      <c r="P629" s="559">
        <f t="shared" si="252"/>
        <v>0.65250000000000008</v>
      </c>
      <c r="S629" s="560">
        <f t="shared" si="253"/>
        <v>0.68</v>
      </c>
      <c r="T629" s="560">
        <f t="shared" si="254"/>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1" x14ac:dyDescent="0.25">
      <c r="A630" s="107"/>
      <c r="B630" s="98"/>
      <c r="C630" s="18"/>
      <c r="D630" s="18"/>
      <c r="E630" s="18"/>
      <c r="F630" s="14"/>
      <c r="I630" s="104" t="s">
        <v>394</v>
      </c>
      <c r="J630" s="115">
        <v>0.68</v>
      </c>
      <c r="K630" s="558">
        <v>5.5E-2</v>
      </c>
      <c r="L630" s="100">
        <v>100</v>
      </c>
      <c r="M630" s="88"/>
      <c r="N630" s="559">
        <f t="shared" si="251"/>
        <v>0.70750000000000002</v>
      </c>
      <c r="P630" s="559">
        <f t="shared" si="252"/>
        <v>0.65250000000000008</v>
      </c>
      <c r="S630" s="560">
        <f t="shared" si="253"/>
        <v>0.68</v>
      </c>
      <c r="T630" s="560">
        <f t="shared" si="254"/>
        <v>0.68</v>
      </c>
      <c r="V630" s="99">
        <v>0.06</v>
      </c>
      <c r="AC630" s="89">
        <f t="shared" ref="AC630:AC637" si="255">AC629</f>
        <v>0</v>
      </c>
      <c r="AD630" s="89">
        <f t="shared" ref="AD630:AD637" si="256">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1" x14ac:dyDescent="0.25">
      <c r="A631" s="107"/>
      <c r="B631" s="98"/>
      <c r="C631" s="18"/>
      <c r="D631" s="18"/>
      <c r="E631" s="18"/>
      <c r="F631" s="14"/>
      <c r="I631" s="104" t="s">
        <v>395</v>
      </c>
      <c r="J631" s="115">
        <v>0.68</v>
      </c>
      <c r="K631" s="558">
        <v>5.5E-2</v>
      </c>
      <c r="L631" s="100">
        <v>200</v>
      </c>
      <c r="M631" s="88"/>
      <c r="N631" s="559">
        <f t="shared" si="251"/>
        <v>0.70750000000000002</v>
      </c>
      <c r="P631" s="559">
        <f t="shared" si="252"/>
        <v>0.65250000000000008</v>
      </c>
      <c r="S631" s="560">
        <f t="shared" si="253"/>
        <v>0.68</v>
      </c>
      <c r="T631" s="560">
        <f t="shared" si="254"/>
        <v>0.68</v>
      </c>
      <c r="V631" s="99">
        <v>0.06</v>
      </c>
      <c r="AC631" s="89">
        <f t="shared" si="255"/>
        <v>0</v>
      </c>
      <c r="AD631" s="89">
        <f t="shared" si="256"/>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1" x14ac:dyDescent="0.25">
      <c r="A632" s="107"/>
      <c r="B632" s="98"/>
      <c r="C632" s="18"/>
      <c r="D632" s="18"/>
      <c r="E632" s="18"/>
      <c r="F632" s="14"/>
      <c r="I632" s="104" t="s">
        <v>396</v>
      </c>
      <c r="J632" s="115">
        <v>0.66</v>
      </c>
      <c r="K632" s="558">
        <v>8.5000000000000006E-2</v>
      </c>
      <c r="L632" s="100">
        <v>300</v>
      </c>
      <c r="M632" s="88"/>
      <c r="N632" s="559">
        <f>$J632+$K632/2</f>
        <v>0.70250000000000001</v>
      </c>
      <c r="P632" s="559">
        <f t="shared" si="252"/>
        <v>0.61750000000000005</v>
      </c>
      <c r="S632" s="560">
        <f t="shared" si="253"/>
        <v>0.70000000000000007</v>
      </c>
      <c r="T632" s="560">
        <f t="shared" si="254"/>
        <v>0.63</v>
      </c>
      <c r="V632" s="99">
        <v>0.06</v>
      </c>
      <c r="AC632" s="89">
        <f t="shared" si="255"/>
        <v>0</v>
      </c>
      <c r="AD632" s="89">
        <f t="shared" si="256"/>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1" x14ac:dyDescent="0.25">
      <c r="A633" s="107"/>
      <c r="B633" s="98"/>
      <c r="C633" s="18"/>
      <c r="D633" s="18"/>
      <c r="E633" s="18"/>
      <c r="F633" s="14"/>
      <c r="I633" s="104" t="s">
        <v>397</v>
      </c>
      <c r="J633" s="115">
        <v>0.64</v>
      </c>
      <c r="K633" s="558">
        <v>0.185</v>
      </c>
      <c r="L633" s="100">
        <v>1000</v>
      </c>
      <c r="M633" s="88"/>
      <c r="N633" s="559">
        <f>$J633+$K633/2</f>
        <v>0.73250000000000004</v>
      </c>
      <c r="P633" s="559">
        <f t="shared" si="252"/>
        <v>0.54749999999999999</v>
      </c>
      <c r="S633" s="560">
        <f t="shared" si="253"/>
        <v>0.73</v>
      </c>
      <c r="T633" s="560">
        <f t="shared" si="254"/>
        <v>0.54999999999999993</v>
      </c>
      <c r="V633" s="99">
        <v>0.06</v>
      </c>
      <c r="AC633" s="89">
        <f t="shared" si="255"/>
        <v>0</v>
      </c>
      <c r="AD633" s="89">
        <f t="shared" si="256"/>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1" x14ac:dyDescent="0.25">
      <c r="A634" s="107"/>
      <c r="B634" s="98"/>
      <c r="C634" s="18"/>
      <c r="D634" s="18"/>
      <c r="E634" s="18"/>
      <c r="F634" s="14"/>
      <c r="I634" s="104" t="s">
        <v>398</v>
      </c>
      <c r="J634" s="115">
        <v>0.58739255108502009</v>
      </c>
      <c r="K634" s="558">
        <v>0.155</v>
      </c>
      <c r="L634" s="100">
        <v>4000</v>
      </c>
      <c r="M634" s="88"/>
      <c r="N634" s="559">
        <f t="shared" si="251"/>
        <v>0.6648925510850201</v>
      </c>
      <c r="P634" s="559">
        <f t="shared" si="252"/>
        <v>0.50989255108502007</v>
      </c>
      <c r="S634" s="560">
        <f t="shared" si="253"/>
        <v>0.58499999999999996</v>
      </c>
      <c r="T634" s="560">
        <f t="shared" si="254"/>
        <v>0.43499999999999994</v>
      </c>
      <c r="V634" s="99">
        <v>0.06</v>
      </c>
      <c r="AC634" s="89">
        <f t="shared" si="255"/>
        <v>0</v>
      </c>
      <c r="AD634" s="89">
        <f t="shared" si="256"/>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1" x14ac:dyDescent="0.25">
      <c r="A635" s="107"/>
      <c r="B635" s="98"/>
      <c r="C635" s="18"/>
      <c r="D635" s="18"/>
      <c r="E635" s="18"/>
      <c r="F635" s="14"/>
      <c r="I635" s="104" t="s">
        <v>399</v>
      </c>
      <c r="J635" s="115">
        <v>0.56238394016568627</v>
      </c>
      <c r="K635" s="558">
        <v>0.14499999999999999</v>
      </c>
      <c r="L635" s="100">
        <v>3500</v>
      </c>
      <c r="M635" s="88"/>
      <c r="N635" s="559">
        <f t="shared" si="251"/>
        <v>0.63488394016568628</v>
      </c>
      <c r="P635" s="559">
        <f t="shared" si="252"/>
        <v>0.48988394016568626</v>
      </c>
      <c r="S635" s="560">
        <f t="shared" si="253"/>
        <v>0.55999999999999994</v>
      </c>
      <c r="T635" s="560">
        <f t="shared" si="254"/>
        <v>0.55999999999999994</v>
      </c>
      <c r="V635" s="99">
        <v>0.06</v>
      </c>
      <c r="AC635" s="89">
        <f t="shared" si="255"/>
        <v>0</v>
      </c>
      <c r="AD635" s="89">
        <f t="shared" si="256"/>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1" x14ac:dyDescent="0.25">
      <c r="A636" s="107"/>
      <c r="B636" s="98"/>
      <c r="C636" s="18"/>
      <c r="D636" s="18"/>
      <c r="E636" s="18"/>
      <c r="F636" s="14"/>
      <c r="I636" s="104" t="s">
        <v>400</v>
      </c>
      <c r="J636" s="115">
        <v>0.53593591918065975</v>
      </c>
      <c r="K636" s="558">
        <v>0.105</v>
      </c>
      <c r="L636" s="100">
        <v>2200</v>
      </c>
      <c r="M636" s="88"/>
      <c r="N636" s="559">
        <f t="shared" si="251"/>
        <v>0.58843591918065974</v>
      </c>
      <c r="P636" s="559">
        <f t="shared" si="252"/>
        <v>0.48343591918065976</v>
      </c>
      <c r="S636" s="560">
        <f t="shared" si="253"/>
        <v>0.54999999999999993</v>
      </c>
      <c r="T636" s="560">
        <f t="shared" si="254"/>
        <v>0.54999999999999993</v>
      </c>
      <c r="V636" s="99">
        <v>0.06</v>
      </c>
      <c r="AC636" s="89">
        <f t="shared" si="255"/>
        <v>0</v>
      </c>
      <c r="AD636" s="89">
        <f t="shared" si="256"/>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1" x14ac:dyDescent="0.25">
      <c r="A637" s="107"/>
      <c r="B637" s="98"/>
      <c r="C637" s="18"/>
      <c r="D637" s="18"/>
      <c r="E637" s="18"/>
      <c r="F637" s="14"/>
      <c r="I637" s="104" t="s">
        <v>401</v>
      </c>
      <c r="J637" s="115">
        <v>0.51471523224725868</v>
      </c>
      <c r="K637" s="558">
        <v>7.4999999999999997E-2</v>
      </c>
      <c r="L637" s="100">
        <v>1200</v>
      </c>
      <c r="M637" s="88"/>
      <c r="N637" s="559">
        <f t="shared" si="251"/>
        <v>0.55221523224725866</v>
      </c>
      <c r="P637" s="559">
        <f t="shared" si="252"/>
        <v>0.4772152322472587</v>
      </c>
      <c r="S637" s="560">
        <f t="shared" si="253"/>
        <v>0.53</v>
      </c>
      <c r="T637" s="560">
        <f t="shared" si="254"/>
        <v>0.53</v>
      </c>
      <c r="V637" s="133">
        <v>0.06</v>
      </c>
      <c r="AC637" s="89">
        <f t="shared" si="255"/>
        <v>0</v>
      </c>
      <c r="AD637" s="89">
        <f t="shared" si="256"/>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13">
        <f>J$629</f>
        <v>0.68</v>
      </c>
      <c r="K638" s="813">
        <f t="shared" ref="J638:K639" si="257">K$629</f>
        <v>5.5E-2</v>
      </c>
      <c r="L638" s="682">
        <f>L$629</f>
        <v>150</v>
      </c>
      <c r="M638" s="88"/>
      <c r="N638" s="251">
        <f t="shared" si="251"/>
        <v>0.70750000000000002</v>
      </c>
      <c r="P638" s="251">
        <f t="shared" si="252"/>
        <v>0.65250000000000008</v>
      </c>
      <c r="S638" s="560">
        <f t="shared" si="253"/>
        <v>0.68</v>
      </c>
      <c r="T638" s="560">
        <f t="shared" si="254"/>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257"/>
        <v>0.68</v>
      </c>
      <c r="K639" s="115">
        <f t="shared" si="257"/>
        <v>5.5E-2</v>
      </c>
      <c r="L639" s="100">
        <f>L$629</f>
        <v>150</v>
      </c>
      <c r="M639" s="88"/>
      <c r="N639" s="251">
        <f t="shared" si="251"/>
        <v>0.70750000000000002</v>
      </c>
      <c r="P639" s="251">
        <f t="shared" si="252"/>
        <v>0.65250000000000008</v>
      </c>
      <c r="S639" s="560">
        <f t="shared" si="253"/>
        <v>0.68</v>
      </c>
      <c r="T639" s="560">
        <f t="shared" si="254"/>
        <v>0.68</v>
      </c>
      <c r="AC639" s="89">
        <f t="shared" ref="AC639:AC702" si="258">AC629+1</f>
        <v>1</v>
      </c>
      <c r="AD639" s="89">
        <f t="shared" ref="AD639:AD702" si="259">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260">J$630</f>
        <v>0.68</v>
      </c>
      <c r="K640" s="115">
        <f t="shared" si="260"/>
        <v>5.5E-2</v>
      </c>
      <c r="L640" s="100">
        <f>L$630</f>
        <v>100</v>
      </c>
      <c r="M640" s="88"/>
      <c r="N640" s="251">
        <f t="shared" si="251"/>
        <v>0.70750000000000002</v>
      </c>
      <c r="P640" s="251">
        <f t="shared" si="252"/>
        <v>0.65250000000000008</v>
      </c>
      <c r="S640" s="560">
        <f t="shared" si="253"/>
        <v>0.68</v>
      </c>
      <c r="T640" s="560">
        <f t="shared" si="254"/>
        <v>0.68</v>
      </c>
      <c r="AC640" s="89">
        <f t="shared" si="258"/>
        <v>1</v>
      </c>
      <c r="AD640" s="89">
        <f t="shared" si="259"/>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261">J$631</f>
        <v>0.68</v>
      </c>
      <c r="K641" s="115">
        <f t="shared" si="261"/>
        <v>5.5E-2</v>
      </c>
      <c r="L641" s="100">
        <f>L$631</f>
        <v>200</v>
      </c>
      <c r="M641" s="88"/>
      <c r="N641" s="251">
        <f t="shared" si="251"/>
        <v>0.70750000000000002</v>
      </c>
      <c r="P641" s="251">
        <f t="shared" si="252"/>
        <v>0.65250000000000008</v>
      </c>
      <c r="S641" s="560">
        <f t="shared" si="253"/>
        <v>0.70000000000000007</v>
      </c>
      <c r="T641" s="560">
        <f t="shared" si="254"/>
        <v>0.68</v>
      </c>
      <c r="AC641" s="89">
        <f t="shared" si="258"/>
        <v>1</v>
      </c>
      <c r="AD641" s="89">
        <f t="shared" si="259"/>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262">J$632</f>
        <v>0.66</v>
      </c>
      <c r="K642" s="115">
        <f t="shared" si="262"/>
        <v>8.5000000000000006E-2</v>
      </c>
      <c r="L642" s="100">
        <f>L$632</f>
        <v>300</v>
      </c>
      <c r="M642" s="88"/>
      <c r="N642" s="251">
        <f t="shared" si="251"/>
        <v>0.70250000000000001</v>
      </c>
      <c r="P642" s="251">
        <f t="shared" si="252"/>
        <v>0.61750000000000005</v>
      </c>
      <c r="S642" s="560">
        <f t="shared" si="253"/>
        <v>0.73</v>
      </c>
      <c r="T642" s="560">
        <f t="shared" si="254"/>
        <v>0.64999999999999991</v>
      </c>
      <c r="AC642" s="89">
        <f t="shared" si="258"/>
        <v>1</v>
      </c>
      <c r="AD642" s="89">
        <f t="shared" si="259"/>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263">J$633</f>
        <v>0.64</v>
      </c>
      <c r="K643" s="115">
        <f t="shared" si="263"/>
        <v>0.185</v>
      </c>
      <c r="L643" s="100">
        <f>L$633</f>
        <v>1000</v>
      </c>
      <c r="M643" s="88"/>
      <c r="N643" s="251">
        <f t="shared" si="251"/>
        <v>0.73250000000000004</v>
      </c>
      <c r="P643" s="251">
        <f t="shared" si="252"/>
        <v>0.54749999999999999</v>
      </c>
      <c r="S643" s="560">
        <f t="shared" si="253"/>
        <v>0.73</v>
      </c>
      <c r="T643" s="560">
        <f t="shared" si="254"/>
        <v>0.54999999999999993</v>
      </c>
      <c r="AC643" s="89">
        <f t="shared" si="258"/>
        <v>1</v>
      </c>
      <c r="AD643" s="89">
        <f t="shared" si="259"/>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264">AVERAGE(J$634:J$635)</f>
        <v>0.57488824562535323</v>
      </c>
      <c r="K644" s="115">
        <f t="shared" si="264"/>
        <v>0.15</v>
      </c>
      <c r="L644" s="100">
        <f>AVERAGE(L$634:L$635)</f>
        <v>3750</v>
      </c>
      <c r="M644" s="88"/>
      <c r="N644" s="251">
        <f t="shared" si="251"/>
        <v>0.64988824562535319</v>
      </c>
      <c r="P644" s="251">
        <f t="shared" si="252"/>
        <v>0.49988824562535322</v>
      </c>
      <c r="S644" s="560">
        <f t="shared" si="253"/>
        <v>0.55999999999999994</v>
      </c>
      <c r="T644" s="560">
        <f t="shared" si="254"/>
        <v>0.40999999999999992</v>
      </c>
      <c r="AC644" s="89">
        <f t="shared" si="258"/>
        <v>1</v>
      </c>
      <c r="AD644" s="89">
        <f t="shared" si="259"/>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265">J$636</f>
        <v>0.53593591918065975</v>
      </c>
      <c r="K645" s="115">
        <f t="shared" si="265"/>
        <v>0.105</v>
      </c>
      <c r="L645" s="100">
        <f>L$636</f>
        <v>2200</v>
      </c>
      <c r="M645" s="88"/>
      <c r="N645" s="251">
        <f t="shared" si="251"/>
        <v>0.58843591918065974</v>
      </c>
      <c r="P645" s="251">
        <f t="shared" si="252"/>
        <v>0.48343591918065976</v>
      </c>
      <c r="S645" s="560">
        <f t="shared" si="253"/>
        <v>0.54999999999999993</v>
      </c>
      <c r="T645" s="560">
        <f t="shared" si="254"/>
        <v>0.54999999999999993</v>
      </c>
      <c r="AC645" s="89">
        <f t="shared" si="258"/>
        <v>1</v>
      </c>
      <c r="AD645" s="89">
        <f t="shared" si="259"/>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266">J$637</f>
        <v>0.51471523224725868</v>
      </c>
      <c r="K646" s="115">
        <f t="shared" si="266"/>
        <v>7.4999999999999997E-2</v>
      </c>
      <c r="L646" s="100">
        <f>L$637</f>
        <v>1200</v>
      </c>
      <c r="M646" s="88"/>
      <c r="N646" s="251">
        <f t="shared" si="251"/>
        <v>0.55221523224725866</v>
      </c>
      <c r="P646" s="251">
        <f t="shared" si="252"/>
        <v>0.4772152322472587</v>
      </c>
      <c r="S646" s="560">
        <f t="shared" si="253"/>
        <v>0.53</v>
      </c>
      <c r="T646" s="560">
        <f t="shared" si="254"/>
        <v>0.53</v>
      </c>
      <c r="AC646" s="89">
        <f t="shared" si="258"/>
        <v>1</v>
      </c>
      <c r="AD646" s="89">
        <f t="shared" si="259"/>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266"/>
        <v>0.51471523224725868</v>
      </c>
      <c r="K647" s="115">
        <f t="shared" si="266"/>
        <v>7.4999999999999997E-2</v>
      </c>
      <c r="L647" s="100">
        <f>L$637</f>
        <v>1200</v>
      </c>
      <c r="M647" s="88"/>
      <c r="N647" s="251">
        <f t="shared" si="251"/>
        <v>0.55221523224725866</v>
      </c>
      <c r="P647" s="251">
        <f t="shared" si="252"/>
        <v>0.4772152322472587</v>
      </c>
      <c r="S647" s="560">
        <f t="shared" si="253"/>
        <v>0.5</v>
      </c>
      <c r="T647" s="560">
        <f t="shared" si="254"/>
        <v>0.5</v>
      </c>
      <c r="AC647" s="89">
        <f t="shared" si="258"/>
        <v>1</v>
      </c>
      <c r="AD647" s="89">
        <f t="shared" si="259"/>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13">
        <f t="shared" ref="J648:K649" si="267">J$629</f>
        <v>0.68</v>
      </c>
      <c r="K648" s="813">
        <f t="shared" si="267"/>
        <v>5.5E-2</v>
      </c>
      <c r="L648" s="682">
        <f>L$629</f>
        <v>150</v>
      </c>
      <c r="M648" s="88"/>
      <c r="N648" s="251">
        <f t="shared" si="251"/>
        <v>0.70750000000000002</v>
      </c>
      <c r="P648" s="251">
        <f t="shared" si="252"/>
        <v>0.65250000000000008</v>
      </c>
      <c r="S648" s="560">
        <f t="shared" si="253"/>
        <v>0.68</v>
      </c>
      <c r="T648" s="560">
        <f t="shared" si="254"/>
        <v>0.68</v>
      </c>
      <c r="AC648" s="89">
        <f t="shared" si="258"/>
        <v>2</v>
      </c>
      <c r="AD648" s="89">
        <f t="shared" si="259"/>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267"/>
        <v>0.68</v>
      </c>
      <c r="K649" s="115">
        <f t="shared" si="267"/>
        <v>5.5E-2</v>
      </c>
      <c r="L649" s="100">
        <f>L$629</f>
        <v>150</v>
      </c>
      <c r="M649" s="88"/>
      <c r="N649" s="251">
        <f t="shared" si="251"/>
        <v>0.70750000000000002</v>
      </c>
      <c r="P649" s="251">
        <f t="shared" si="252"/>
        <v>0.65250000000000008</v>
      </c>
      <c r="S649" s="560">
        <f t="shared" si="253"/>
        <v>0.68</v>
      </c>
      <c r="T649" s="560">
        <f t="shared" si="254"/>
        <v>0.68</v>
      </c>
      <c r="AC649" s="89">
        <f t="shared" si="258"/>
        <v>2</v>
      </c>
      <c r="AD649" s="89">
        <f t="shared" si="259"/>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268">J$630</f>
        <v>0.68</v>
      </c>
      <c r="K650" s="115">
        <f t="shared" si="268"/>
        <v>5.5E-2</v>
      </c>
      <c r="L650" s="100">
        <f>L$630</f>
        <v>100</v>
      </c>
      <c r="M650" s="88"/>
      <c r="N650" s="251">
        <f t="shared" si="251"/>
        <v>0.70750000000000002</v>
      </c>
      <c r="P650" s="251">
        <f t="shared" si="252"/>
        <v>0.65250000000000008</v>
      </c>
      <c r="S650" s="560">
        <f t="shared" si="253"/>
        <v>0.68</v>
      </c>
      <c r="T650" s="560">
        <f t="shared" si="254"/>
        <v>0.68</v>
      </c>
      <c r="AC650" s="89">
        <f t="shared" si="258"/>
        <v>2</v>
      </c>
      <c r="AD650" s="89">
        <f t="shared" si="259"/>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269">J$631</f>
        <v>0.68</v>
      </c>
      <c r="K651" s="115">
        <f t="shared" si="269"/>
        <v>5.5E-2</v>
      </c>
      <c r="L651" s="100">
        <f>L$631</f>
        <v>200</v>
      </c>
      <c r="M651" s="88"/>
      <c r="N651" s="251">
        <f t="shared" si="251"/>
        <v>0.70750000000000002</v>
      </c>
      <c r="P651" s="251">
        <f t="shared" si="252"/>
        <v>0.65250000000000008</v>
      </c>
      <c r="S651" s="560">
        <f t="shared" si="253"/>
        <v>0.70000000000000007</v>
      </c>
      <c r="T651" s="560">
        <f t="shared" si="254"/>
        <v>0.68</v>
      </c>
      <c r="AC651" s="89">
        <f t="shared" si="258"/>
        <v>2</v>
      </c>
      <c r="AD651" s="89">
        <f t="shared" si="259"/>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270">J$632</f>
        <v>0.66</v>
      </c>
      <c r="K652" s="115">
        <f t="shared" si="270"/>
        <v>8.5000000000000006E-2</v>
      </c>
      <c r="L652" s="100">
        <f>L$632</f>
        <v>300</v>
      </c>
      <c r="M652" s="88"/>
      <c r="N652" s="251">
        <f t="shared" si="251"/>
        <v>0.70250000000000001</v>
      </c>
      <c r="P652" s="251">
        <f t="shared" si="252"/>
        <v>0.61750000000000005</v>
      </c>
      <c r="S652" s="560">
        <f t="shared" si="253"/>
        <v>0.74</v>
      </c>
      <c r="T652" s="560">
        <f t="shared" si="254"/>
        <v>0.65999999999999992</v>
      </c>
      <c r="AC652" s="89">
        <f t="shared" si="258"/>
        <v>2</v>
      </c>
      <c r="AD652" s="89">
        <f t="shared" si="259"/>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271">J$633</f>
        <v>0.64</v>
      </c>
      <c r="K653" s="115">
        <f t="shared" si="271"/>
        <v>0.185</v>
      </c>
      <c r="L653" s="100">
        <f>L$633</f>
        <v>1000</v>
      </c>
      <c r="M653" s="88"/>
      <c r="N653" s="251">
        <f t="shared" si="251"/>
        <v>0.73250000000000004</v>
      </c>
      <c r="P653" s="251">
        <f t="shared" si="252"/>
        <v>0.54749999999999999</v>
      </c>
      <c r="S653" s="560">
        <f t="shared" si="253"/>
        <v>0.74</v>
      </c>
      <c r="T653" s="560">
        <f t="shared" si="254"/>
        <v>0.55999999999999994</v>
      </c>
      <c r="AC653" s="89">
        <f t="shared" si="258"/>
        <v>2</v>
      </c>
      <c r="AD653" s="89">
        <f t="shared" si="259"/>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272">AVERAGE(J$634:J$635)</f>
        <v>0.57488824562535323</v>
      </c>
      <c r="K654" s="115">
        <f t="shared" si="272"/>
        <v>0.15</v>
      </c>
      <c r="L654" s="100">
        <f>AVERAGE(L$634:L$635)</f>
        <v>3750</v>
      </c>
      <c r="M654" s="88"/>
      <c r="N654" s="251">
        <f t="shared" si="251"/>
        <v>0.64988824562535319</v>
      </c>
      <c r="P654" s="251">
        <f t="shared" si="252"/>
        <v>0.49988824562535322</v>
      </c>
      <c r="S654" s="560">
        <f t="shared" si="253"/>
        <v>0.55999999999999994</v>
      </c>
      <c r="T654" s="560">
        <f t="shared" si="254"/>
        <v>0.40999999999999992</v>
      </c>
      <c r="AC654" s="89">
        <f t="shared" si="258"/>
        <v>2</v>
      </c>
      <c r="AD654" s="89">
        <f t="shared" si="259"/>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273">J$636</f>
        <v>0.53593591918065975</v>
      </c>
      <c r="K655" s="115">
        <f t="shared" si="273"/>
        <v>0.105</v>
      </c>
      <c r="L655" s="100">
        <f>L$636</f>
        <v>2200</v>
      </c>
      <c r="M655" s="88"/>
      <c r="N655" s="251">
        <f t="shared" si="251"/>
        <v>0.58843591918065974</v>
      </c>
      <c r="P655" s="251">
        <f t="shared" si="252"/>
        <v>0.48343591918065976</v>
      </c>
      <c r="S655" s="560">
        <f t="shared" si="253"/>
        <v>0.54999999999999993</v>
      </c>
      <c r="T655" s="560">
        <f t="shared" si="254"/>
        <v>0.54999999999999993</v>
      </c>
      <c r="AC655" s="89">
        <f t="shared" si="258"/>
        <v>2</v>
      </c>
      <c r="AD655" s="89">
        <f t="shared" si="259"/>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274">J$637</f>
        <v>0.51471523224725868</v>
      </c>
      <c r="K656" s="115">
        <f t="shared" si="274"/>
        <v>7.4999999999999997E-2</v>
      </c>
      <c r="L656" s="100">
        <f>L$637</f>
        <v>1200</v>
      </c>
      <c r="M656" s="88"/>
      <c r="N656" s="251">
        <f t="shared" si="251"/>
        <v>0.55221523224725866</v>
      </c>
      <c r="P656" s="251">
        <f t="shared" si="252"/>
        <v>0.4772152322472587</v>
      </c>
      <c r="S656" s="560">
        <f t="shared" si="253"/>
        <v>0.53</v>
      </c>
      <c r="T656" s="560">
        <f t="shared" si="254"/>
        <v>0.53</v>
      </c>
      <c r="AC656" s="89">
        <f t="shared" si="258"/>
        <v>2</v>
      </c>
      <c r="AD656" s="89">
        <f t="shared" si="259"/>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274"/>
        <v>0.51471523224725868</v>
      </c>
      <c r="K657" s="115">
        <f t="shared" si="274"/>
        <v>7.4999999999999997E-2</v>
      </c>
      <c r="L657" s="100">
        <f>L$637</f>
        <v>1200</v>
      </c>
      <c r="M657" s="88"/>
      <c r="N657" s="251">
        <f t="shared" si="251"/>
        <v>0.55221523224725866</v>
      </c>
      <c r="P657" s="251">
        <f t="shared" si="252"/>
        <v>0.4772152322472587</v>
      </c>
      <c r="S657" s="560">
        <f t="shared" si="253"/>
        <v>0.5</v>
      </c>
      <c r="T657" s="560">
        <f t="shared" si="254"/>
        <v>0.5</v>
      </c>
      <c r="AC657" s="89">
        <f t="shared" si="258"/>
        <v>2</v>
      </c>
      <c r="AD657" s="89">
        <f t="shared" si="259"/>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13">
        <f t="shared" ref="J658:L659" si="275">J$629</f>
        <v>0.68</v>
      </c>
      <c r="K658" s="813">
        <f t="shared" si="275"/>
        <v>5.5E-2</v>
      </c>
      <c r="L658" s="682">
        <f>L$629</f>
        <v>150</v>
      </c>
      <c r="M658" s="88"/>
      <c r="N658" s="251">
        <f t="shared" si="251"/>
        <v>0.70750000000000002</v>
      </c>
      <c r="P658" s="251">
        <f t="shared" si="252"/>
        <v>0.65250000000000008</v>
      </c>
      <c r="S658" s="560">
        <f t="shared" si="253"/>
        <v>0.68</v>
      </c>
      <c r="T658" s="560">
        <f t="shared" si="254"/>
        <v>0.68</v>
      </c>
      <c r="AC658" s="89">
        <f t="shared" si="258"/>
        <v>3</v>
      </c>
      <c r="AD658" s="89">
        <f t="shared" si="259"/>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275"/>
        <v>0.68</v>
      </c>
      <c r="K659" s="115">
        <f t="shared" si="275"/>
        <v>5.5E-2</v>
      </c>
      <c r="L659" s="100">
        <f t="shared" si="275"/>
        <v>150</v>
      </c>
      <c r="M659" s="88"/>
      <c r="N659" s="251">
        <f t="shared" si="251"/>
        <v>0.70750000000000002</v>
      </c>
      <c r="P659" s="251">
        <f t="shared" si="252"/>
        <v>0.65250000000000008</v>
      </c>
      <c r="S659" s="560">
        <f t="shared" si="253"/>
        <v>0.68</v>
      </c>
      <c r="T659" s="560">
        <f t="shared" si="254"/>
        <v>0.68</v>
      </c>
      <c r="AC659" s="89">
        <f t="shared" si="258"/>
        <v>3</v>
      </c>
      <c r="AD659" s="89">
        <f t="shared" si="259"/>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276">J$630</f>
        <v>0.68</v>
      </c>
      <c r="K660" s="115">
        <f t="shared" si="276"/>
        <v>5.5E-2</v>
      </c>
      <c r="L660" s="100">
        <f t="shared" si="276"/>
        <v>100</v>
      </c>
      <c r="M660" s="88"/>
      <c r="N660" s="251">
        <f t="shared" ref="N660:N691" si="277">$J660+$K660/2</f>
        <v>0.70750000000000002</v>
      </c>
      <c r="P660" s="251">
        <f t="shared" ref="P660:P691" si="278">$J660-$K660/2</f>
        <v>0.65250000000000008</v>
      </c>
      <c r="S660" s="560">
        <f t="shared" ref="S660:S691" si="279">MAX($J524:$R524)+$T524</f>
        <v>0.68</v>
      </c>
      <c r="T660" s="560">
        <f t="shared" ref="T660:T691" si="280">MIN($J524:$R524)+$T524-INDEX(DigSpread,$AD660+1,1)</f>
        <v>0.68</v>
      </c>
      <c r="AC660" s="89">
        <f t="shared" si="258"/>
        <v>3</v>
      </c>
      <c r="AD660" s="89">
        <f t="shared" si="259"/>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281">J$631</f>
        <v>0.68</v>
      </c>
      <c r="K661" s="115">
        <f t="shared" si="281"/>
        <v>5.5E-2</v>
      </c>
      <c r="L661" s="100">
        <f t="shared" si="281"/>
        <v>200</v>
      </c>
      <c r="M661" s="88"/>
      <c r="N661" s="251">
        <f t="shared" si="277"/>
        <v>0.70750000000000002</v>
      </c>
      <c r="P661" s="251">
        <f t="shared" si="278"/>
        <v>0.65250000000000008</v>
      </c>
      <c r="S661" s="560">
        <f t="shared" si="279"/>
        <v>0.70000000000000007</v>
      </c>
      <c r="T661" s="560">
        <f t="shared" si="280"/>
        <v>0.68</v>
      </c>
      <c r="AC661" s="89">
        <f t="shared" si="258"/>
        <v>3</v>
      </c>
      <c r="AD661" s="89">
        <f t="shared" si="259"/>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282">J$632</f>
        <v>0.66</v>
      </c>
      <c r="K662" s="115">
        <f t="shared" si="282"/>
        <v>8.5000000000000006E-2</v>
      </c>
      <c r="L662" s="100">
        <f t="shared" si="282"/>
        <v>300</v>
      </c>
      <c r="M662" s="88"/>
      <c r="N662" s="251">
        <f t="shared" si="277"/>
        <v>0.70250000000000001</v>
      </c>
      <c r="P662" s="251">
        <f t="shared" si="278"/>
        <v>0.61750000000000005</v>
      </c>
      <c r="S662" s="560">
        <f t="shared" si="279"/>
        <v>0.72</v>
      </c>
      <c r="T662" s="560">
        <f t="shared" si="280"/>
        <v>0.6399999999999999</v>
      </c>
      <c r="AC662" s="89">
        <f t="shared" si="258"/>
        <v>3</v>
      </c>
      <c r="AD662" s="89">
        <f t="shared" si="259"/>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283">J$633</f>
        <v>0.64</v>
      </c>
      <c r="K663" s="115">
        <f t="shared" si="283"/>
        <v>0.185</v>
      </c>
      <c r="L663" s="100">
        <f t="shared" si="283"/>
        <v>1000</v>
      </c>
      <c r="M663" s="88"/>
      <c r="N663" s="251">
        <f t="shared" si="277"/>
        <v>0.73250000000000004</v>
      </c>
      <c r="P663" s="251">
        <f t="shared" si="278"/>
        <v>0.54749999999999999</v>
      </c>
      <c r="S663" s="560">
        <f t="shared" si="279"/>
        <v>0.72</v>
      </c>
      <c r="T663" s="560">
        <f t="shared" si="280"/>
        <v>0.53999999999999992</v>
      </c>
      <c r="AC663" s="89">
        <f t="shared" si="258"/>
        <v>3</v>
      </c>
      <c r="AD663" s="89">
        <f t="shared" si="259"/>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284">AVERAGE(J$634:J$635)</f>
        <v>0.57488824562535323</v>
      </c>
      <c r="K664" s="115">
        <f t="shared" si="284"/>
        <v>0.15</v>
      </c>
      <c r="L664" s="100">
        <f t="shared" si="284"/>
        <v>3750</v>
      </c>
      <c r="M664" s="88"/>
      <c r="N664" s="251">
        <f t="shared" si="277"/>
        <v>0.64988824562535319</v>
      </c>
      <c r="P664" s="251">
        <f t="shared" si="278"/>
        <v>0.49988824562535322</v>
      </c>
      <c r="S664" s="560">
        <f t="shared" si="279"/>
        <v>0.55999999999999994</v>
      </c>
      <c r="T664" s="560">
        <f t="shared" si="280"/>
        <v>0.40999999999999992</v>
      </c>
      <c r="AC664" s="89">
        <f t="shared" si="258"/>
        <v>3</v>
      </c>
      <c r="AD664" s="89">
        <f t="shared" si="259"/>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285">J$636</f>
        <v>0.53593591918065975</v>
      </c>
      <c r="K665" s="115">
        <f t="shared" si="285"/>
        <v>0.105</v>
      </c>
      <c r="L665" s="100">
        <f t="shared" si="285"/>
        <v>2200</v>
      </c>
      <c r="M665" s="88"/>
      <c r="N665" s="251">
        <f t="shared" si="277"/>
        <v>0.58843591918065974</v>
      </c>
      <c r="P665" s="251">
        <f t="shared" si="278"/>
        <v>0.48343591918065976</v>
      </c>
      <c r="S665" s="560">
        <f t="shared" si="279"/>
        <v>0.54999999999999993</v>
      </c>
      <c r="T665" s="560">
        <f t="shared" si="280"/>
        <v>0.54999999999999993</v>
      </c>
      <c r="AC665" s="89">
        <f t="shared" si="258"/>
        <v>3</v>
      </c>
      <c r="AD665" s="89">
        <f t="shared" si="259"/>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286">J$637</f>
        <v>0.51471523224725868</v>
      </c>
      <c r="K666" s="115">
        <f t="shared" si="286"/>
        <v>7.4999999999999997E-2</v>
      </c>
      <c r="L666" s="100">
        <f t="shared" si="286"/>
        <v>1200</v>
      </c>
      <c r="M666" s="88"/>
      <c r="N666" s="251">
        <f t="shared" si="277"/>
        <v>0.55221523224725866</v>
      </c>
      <c r="P666" s="251">
        <f t="shared" si="278"/>
        <v>0.4772152322472587</v>
      </c>
      <c r="S666" s="560">
        <f t="shared" si="279"/>
        <v>0.53</v>
      </c>
      <c r="T666" s="560">
        <f t="shared" si="280"/>
        <v>0.53</v>
      </c>
      <c r="AC666" s="89">
        <f t="shared" si="258"/>
        <v>3</v>
      </c>
      <c r="AD666" s="89">
        <f t="shared" si="259"/>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286"/>
        <v>0.51471523224725868</v>
      </c>
      <c r="K667" s="115">
        <f t="shared" si="286"/>
        <v>7.4999999999999997E-2</v>
      </c>
      <c r="L667" s="100">
        <f t="shared" si="286"/>
        <v>1200</v>
      </c>
      <c r="M667" s="88"/>
      <c r="N667" s="251">
        <f t="shared" si="277"/>
        <v>0.55221523224725866</v>
      </c>
      <c r="P667" s="251">
        <f t="shared" si="278"/>
        <v>0.4772152322472587</v>
      </c>
      <c r="S667" s="560">
        <f t="shared" si="279"/>
        <v>0.5</v>
      </c>
      <c r="T667" s="560">
        <f t="shared" si="280"/>
        <v>0.5</v>
      </c>
      <c r="AC667" s="89">
        <f t="shared" si="258"/>
        <v>3</v>
      </c>
      <c r="AD667" s="89">
        <f t="shared" si="259"/>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13">
        <f t="shared" ref="J668:L669" si="287">J$629</f>
        <v>0.68</v>
      </c>
      <c r="K668" s="813">
        <f t="shared" si="287"/>
        <v>5.5E-2</v>
      </c>
      <c r="L668" s="682">
        <f>L$629</f>
        <v>150</v>
      </c>
      <c r="M668" s="88"/>
      <c r="N668" s="251">
        <f t="shared" si="277"/>
        <v>0.70750000000000002</v>
      </c>
      <c r="P668" s="251">
        <f t="shared" si="278"/>
        <v>0.65250000000000008</v>
      </c>
      <c r="S668" s="560">
        <f t="shared" si="279"/>
        <v>0.68</v>
      </c>
      <c r="T668" s="560">
        <f t="shared" si="280"/>
        <v>0.68</v>
      </c>
      <c r="AC668" s="89">
        <f t="shared" si="258"/>
        <v>4</v>
      </c>
      <c r="AD668" s="89">
        <f t="shared" si="259"/>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287"/>
        <v>0.68</v>
      </c>
      <c r="K669" s="115">
        <f t="shared" si="287"/>
        <v>5.5E-2</v>
      </c>
      <c r="L669" s="100">
        <f t="shared" si="287"/>
        <v>150</v>
      </c>
      <c r="M669" s="88"/>
      <c r="N669" s="251">
        <f t="shared" si="277"/>
        <v>0.70750000000000002</v>
      </c>
      <c r="P669" s="251">
        <f t="shared" si="278"/>
        <v>0.65250000000000008</v>
      </c>
      <c r="S669" s="560">
        <f t="shared" si="279"/>
        <v>0.68</v>
      </c>
      <c r="T669" s="560">
        <f t="shared" si="280"/>
        <v>0.68</v>
      </c>
      <c r="AC669" s="89">
        <f t="shared" si="258"/>
        <v>4</v>
      </c>
      <c r="AD669" s="89">
        <f t="shared" si="259"/>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288">J$630</f>
        <v>0.68</v>
      </c>
      <c r="K670" s="115">
        <f t="shared" si="288"/>
        <v>5.5E-2</v>
      </c>
      <c r="L670" s="100">
        <f t="shared" si="288"/>
        <v>100</v>
      </c>
      <c r="M670" s="88"/>
      <c r="N670" s="251">
        <f t="shared" si="277"/>
        <v>0.70750000000000002</v>
      </c>
      <c r="P670" s="251">
        <f t="shared" si="278"/>
        <v>0.65250000000000008</v>
      </c>
      <c r="S670" s="560">
        <f t="shared" si="279"/>
        <v>0.68</v>
      </c>
      <c r="T670" s="560">
        <f t="shared" si="280"/>
        <v>0.68</v>
      </c>
      <c r="AC670" s="89">
        <f t="shared" si="258"/>
        <v>4</v>
      </c>
      <c r="AD670" s="89">
        <f t="shared" si="259"/>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289">J$631</f>
        <v>0.68</v>
      </c>
      <c r="K671" s="115">
        <f t="shared" si="289"/>
        <v>5.5E-2</v>
      </c>
      <c r="L671" s="100">
        <f t="shared" si="289"/>
        <v>200</v>
      </c>
      <c r="M671" s="88"/>
      <c r="N671" s="251">
        <f t="shared" si="277"/>
        <v>0.70750000000000002</v>
      </c>
      <c r="P671" s="251">
        <f t="shared" si="278"/>
        <v>0.65250000000000008</v>
      </c>
      <c r="S671" s="560">
        <f t="shared" si="279"/>
        <v>0.70000000000000007</v>
      </c>
      <c r="T671" s="560">
        <f t="shared" si="280"/>
        <v>0.68</v>
      </c>
      <c r="AC671" s="89">
        <f t="shared" si="258"/>
        <v>4</v>
      </c>
      <c r="AD671" s="89">
        <f t="shared" si="259"/>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290">J$632</f>
        <v>0.66</v>
      </c>
      <c r="K672" s="115">
        <f t="shared" si="290"/>
        <v>8.5000000000000006E-2</v>
      </c>
      <c r="L672" s="100">
        <f t="shared" si="290"/>
        <v>300</v>
      </c>
      <c r="M672" s="88"/>
      <c r="N672" s="251">
        <f t="shared" si="277"/>
        <v>0.70250000000000001</v>
      </c>
      <c r="P672" s="251">
        <f t="shared" si="278"/>
        <v>0.61750000000000005</v>
      </c>
      <c r="S672" s="560">
        <f t="shared" si="279"/>
        <v>0.73</v>
      </c>
      <c r="T672" s="560">
        <f t="shared" si="280"/>
        <v>0.64999999999999991</v>
      </c>
      <c r="AC672" s="89">
        <f t="shared" si="258"/>
        <v>4</v>
      </c>
      <c r="AD672" s="89">
        <f t="shared" si="259"/>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291">J$633</f>
        <v>0.64</v>
      </c>
      <c r="K673" s="115">
        <f t="shared" si="291"/>
        <v>0.185</v>
      </c>
      <c r="L673" s="100">
        <f t="shared" si="291"/>
        <v>1000</v>
      </c>
      <c r="M673" s="88"/>
      <c r="N673" s="251">
        <f t="shared" si="277"/>
        <v>0.73250000000000004</v>
      </c>
      <c r="P673" s="251">
        <f t="shared" si="278"/>
        <v>0.54749999999999999</v>
      </c>
      <c r="S673" s="560">
        <f t="shared" si="279"/>
        <v>0.73</v>
      </c>
      <c r="T673" s="560">
        <f t="shared" si="280"/>
        <v>0.54999999999999993</v>
      </c>
      <c r="AC673" s="89">
        <f t="shared" si="258"/>
        <v>4</v>
      </c>
      <c r="AD673" s="89">
        <f t="shared" si="259"/>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292">AVERAGE(J$634:J$635)</f>
        <v>0.57488824562535323</v>
      </c>
      <c r="K674" s="115">
        <f t="shared" si="292"/>
        <v>0.15</v>
      </c>
      <c r="L674" s="100">
        <f t="shared" si="292"/>
        <v>3750</v>
      </c>
      <c r="M674" s="88"/>
      <c r="N674" s="251">
        <f t="shared" si="277"/>
        <v>0.64988824562535319</v>
      </c>
      <c r="P674" s="251">
        <f t="shared" si="278"/>
        <v>0.49988824562535322</v>
      </c>
      <c r="S674" s="560">
        <f t="shared" si="279"/>
        <v>0.55999999999999994</v>
      </c>
      <c r="T674" s="560">
        <f t="shared" si="280"/>
        <v>0.40999999999999992</v>
      </c>
      <c r="AC674" s="89">
        <f t="shared" si="258"/>
        <v>4</v>
      </c>
      <c r="AD674" s="89">
        <f t="shared" si="259"/>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293">J$636</f>
        <v>0.53593591918065975</v>
      </c>
      <c r="K675" s="115">
        <f t="shared" si="293"/>
        <v>0.105</v>
      </c>
      <c r="L675" s="100">
        <f t="shared" si="293"/>
        <v>2200</v>
      </c>
      <c r="M675" s="88"/>
      <c r="N675" s="251">
        <f t="shared" si="277"/>
        <v>0.58843591918065974</v>
      </c>
      <c r="P675" s="251">
        <f t="shared" si="278"/>
        <v>0.48343591918065976</v>
      </c>
      <c r="S675" s="560">
        <f t="shared" si="279"/>
        <v>0.54999999999999993</v>
      </c>
      <c r="T675" s="560">
        <f t="shared" si="280"/>
        <v>0.54999999999999993</v>
      </c>
      <c r="AC675" s="89">
        <f t="shared" si="258"/>
        <v>4</v>
      </c>
      <c r="AD675" s="89">
        <f t="shared" si="259"/>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294">J$637</f>
        <v>0.51471523224725868</v>
      </c>
      <c r="K676" s="115">
        <f t="shared" si="294"/>
        <v>7.4999999999999997E-2</v>
      </c>
      <c r="L676" s="100">
        <f t="shared" si="294"/>
        <v>1200</v>
      </c>
      <c r="M676" s="88"/>
      <c r="N676" s="251">
        <f t="shared" si="277"/>
        <v>0.55221523224725866</v>
      </c>
      <c r="P676" s="251">
        <f t="shared" si="278"/>
        <v>0.4772152322472587</v>
      </c>
      <c r="S676" s="560">
        <f t="shared" si="279"/>
        <v>0.53</v>
      </c>
      <c r="T676" s="560">
        <f t="shared" si="280"/>
        <v>0.53</v>
      </c>
      <c r="AC676" s="89">
        <f t="shared" si="258"/>
        <v>4</v>
      </c>
      <c r="AD676" s="89">
        <f t="shared" si="259"/>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294"/>
        <v>0.51471523224725868</v>
      </c>
      <c r="K677" s="115">
        <f t="shared" si="294"/>
        <v>7.4999999999999997E-2</v>
      </c>
      <c r="L677" s="100">
        <f t="shared" si="294"/>
        <v>1200</v>
      </c>
      <c r="M677" s="88"/>
      <c r="N677" s="251">
        <f t="shared" si="277"/>
        <v>0.55221523224725866</v>
      </c>
      <c r="P677" s="251">
        <f t="shared" si="278"/>
        <v>0.4772152322472587</v>
      </c>
      <c r="S677" s="560">
        <f t="shared" si="279"/>
        <v>0.5</v>
      </c>
      <c r="T677" s="560">
        <f t="shared" si="280"/>
        <v>0.5</v>
      </c>
      <c r="AC677" s="89">
        <f t="shared" si="258"/>
        <v>4</v>
      </c>
      <c r="AD677" s="89">
        <f t="shared" si="259"/>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13">
        <f t="shared" ref="J678:L678" si="295">J$628</f>
        <v>0.5</v>
      </c>
      <c r="K678" s="813">
        <f t="shared" si="295"/>
        <v>5.5E-2</v>
      </c>
      <c r="L678" s="682">
        <f t="shared" si="295"/>
        <v>850</v>
      </c>
      <c r="M678" s="88"/>
      <c r="N678" s="251">
        <f t="shared" si="277"/>
        <v>0.52749999999999997</v>
      </c>
      <c r="P678" s="251">
        <f t="shared" si="278"/>
        <v>0.47249999999999998</v>
      </c>
      <c r="S678" s="560">
        <f t="shared" si="279"/>
        <v>0.5</v>
      </c>
      <c r="T678" s="560">
        <f t="shared" si="280"/>
        <v>0.5</v>
      </c>
      <c r="AC678" s="89">
        <f t="shared" si="258"/>
        <v>5</v>
      </c>
      <c r="AD678" s="89">
        <f t="shared" si="259"/>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296">J$629</f>
        <v>0.68</v>
      </c>
      <c r="K679" s="115">
        <f t="shared" si="296"/>
        <v>5.5E-2</v>
      </c>
      <c r="L679" s="100">
        <f t="shared" si="296"/>
        <v>150</v>
      </c>
      <c r="M679" s="88"/>
      <c r="N679" s="251">
        <f t="shared" si="277"/>
        <v>0.70750000000000002</v>
      </c>
      <c r="P679" s="251">
        <f t="shared" si="278"/>
        <v>0.65250000000000008</v>
      </c>
      <c r="S679" s="560">
        <f t="shared" si="279"/>
        <v>0.68</v>
      </c>
      <c r="T679" s="560">
        <f t="shared" si="280"/>
        <v>0.68</v>
      </c>
      <c r="AC679" s="89">
        <f t="shared" si="258"/>
        <v>5</v>
      </c>
      <c r="AD679" s="89">
        <f t="shared" si="259"/>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297">J$630</f>
        <v>0.68</v>
      </c>
      <c r="K680" s="115">
        <f t="shared" si="297"/>
        <v>5.5E-2</v>
      </c>
      <c r="L680" s="100">
        <f t="shared" si="297"/>
        <v>100</v>
      </c>
      <c r="M680" s="88"/>
      <c r="N680" s="251">
        <f t="shared" si="277"/>
        <v>0.70750000000000002</v>
      </c>
      <c r="P680" s="251">
        <f t="shared" si="278"/>
        <v>0.65250000000000008</v>
      </c>
      <c r="S680" s="560">
        <f t="shared" si="279"/>
        <v>0.68</v>
      </c>
      <c r="T680" s="560">
        <f t="shared" si="280"/>
        <v>0.68</v>
      </c>
      <c r="AC680" s="89">
        <f t="shared" si="258"/>
        <v>5</v>
      </c>
      <c r="AD680" s="89">
        <f t="shared" si="259"/>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298">J$631</f>
        <v>0.68</v>
      </c>
      <c r="K681" s="115">
        <f t="shared" si="298"/>
        <v>5.5E-2</v>
      </c>
      <c r="L681" s="100">
        <f t="shared" si="298"/>
        <v>200</v>
      </c>
      <c r="M681" s="88"/>
      <c r="N681" s="251">
        <f t="shared" si="277"/>
        <v>0.70750000000000002</v>
      </c>
      <c r="P681" s="251">
        <f t="shared" si="278"/>
        <v>0.65250000000000008</v>
      </c>
      <c r="S681" s="560">
        <f t="shared" si="279"/>
        <v>0.70000000000000007</v>
      </c>
      <c r="T681" s="560">
        <f t="shared" si="280"/>
        <v>0.68</v>
      </c>
      <c r="AC681" s="89">
        <f t="shared" si="258"/>
        <v>5</v>
      </c>
      <c r="AD681" s="89">
        <f t="shared" si="259"/>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299">J$632</f>
        <v>0.66</v>
      </c>
      <c r="K682" s="115">
        <f t="shared" si="299"/>
        <v>8.5000000000000006E-2</v>
      </c>
      <c r="L682" s="100">
        <f t="shared" si="299"/>
        <v>300</v>
      </c>
      <c r="M682" s="88"/>
      <c r="N682" s="251">
        <f t="shared" si="277"/>
        <v>0.70250000000000001</v>
      </c>
      <c r="P682" s="251">
        <f t="shared" si="278"/>
        <v>0.61750000000000005</v>
      </c>
      <c r="S682" s="560">
        <f t="shared" si="279"/>
        <v>0.73</v>
      </c>
      <c r="T682" s="560">
        <f t="shared" si="280"/>
        <v>0.64999999999999991</v>
      </c>
      <c r="AC682" s="89">
        <f t="shared" si="258"/>
        <v>5</v>
      </c>
      <c r="AD682" s="89">
        <f t="shared" si="259"/>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300">J$633</f>
        <v>0.64</v>
      </c>
      <c r="K683" s="115">
        <f t="shared" si="300"/>
        <v>0.185</v>
      </c>
      <c r="L683" s="100">
        <f t="shared" si="300"/>
        <v>1000</v>
      </c>
      <c r="M683" s="88"/>
      <c r="N683" s="251">
        <f t="shared" si="277"/>
        <v>0.73250000000000004</v>
      </c>
      <c r="P683" s="251">
        <f t="shared" si="278"/>
        <v>0.54749999999999999</v>
      </c>
      <c r="S683" s="560">
        <f t="shared" si="279"/>
        <v>0.73</v>
      </c>
      <c r="T683" s="560">
        <f t="shared" si="280"/>
        <v>0.54999999999999993</v>
      </c>
      <c r="AC683" s="89">
        <f t="shared" si="258"/>
        <v>5</v>
      </c>
      <c r="AD683" s="89">
        <f t="shared" si="259"/>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301">AVERAGE(J$634:J$635)</f>
        <v>0.57488824562535323</v>
      </c>
      <c r="K684" s="115">
        <f t="shared" si="301"/>
        <v>0.15</v>
      </c>
      <c r="L684" s="100">
        <f t="shared" si="301"/>
        <v>3750</v>
      </c>
      <c r="M684" s="88"/>
      <c r="N684" s="251">
        <f t="shared" si="277"/>
        <v>0.64988824562535319</v>
      </c>
      <c r="P684" s="251">
        <f t="shared" si="278"/>
        <v>0.49988824562535322</v>
      </c>
      <c r="S684" s="560">
        <f t="shared" si="279"/>
        <v>0.55999999999999994</v>
      </c>
      <c r="T684" s="560">
        <f t="shared" si="280"/>
        <v>0.40999999999999992</v>
      </c>
      <c r="AC684" s="89">
        <f t="shared" si="258"/>
        <v>5</v>
      </c>
      <c r="AD684" s="89">
        <f t="shared" si="259"/>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302">J$636</f>
        <v>0.53593591918065975</v>
      </c>
      <c r="K685" s="115">
        <f t="shared" si="302"/>
        <v>0.105</v>
      </c>
      <c r="L685" s="100">
        <f t="shared" si="302"/>
        <v>2200</v>
      </c>
      <c r="M685" s="88"/>
      <c r="N685" s="251">
        <f t="shared" si="277"/>
        <v>0.58843591918065974</v>
      </c>
      <c r="P685" s="251">
        <f t="shared" si="278"/>
        <v>0.48343591918065976</v>
      </c>
      <c r="S685" s="560">
        <f t="shared" si="279"/>
        <v>0.54999999999999993</v>
      </c>
      <c r="T685" s="560">
        <f t="shared" si="280"/>
        <v>0.54999999999999993</v>
      </c>
      <c r="AC685" s="89">
        <f t="shared" si="258"/>
        <v>5</v>
      </c>
      <c r="AD685" s="89">
        <f t="shared" si="259"/>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303">J$637</f>
        <v>0.51471523224725868</v>
      </c>
      <c r="K686" s="115">
        <f t="shared" si="303"/>
        <v>7.4999999999999997E-2</v>
      </c>
      <c r="L686" s="100">
        <f t="shared" si="303"/>
        <v>1200</v>
      </c>
      <c r="M686" s="88"/>
      <c r="N686" s="251">
        <f t="shared" si="277"/>
        <v>0.55221523224725866</v>
      </c>
      <c r="P686" s="251">
        <f t="shared" si="278"/>
        <v>0.4772152322472587</v>
      </c>
      <c r="S686" s="560">
        <f t="shared" si="279"/>
        <v>0.53</v>
      </c>
      <c r="T686" s="560">
        <f t="shared" si="280"/>
        <v>0.53</v>
      </c>
      <c r="AC686" s="89">
        <f t="shared" si="258"/>
        <v>5</v>
      </c>
      <c r="AD686" s="89">
        <f t="shared" si="259"/>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303"/>
        <v>0.51471523224725868</v>
      </c>
      <c r="K687" s="115">
        <f t="shared" si="303"/>
        <v>7.4999999999999997E-2</v>
      </c>
      <c r="L687" s="100">
        <f t="shared" si="303"/>
        <v>1200</v>
      </c>
      <c r="M687" s="88"/>
      <c r="N687" s="251">
        <f t="shared" si="277"/>
        <v>0.55221523224725866</v>
      </c>
      <c r="P687" s="251">
        <f t="shared" si="278"/>
        <v>0.4772152322472587</v>
      </c>
      <c r="S687" s="560">
        <f t="shared" si="279"/>
        <v>0.5</v>
      </c>
      <c r="T687" s="560">
        <f t="shared" si="280"/>
        <v>0.5</v>
      </c>
      <c r="AC687" s="89">
        <f t="shared" si="258"/>
        <v>5</v>
      </c>
      <c r="AD687" s="89">
        <f t="shared" si="259"/>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13">
        <f t="shared" ref="J688:L688" si="304">J$628</f>
        <v>0.5</v>
      </c>
      <c r="K688" s="813">
        <f t="shared" si="304"/>
        <v>5.5E-2</v>
      </c>
      <c r="L688" s="682">
        <f t="shared" si="304"/>
        <v>850</v>
      </c>
      <c r="M688" s="88"/>
      <c r="N688" s="251">
        <f t="shared" si="277"/>
        <v>0.52749999999999997</v>
      </c>
      <c r="P688" s="251">
        <f t="shared" si="278"/>
        <v>0.47249999999999998</v>
      </c>
      <c r="S688" s="560">
        <f t="shared" si="279"/>
        <v>0.5</v>
      </c>
      <c r="T688" s="560">
        <f t="shared" si="280"/>
        <v>0.5</v>
      </c>
      <c r="AC688" s="89">
        <f t="shared" si="258"/>
        <v>6</v>
      </c>
      <c r="AD688" s="89">
        <f t="shared" si="259"/>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305">J$629</f>
        <v>0.68</v>
      </c>
      <c r="K689" s="115">
        <f t="shared" si="305"/>
        <v>5.5E-2</v>
      </c>
      <c r="L689" s="100">
        <f t="shared" si="305"/>
        <v>150</v>
      </c>
      <c r="M689" s="88"/>
      <c r="N689" s="251">
        <f t="shared" si="277"/>
        <v>0.70750000000000002</v>
      </c>
      <c r="P689" s="251">
        <f t="shared" si="278"/>
        <v>0.65250000000000008</v>
      </c>
      <c r="S689" s="560">
        <f t="shared" si="279"/>
        <v>0.68</v>
      </c>
      <c r="T689" s="560">
        <f t="shared" si="280"/>
        <v>0.68</v>
      </c>
      <c r="AC689" s="89">
        <f t="shared" si="258"/>
        <v>6</v>
      </c>
      <c r="AD689" s="89">
        <f t="shared" si="259"/>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306">J$630</f>
        <v>0.68</v>
      </c>
      <c r="K690" s="115">
        <f t="shared" si="306"/>
        <v>5.5E-2</v>
      </c>
      <c r="L690" s="100">
        <f t="shared" si="306"/>
        <v>100</v>
      </c>
      <c r="M690" s="88"/>
      <c r="N690" s="251">
        <f t="shared" si="277"/>
        <v>0.70750000000000002</v>
      </c>
      <c r="P690" s="251">
        <f t="shared" si="278"/>
        <v>0.65250000000000008</v>
      </c>
      <c r="S690" s="560">
        <f t="shared" si="279"/>
        <v>0.68</v>
      </c>
      <c r="T690" s="560">
        <f t="shared" si="280"/>
        <v>0.68</v>
      </c>
      <c r="AC690" s="89">
        <f t="shared" si="258"/>
        <v>6</v>
      </c>
      <c r="AD690" s="89">
        <f t="shared" si="259"/>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307">J$631</f>
        <v>0.68</v>
      </c>
      <c r="K691" s="115">
        <f t="shared" si="307"/>
        <v>5.5E-2</v>
      </c>
      <c r="L691" s="100">
        <f t="shared" si="307"/>
        <v>200</v>
      </c>
      <c r="M691" s="88"/>
      <c r="N691" s="251">
        <f t="shared" si="277"/>
        <v>0.70750000000000002</v>
      </c>
      <c r="P691" s="251">
        <f t="shared" si="278"/>
        <v>0.65250000000000008</v>
      </c>
      <c r="S691" s="560">
        <f t="shared" si="279"/>
        <v>0.70000000000000007</v>
      </c>
      <c r="T691" s="560">
        <f t="shared" si="280"/>
        <v>0.68</v>
      </c>
      <c r="AC691" s="89">
        <f t="shared" si="258"/>
        <v>6</v>
      </c>
      <c r="AD691" s="89">
        <f t="shared" si="259"/>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308">J$632</f>
        <v>0.66</v>
      </c>
      <c r="K692" s="115">
        <f t="shared" si="308"/>
        <v>8.5000000000000006E-2</v>
      </c>
      <c r="L692" s="100">
        <f t="shared" si="308"/>
        <v>300</v>
      </c>
      <c r="M692" s="88"/>
      <c r="N692" s="251">
        <f t="shared" ref="N692:N727" si="309">$J692+$K692/2</f>
        <v>0.70250000000000001</v>
      </c>
      <c r="P692" s="251">
        <f t="shared" ref="P692:P727" si="310">$J692-$K692/2</f>
        <v>0.61750000000000005</v>
      </c>
      <c r="S692" s="560">
        <f t="shared" ref="S692:S723" si="311">MAX($J556:$R556)+$T556</f>
        <v>0.73</v>
      </c>
      <c r="T692" s="560">
        <f t="shared" ref="T692:T723" si="312">MIN($J556:$R556)+$T556-INDEX(DigSpread,$AD692+1,1)</f>
        <v>0.64999999999999991</v>
      </c>
      <c r="AC692" s="89">
        <f t="shared" si="258"/>
        <v>6</v>
      </c>
      <c r="AD692" s="89">
        <f t="shared" si="259"/>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313">J$633</f>
        <v>0.64</v>
      </c>
      <c r="K693" s="115">
        <f t="shared" si="313"/>
        <v>0.185</v>
      </c>
      <c r="L693" s="100">
        <f t="shared" si="313"/>
        <v>1000</v>
      </c>
      <c r="M693" s="88"/>
      <c r="N693" s="251">
        <f t="shared" si="309"/>
        <v>0.73250000000000004</v>
      </c>
      <c r="P693" s="251">
        <f t="shared" si="310"/>
        <v>0.54749999999999999</v>
      </c>
      <c r="S693" s="560">
        <f t="shared" si="311"/>
        <v>0.73</v>
      </c>
      <c r="T693" s="560">
        <f t="shared" si="312"/>
        <v>0.54999999999999993</v>
      </c>
      <c r="AC693" s="89">
        <f t="shared" si="258"/>
        <v>6</v>
      </c>
      <c r="AD693" s="89">
        <f t="shared" si="259"/>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314">AVERAGE(J$634:J$635)</f>
        <v>0.57488824562535323</v>
      </c>
      <c r="K694" s="115">
        <f t="shared" si="314"/>
        <v>0.15</v>
      </c>
      <c r="L694" s="100">
        <f t="shared" si="314"/>
        <v>3750</v>
      </c>
      <c r="M694" s="88"/>
      <c r="N694" s="251">
        <f t="shared" si="309"/>
        <v>0.64988824562535319</v>
      </c>
      <c r="P694" s="251">
        <f t="shared" si="310"/>
        <v>0.49988824562535322</v>
      </c>
      <c r="S694" s="560">
        <f t="shared" si="311"/>
        <v>0.55999999999999994</v>
      </c>
      <c r="T694" s="560">
        <f t="shared" si="312"/>
        <v>0.40999999999999992</v>
      </c>
      <c r="AC694" s="89">
        <f t="shared" si="258"/>
        <v>6</v>
      </c>
      <c r="AD694" s="89">
        <f t="shared" si="259"/>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315">J$636</f>
        <v>0.53593591918065975</v>
      </c>
      <c r="K695" s="115">
        <f t="shared" si="315"/>
        <v>0.105</v>
      </c>
      <c r="L695" s="100">
        <f t="shared" si="315"/>
        <v>2200</v>
      </c>
      <c r="M695" s="88"/>
      <c r="N695" s="251">
        <f t="shared" si="309"/>
        <v>0.58843591918065974</v>
      </c>
      <c r="P695" s="251">
        <f t="shared" si="310"/>
        <v>0.48343591918065976</v>
      </c>
      <c r="S695" s="560">
        <f t="shared" si="311"/>
        <v>0.54999999999999993</v>
      </c>
      <c r="T695" s="560">
        <f t="shared" si="312"/>
        <v>0.54999999999999993</v>
      </c>
      <c r="AC695" s="89">
        <f t="shared" si="258"/>
        <v>6</v>
      </c>
      <c r="AD695" s="89">
        <f t="shared" si="259"/>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316">J$637</f>
        <v>0.51471523224725868</v>
      </c>
      <c r="K696" s="115">
        <f t="shared" si="316"/>
        <v>7.4999999999999997E-2</v>
      </c>
      <c r="L696" s="100">
        <f t="shared" si="316"/>
        <v>1200</v>
      </c>
      <c r="M696" s="88"/>
      <c r="N696" s="251">
        <f t="shared" si="309"/>
        <v>0.55221523224725866</v>
      </c>
      <c r="P696" s="251">
        <f t="shared" si="310"/>
        <v>0.4772152322472587</v>
      </c>
      <c r="S696" s="560">
        <f t="shared" si="311"/>
        <v>0.53</v>
      </c>
      <c r="T696" s="560">
        <f t="shared" si="312"/>
        <v>0.53</v>
      </c>
      <c r="AC696" s="89">
        <f t="shared" si="258"/>
        <v>6</v>
      </c>
      <c r="AD696" s="89">
        <f t="shared" si="259"/>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316"/>
        <v>0.51471523224725868</v>
      </c>
      <c r="K697" s="115">
        <f t="shared" si="316"/>
        <v>7.4999999999999997E-2</v>
      </c>
      <c r="L697" s="100">
        <f t="shared" si="316"/>
        <v>1200</v>
      </c>
      <c r="M697" s="88"/>
      <c r="N697" s="251">
        <f t="shared" si="309"/>
        <v>0.55221523224725866</v>
      </c>
      <c r="P697" s="251">
        <f t="shared" si="310"/>
        <v>0.4772152322472587</v>
      </c>
      <c r="S697" s="560">
        <f t="shared" si="311"/>
        <v>0.5</v>
      </c>
      <c r="T697" s="560">
        <f t="shared" si="312"/>
        <v>0.5</v>
      </c>
      <c r="AC697" s="89">
        <f t="shared" si="258"/>
        <v>6</v>
      </c>
      <c r="AD697" s="89">
        <f t="shared" si="259"/>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13">
        <f t="shared" ref="J698:L699" si="317">J$628</f>
        <v>0.5</v>
      </c>
      <c r="K698" s="813">
        <f t="shared" si="317"/>
        <v>5.5E-2</v>
      </c>
      <c r="L698" s="682">
        <f t="shared" si="317"/>
        <v>850</v>
      </c>
      <c r="M698" s="88"/>
      <c r="N698" s="251">
        <f t="shared" si="309"/>
        <v>0.52749999999999997</v>
      </c>
      <c r="P698" s="251">
        <f t="shared" si="310"/>
        <v>0.47249999999999998</v>
      </c>
      <c r="S698" s="560">
        <f t="shared" si="311"/>
        <v>0.5</v>
      </c>
      <c r="T698" s="560">
        <f t="shared" si="312"/>
        <v>0.5</v>
      </c>
      <c r="AC698" s="89">
        <f t="shared" si="258"/>
        <v>7</v>
      </c>
      <c r="AD698" s="89">
        <f t="shared" si="259"/>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13">
        <f t="shared" si="317"/>
        <v>0.5</v>
      </c>
      <c r="K699" s="813">
        <f t="shared" si="317"/>
        <v>5.5E-2</v>
      </c>
      <c r="L699" s="682">
        <f t="shared" si="317"/>
        <v>850</v>
      </c>
      <c r="M699" s="88"/>
      <c r="N699" s="251">
        <f t="shared" si="309"/>
        <v>0.52749999999999997</v>
      </c>
      <c r="P699" s="251">
        <f t="shared" si="310"/>
        <v>0.47249999999999998</v>
      </c>
      <c r="S699" s="560">
        <f t="shared" si="311"/>
        <v>0.5</v>
      </c>
      <c r="T699" s="560">
        <f t="shared" si="312"/>
        <v>0.5</v>
      </c>
      <c r="AC699" s="89">
        <f t="shared" si="258"/>
        <v>7</v>
      </c>
      <c r="AD699" s="89">
        <f t="shared" si="259"/>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318">J$630</f>
        <v>0.68</v>
      </c>
      <c r="K700" s="115">
        <f t="shared" si="318"/>
        <v>5.5E-2</v>
      </c>
      <c r="L700" s="100">
        <f t="shared" si="318"/>
        <v>100</v>
      </c>
      <c r="M700" s="88"/>
      <c r="N700" s="251">
        <f t="shared" si="309"/>
        <v>0.70750000000000002</v>
      </c>
      <c r="P700" s="251">
        <f t="shared" si="310"/>
        <v>0.65250000000000008</v>
      </c>
      <c r="S700" s="560">
        <f t="shared" si="311"/>
        <v>0.68</v>
      </c>
      <c r="T700" s="560">
        <f t="shared" si="312"/>
        <v>0.68</v>
      </c>
      <c r="AC700" s="89">
        <f t="shared" si="258"/>
        <v>7</v>
      </c>
      <c r="AD700" s="89">
        <f t="shared" si="259"/>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319">J$631</f>
        <v>0.68</v>
      </c>
      <c r="K701" s="115">
        <f t="shared" si="319"/>
        <v>5.5E-2</v>
      </c>
      <c r="L701" s="100">
        <f t="shared" si="319"/>
        <v>200</v>
      </c>
      <c r="M701" s="88"/>
      <c r="N701" s="251">
        <f t="shared" si="309"/>
        <v>0.70750000000000002</v>
      </c>
      <c r="P701" s="251">
        <f t="shared" si="310"/>
        <v>0.65250000000000008</v>
      </c>
      <c r="S701" s="560">
        <f t="shared" si="311"/>
        <v>0.70000000000000007</v>
      </c>
      <c r="T701" s="560">
        <f t="shared" si="312"/>
        <v>0.68</v>
      </c>
      <c r="AC701" s="89">
        <f t="shared" si="258"/>
        <v>7</v>
      </c>
      <c r="AD701" s="89">
        <f t="shared" si="259"/>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320">J$632</f>
        <v>0.66</v>
      </c>
      <c r="K702" s="115">
        <f t="shared" si="320"/>
        <v>8.5000000000000006E-2</v>
      </c>
      <c r="L702" s="100">
        <f t="shared" si="320"/>
        <v>300</v>
      </c>
      <c r="M702" s="88"/>
      <c r="N702" s="251">
        <f t="shared" si="309"/>
        <v>0.70250000000000001</v>
      </c>
      <c r="P702" s="251">
        <f t="shared" si="310"/>
        <v>0.61750000000000005</v>
      </c>
      <c r="S702" s="560">
        <f t="shared" si="311"/>
        <v>0.74</v>
      </c>
      <c r="T702" s="560">
        <f t="shared" si="312"/>
        <v>0.65999999999999992</v>
      </c>
      <c r="AC702" s="89">
        <f t="shared" si="258"/>
        <v>7</v>
      </c>
      <c r="AD702" s="89">
        <f t="shared" si="259"/>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321">J$633</f>
        <v>0.64</v>
      </c>
      <c r="K703" s="115">
        <f t="shared" si="321"/>
        <v>0.185</v>
      </c>
      <c r="L703" s="100">
        <f t="shared" si="321"/>
        <v>1000</v>
      </c>
      <c r="M703" s="88"/>
      <c r="N703" s="251">
        <f t="shared" si="309"/>
        <v>0.73250000000000004</v>
      </c>
      <c r="P703" s="251">
        <f t="shared" si="310"/>
        <v>0.54749999999999999</v>
      </c>
      <c r="S703" s="560">
        <f t="shared" si="311"/>
        <v>0.74</v>
      </c>
      <c r="T703" s="560">
        <f t="shared" si="312"/>
        <v>0.55999999999999994</v>
      </c>
      <c r="AC703" s="89">
        <f t="shared" ref="AC703:AC727" si="322">AC693+1</f>
        <v>7</v>
      </c>
      <c r="AD703" s="89">
        <f t="shared" ref="AD703:AD727" si="323">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324">AVERAGE(J$634:J$635)</f>
        <v>0.57488824562535323</v>
      </c>
      <c r="K704" s="115">
        <f t="shared" si="324"/>
        <v>0.15</v>
      </c>
      <c r="L704" s="100">
        <f t="shared" si="324"/>
        <v>3750</v>
      </c>
      <c r="M704" s="88"/>
      <c r="N704" s="251">
        <f t="shared" si="309"/>
        <v>0.64988824562535319</v>
      </c>
      <c r="P704" s="251">
        <f t="shared" si="310"/>
        <v>0.49988824562535322</v>
      </c>
      <c r="S704" s="560">
        <f t="shared" si="311"/>
        <v>0.55999999999999994</v>
      </c>
      <c r="T704" s="560">
        <f t="shared" si="312"/>
        <v>0.40999999999999992</v>
      </c>
      <c r="AC704" s="89">
        <f t="shared" si="322"/>
        <v>7</v>
      </c>
      <c r="AD704" s="89">
        <f t="shared" si="323"/>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325">J$636</f>
        <v>0.53593591918065975</v>
      </c>
      <c r="K705" s="115">
        <f t="shared" si="325"/>
        <v>0.105</v>
      </c>
      <c r="L705" s="100">
        <f t="shared" si="325"/>
        <v>2200</v>
      </c>
      <c r="M705" s="88"/>
      <c r="N705" s="251">
        <f t="shared" si="309"/>
        <v>0.58843591918065974</v>
      </c>
      <c r="P705" s="251">
        <f t="shared" si="310"/>
        <v>0.48343591918065976</v>
      </c>
      <c r="S705" s="560">
        <f t="shared" si="311"/>
        <v>0.54999999999999993</v>
      </c>
      <c r="T705" s="560">
        <f t="shared" si="312"/>
        <v>0.54999999999999993</v>
      </c>
      <c r="AC705" s="89">
        <f t="shared" si="322"/>
        <v>7</v>
      </c>
      <c r="AD705" s="89">
        <f t="shared" si="323"/>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326">J$637</f>
        <v>0.51471523224725868</v>
      </c>
      <c r="K706" s="115">
        <f t="shared" si="326"/>
        <v>7.4999999999999997E-2</v>
      </c>
      <c r="L706" s="100">
        <f t="shared" si="326"/>
        <v>1200</v>
      </c>
      <c r="M706" s="88"/>
      <c r="N706" s="251">
        <f t="shared" si="309"/>
        <v>0.55221523224725866</v>
      </c>
      <c r="P706" s="251">
        <f t="shared" si="310"/>
        <v>0.4772152322472587</v>
      </c>
      <c r="S706" s="560">
        <f t="shared" si="311"/>
        <v>0.53</v>
      </c>
      <c r="T706" s="560">
        <f t="shared" si="312"/>
        <v>0.53</v>
      </c>
      <c r="AC706" s="89">
        <f t="shared" si="322"/>
        <v>7</v>
      </c>
      <c r="AD706" s="89">
        <f t="shared" si="323"/>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326"/>
        <v>0.51471523224725868</v>
      </c>
      <c r="K707" s="115">
        <f t="shared" si="326"/>
        <v>7.4999999999999997E-2</v>
      </c>
      <c r="L707" s="100">
        <f t="shared" si="326"/>
        <v>1200</v>
      </c>
      <c r="M707" s="88"/>
      <c r="N707" s="251">
        <f t="shared" si="309"/>
        <v>0.55221523224725866</v>
      </c>
      <c r="P707" s="251">
        <f t="shared" si="310"/>
        <v>0.4772152322472587</v>
      </c>
      <c r="S707" s="560">
        <f t="shared" si="311"/>
        <v>0.5</v>
      </c>
      <c r="T707" s="560">
        <f t="shared" si="312"/>
        <v>0.5</v>
      </c>
      <c r="AC707" s="89">
        <f t="shared" si="322"/>
        <v>7</v>
      </c>
      <c r="AD707" s="89">
        <f t="shared" si="323"/>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13">
        <f t="shared" ref="J708:L709" si="327">J$628</f>
        <v>0.5</v>
      </c>
      <c r="K708" s="813">
        <f t="shared" si="327"/>
        <v>5.5E-2</v>
      </c>
      <c r="L708" s="682">
        <f t="shared" si="327"/>
        <v>850</v>
      </c>
      <c r="M708" s="88"/>
      <c r="N708" s="251">
        <f t="shared" si="309"/>
        <v>0.52749999999999997</v>
      </c>
      <c r="P708" s="251">
        <f t="shared" si="310"/>
        <v>0.47249999999999998</v>
      </c>
      <c r="S708" s="560">
        <f t="shared" si="311"/>
        <v>0.5</v>
      </c>
      <c r="T708" s="560">
        <f t="shared" si="312"/>
        <v>0.5</v>
      </c>
      <c r="AC708" s="89">
        <f t="shared" si="322"/>
        <v>8</v>
      </c>
      <c r="AD708" s="89">
        <f t="shared" si="323"/>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13">
        <f t="shared" si="327"/>
        <v>0.5</v>
      </c>
      <c r="K709" s="813">
        <f t="shared" si="327"/>
        <v>5.5E-2</v>
      </c>
      <c r="L709" s="682">
        <f t="shared" si="327"/>
        <v>850</v>
      </c>
      <c r="M709" s="88"/>
      <c r="N709" s="251">
        <f t="shared" si="309"/>
        <v>0.52749999999999997</v>
      </c>
      <c r="P709" s="251">
        <f t="shared" si="310"/>
        <v>0.47249999999999998</v>
      </c>
      <c r="S709" s="560">
        <f t="shared" si="311"/>
        <v>0.5</v>
      </c>
      <c r="T709" s="560">
        <f t="shared" si="312"/>
        <v>0.5</v>
      </c>
      <c r="AC709" s="89">
        <f t="shared" si="322"/>
        <v>8</v>
      </c>
      <c r="AD709" s="89">
        <f t="shared" si="323"/>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328">J$630</f>
        <v>0.68</v>
      </c>
      <c r="K710" s="115">
        <f t="shared" si="328"/>
        <v>5.5E-2</v>
      </c>
      <c r="L710" s="100">
        <f t="shared" si="328"/>
        <v>100</v>
      </c>
      <c r="M710" s="88"/>
      <c r="N710" s="251">
        <f t="shared" si="309"/>
        <v>0.70750000000000002</v>
      </c>
      <c r="P710" s="251">
        <f t="shared" si="310"/>
        <v>0.65250000000000008</v>
      </c>
      <c r="S710" s="560">
        <f t="shared" si="311"/>
        <v>0.68</v>
      </c>
      <c r="T710" s="560">
        <f t="shared" si="312"/>
        <v>0.68</v>
      </c>
      <c r="AC710" s="89">
        <f t="shared" si="322"/>
        <v>8</v>
      </c>
      <c r="AD710" s="89">
        <f t="shared" si="323"/>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329">J$631</f>
        <v>0.68</v>
      </c>
      <c r="K711" s="115">
        <f t="shared" si="329"/>
        <v>5.5E-2</v>
      </c>
      <c r="L711" s="100">
        <f t="shared" si="329"/>
        <v>200</v>
      </c>
      <c r="M711" s="88"/>
      <c r="N711" s="251">
        <f t="shared" si="309"/>
        <v>0.70750000000000002</v>
      </c>
      <c r="P711" s="251">
        <f t="shared" si="310"/>
        <v>0.65250000000000008</v>
      </c>
      <c r="S711" s="560">
        <f t="shared" si="311"/>
        <v>0.70000000000000007</v>
      </c>
      <c r="T711" s="560">
        <f t="shared" si="312"/>
        <v>0.68</v>
      </c>
      <c r="AC711" s="89">
        <f t="shared" si="322"/>
        <v>8</v>
      </c>
      <c r="AD711" s="89">
        <f t="shared" si="323"/>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330">J$632</f>
        <v>0.66</v>
      </c>
      <c r="K712" s="115">
        <f t="shared" si="330"/>
        <v>8.5000000000000006E-2</v>
      </c>
      <c r="L712" s="100">
        <f t="shared" si="330"/>
        <v>300</v>
      </c>
      <c r="M712" s="88"/>
      <c r="N712" s="251">
        <f t="shared" si="309"/>
        <v>0.70250000000000001</v>
      </c>
      <c r="P712" s="251">
        <f t="shared" si="310"/>
        <v>0.61750000000000005</v>
      </c>
      <c r="S712" s="560">
        <f t="shared" si="311"/>
        <v>0.75</v>
      </c>
      <c r="T712" s="560">
        <f t="shared" si="312"/>
        <v>0.66999999999999993</v>
      </c>
      <c r="AC712" s="89">
        <f t="shared" si="322"/>
        <v>8</v>
      </c>
      <c r="AD712" s="89">
        <f t="shared" si="323"/>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331">J$633</f>
        <v>0.64</v>
      </c>
      <c r="K713" s="115">
        <f t="shared" si="331"/>
        <v>0.185</v>
      </c>
      <c r="L713" s="100">
        <f t="shared" si="331"/>
        <v>1000</v>
      </c>
      <c r="M713" s="89"/>
      <c r="N713" s="251">
        <f t="shared" si="309"/>
        <v>0.73250000000000004</v>
      </c>
      <c r="P713" s="251">
        <f t="shared" si="310"/>
        <v>0.54749999999999999</v>
      </c>
      <c r="S713" s="560">
        <f t="shared" si="311"/>
        <v>0.75</v>
      </c>
      <c r="T713" s="560">
        <f t="shared" si="312"/>
        <v>0.56999999999999995</v>
      </c>
      <c r="AC713" s="89">
        <f t="shared" si="322"/>
        <v>8</v>
      </c>
      <c r="AD713" s="89">
        <f t="shared" si="323"/>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332">AVERAGE(J$634:J$635)</f>
        <v>0.57488824562535323</v>
      </c>
      <c r="K714" s="115">
        <f t="shared" si="332"/>
        <v>0.15</v>
      </c>
      <c r="L714" s="100">
        <f t="shared" si="332"/>
        <v>3750</v>
      </c>
      <c r="M714" s="89"/>
      <c r="N714" s="251">
        <f t="shared" si="309"/>
        <v>0.64988824562535319</v>
      </c>
      <c r="P714" s="251">
        <f t="shared" si="310"/>
        <v>0.49988824562535322</v>
      </c>
      <c r="S714" s="560">
        <f t="shared" si="311"/>
        <v>0.55999999999999994</v>
      </c>
      <c r="T714" s="560">
        <f t="shared" si="312"/>
        <v>0.40999999999999992</v>
      </c>
      <c r="AC714" s="89">
        <f t="shared" si="322"/>
        <v>8</v>
      </c>
      <c r="AD714" s="89">
        <f t="shared" si="323"/>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333">J$636</f>
        <v>0.53593591918065975</v>
      </c>
      <c r="K715" s="115">
        <f t="shared" si="333"/>
        <v>0.105</v>
      </c>
      <c r="L715" s="100">
        <f t="shared" si="333"/>
        <v>2200</v>
      </c>
      <c r="M715" s="89"/>
      <c r="N715" s="251">
        <f t="shared" si="309"/>
        <v>0.58843591918065974</v>
      </c>
      <c r="P715" s="251">
        <f t="shared" si="310"/>
        <v>0.48343591918065976</v>
      </c>
      <c r="S715" s="560">
        <f t="shared" si="311"/>
        <v>0.54999999999999993</v>
      </c>
      <c r="T715" s="560">
        <f t="shared" si="312"/>
        <v>0.54999999999999993</v>
      </c>
      <c r="AC715" s="89">
        <f t="shared" si="322"/>
        <v>8</v>
      </c>
      <c r="AD715" s="89">
        <f t="shared" si="323"/>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334">J$637</f>
        <v>0.51471523224725868</v>
      </c>
      <c r="K716" s="115">
        <f t="shared" si="334"/>
        <v>7.4999999999999997E-2</v>
      </c>
      <c r="L716" s="100">
        <f t="shared" si="334"/>
        <v>1200</v>
      </c>
      <c r="M716" s="89"/>
      <c r="N716" s="251">
        <f t="shared" si="309"/>
        <v>0.55221523224725866</v>
      </c>
      <c r="P716" s="251">
        <f t="shared" si="310"/>
        <v>0.4772152322472587</v>
      </c>
      <c r="S716" s="560">
        <f t="shared" si="311"/>
        <v>0.53</v>
      </c>
      <c r="T716" s="560">
        <f t="shared" si="312"/>
        <v>0.53</v>
      </c>
      <c r="AC716" s="89">
        <f t="shared" si="322"/>
        <v>8</v>
      </c>
      <c r="AD716" s="89">
        <f t="shared" si="323"/>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334"/>
        <v>0.51471523224725868</v>
      </c>
      <c r="K717" s="115">
        <f t="shared" si="334"/>
        <v>7.4999999999999997E-2</v>
      </c>
      <c r="L717" s="100">
        <f t="shared" si="334"/>
        <v>1200</v>
      </c>
      <c r="M717" s="89"/>
      <c r="N717" s="251">
        <f t="shared" si="309"/>
        <v>0.55221523224725866</v>
      </c>
      <c r="P717" s="251">
        <f t="shared" si="310"/>
        <v>0.4772152322472587</v>
      </c>
      <c r="S717" s="560">
        <f t="shared" si="311"/>
        <v>0.5</v>
      </c>
      <c r="T717" s="560">
        <f t="shared" si="312"/>
        <v>0.5</v>
      </c>
      <c r="AC717" s="89">
        <f t="shared" si="322"/>
        <v>8</v>
      </c>
      <c r="AD717" s="89">
        <f t="shared" si="323"/>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13">
        <f t="shared" ref="J718:L719" si="335">J$628</f>
        <v>0.5</v>
      </c>
      <c r="K718" s="813">
        <f t="shared" si="335"/>
        <v>5.5E-2</v>
      </c>
      <c r="L718" s="682">
        <f t="shared" si="335"/>
        <v>850</v>
      </c>
      <c r="M718" s="89"/>
      <c r="N718" s="251">
        <f t="shared" si="309"/>
        <v>0.52749999999999997</v>
      </c>
      <c r="P718" s="251">
        <f t="shared" si="310"/>
        <v>0.47249999999999998</v>
      </c>
      <c r="S718" s="560">
        <f t="shared" si="311"/>
        <v>0.5</v>
      </c>
      <c r="T718" s="560">
        <f t="shared" si="312"/>
        <v>0.5</v>
      </c>
      <c r="AC718" s="89">
        <f t="shared" si="322"/>
        <v>9</v>
      </c>
      <c r="AD718" s="89">
        <f t="shared" si="323"/>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13">
        <f t="shared" si="335"/>
        <v>0.5</v>
      </c>
      <c r="K719" s="813">
        <f t="shared" si="335"/>
        <v>5.5E-2</v>
      </c>
      <c r="L719" s="682">
        <f t="shared" si="335"/>
        <v>850</v>
      </c>
      <c r="M719" s="89"/>
      <c r="N719" s="251">
        <f t="shared" si="309"/>
        <v>0.52749999999999997</v>
      </c>
      <c r="P719" s="251">
        <f t="shared" si="310"/>
        <v>0.47249999999999998</v>
      </c>
      <c r="S719" s="560">
        <f t="shared" si="311"/>
        <v>0.5</v>
      </c>
      <c r="T719" s="560">
        <f t="shared" si="312"/>
        <v>0.5</v>
      </c>
      <c r="AC719" s="89">
        <f t="shared" si="322"/>
        <v>9</v>
      </c>
      <c r="AD719" s="89">
        <f t="shared" si="323"/>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336">J$630</f>
        <v>0.68</v>
      </c>
      <c r="K720" s="115">
        <f t="shared" si="336"/>
        <v>5.5E-2</v>
      </c>
      <c r="L720" s="100">
        <f t="shared" si="336"/>
        <v>100</v>
      </c>
      <c r="M720" s="89"/>
      <c r="N720" s="251">
        <f t="shared" si="309"/>
        <v>0.70750000000000002</v>
      </c>
      <c r="P720" s="251">
        <f t="shared" si="310"/>
        <v>0.65250000000000008</v>
      </c>
      <c r="S720" s="560">
        <f t="shared" si="311"/>
        <v>0.68</v>
      </c>
      <c r="T720" s="560">
        <f t="shared" si="312"/>
        <v>0.68</v>
      </c>
      <c r="AC720" s="89">
        <f t="shared" si="322"/>
        <v>9</v>
      </c>
      <c r="AD720" s="89">
        <f t="shared" si="323"/>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337">J$631</f>
        <v>0.68</v>
      </c>
      <c r="K721" s="115">
        <f t="shared" si="337"/>
        <v>5.5E-2</v>
      </c>
      <c r="L721" s="100">
        <f t="shared" si="337"/>
        <v>200</v>
      </c>
      <c r="M721" s="89"/>
      <c r="N721" s="251">
        <f t="shared" si="309"/>
        <v>0.70750000000000002</v>
      </c>
      <c r="P721" s="251">
        <f t="shared" si="310"/>
        <v>0.65250000000000008</v>
      </c>
      <c r="S721" s="560">
        <f t="shared" si="311"/>
        <v>0.70000000000000007</v>
      </c>
      <c r="T721" s="560">
        <f t="shared" si="312"/>
        <v>0.68</v>
      </c>
      <c r="AC721" s="89">
        <f t="shared" si="322"/>
        <v>9</v>
      </c>
      <c r="AD721" s="89">
        <f t="shared" si="323"/>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338">J$632</f>
        <v>0.66</v>
      </c>
      <c r="K722" s="115">
        <f t="shared" si="338"/>
        <v>8.5000000000000006E-2</v>
      </c>
      <c r="L722" s="100">
        <f t="shared" si="338"/>
        <v>300</v>
      </c>
      <c r="M722" s="89"/>
      <c r="N722" s="251">
        <f t="shared" si="309"/>
        <v>0.70250000000000001</v>
      </c>
      <c r="P722" s="251">
        <f t="shared" si="310"/>
        <v>0.61750000000000005</v>
      </c>
      <c r="S722" s="560">
        <f t="shared" si="311"/>
        <v>0.75</v>
      </c>
      <c r="T722" s="560">
        <f t="shared" si="312"/>
        <v>0.66999999999999993</v>
      </c>
      <c r="AC722" s="89">
        <f t="shared" si="322"/>
        <v>9</v>
      </c>
      <c r="AD722" s="89">
        <f t="shared" si="323"/>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339">J$633</f>
        <v>0.64</v>
      </c>
      <c r="K723" s="115">
        <f t="shared" si="339"/>
        <v>0.185</v>
      </c>
      <c r="L723" s="100">
        <f t="shared" si="339"/>
        <v>1000</v>
      </c>
      <c r="M723" s="89"/>
      <c r="N723" s="251">
        <f t="shared" si="309"/>
        <v>0.73250000000000004</v>
      </c>
      <c r="P723" s="251">
        <f t="shared" si="310"/>
        <v>0.54749999999999999</v>
      </c>
      <c r="S723" s="560">
        <f t="shared" si="311"/>
        <v>0.75</v>
      </c>
      <c r="T723" s="560">
        <f t="shared" si="312"/>
        <v>0.56999999999999995</v>
      </c>
      <c r="AC723" s="89">
        <f t="shared" si="322"/>
        <v>9</v>
      </c>
      <c r="AD723" s="89">
        <f t="shared" si="323"/>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340">AVERAGE(J$634:J$635)</f>
        <v>0.57488824562535323</v>
      </c>
      <c r="K724" s="115">
        <f t="shared" si="340"/>
        <v>0.15</v>
      </c>
      <c r="L724" s="100">
        <f t="shared" si="340"/>
        <v>3750</v>
      </c>
      <c r="M724" s="89"/>
      <c r="N724" s="251">
        <f t="shared" si="309"/>
        <v>0.64988824562535319</v>
      </c>
      <c r="P724" s="251">
        <f t="shared" si="310"/>
        <v>0.49988824562535322</v>
      </c>
      <c r="S724" s="560">
        <f t="shared" ref="S724:S727" si="341">MAX($J588:$R588)+$T588</f>
        <v>0.55999999999999994</v>
      </c>
      <c r="T724" s="560">
        <f t="shared" ref="T724:T727" si="342">MIN($J588:$R588)+$T588-INDEX(DigSpread,$AD724+1,1)</f>
        <v>0.40999999999999992</v>
      </c>
      <c r="AC724" s="89">
        <f t="shared" si="322"/>
        <v>9</v>
      </c>
      <c r="AD724" s="89">
        <f t="shared" si="323"/>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343">J$636</f>
        <v>0.53593591918065975</v>
      </c>
      <c r="K725" s="115">
        <f t="shared" si="343"/>
        <v>0.105</v>
      </c>
      <c r="L725" s="100">
        <f t="shared" si="343"/>
        <v>2200</v>
      </c>
      <c r="M725" s="89"/>
      <c r="N725" s="251">
        <f t="shared" si="309"/>
        <v>0.58843591918065974</v>
      </c>
      <c r="P725" s="251">
        <f t="shared" si="310"/>
        <v>0.48343591918065976</v>
      </c>
      <c r="S725" s="560">
        <f t="shared" si="341"/>
        <v>0.54999999999999993</v>
      </c>
      <c r="T725" s="560">
        <f t="shared" si="342"/>
        <v>0.54999999999999993</v>
      </c>
      <c r="AC725" s="89">
        <f t="shared" si="322"/>
        <v>9</v>
      </c>
      <c r="AD725" s="89">
        <f t="shared" si="323"/>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344">J$637</f>
        <v>0.51471523224725868</v>
      </c>
      <c r="K726" s="115">
        <f t="shared" si="344"/>
        <v>7.4999999999999997E-2</v>
      </c>
      <c r="L726" s="100">
        <f t="shared" si="344"/>
        <v>1200</v>
      </c>
      <c r="M726" s="89"/>
      <c r="N726" s="251">
        <f t="shared" si="309"/>
        <v>0.55221523224725866</v>
      </c>
      <c r="P726" s="251">
        <f t="shared" si="310"/>
        <v>0.4772152322472587</v>
      </c>
      <c r="S726" s="560">
        <f t="shared" si="341"/>
        <v>0.53</v>
      </c>
      <c r="T726" s="560">
        <f t="shared" si="342"/>
        <v>0.53</v>
      </c>
      <c r="AC726" s="89">
        <f t="shared" si="322"/>
        <v>9</v>
      </c>
      <c r="AD726" s="89">
        <f t="shared" si="323"/>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344"/>
        <v>0.51471523224725868</v>
      </c>
      <c r="K727" s="115">
        <f t="shared" si="344"/>
        <v>7.4999999999999997E-2</v>
      </c>
      <c r="L727" s="100">
        <f t="shared" si="344"/>
        <v>1200</v>
      </c>
      <c r="M727" s="89"/>
      <c r="N727" s="251">
        <f t="shared" si="309"/>
        <v>0.55221523224725866</v>
      </c>
      <c r="P727" s="251">
        <f t="shared" si="310"/>
        <v>0.4772152322472587</v>
      </c>
      <c r="S727" s="560">
        <f t="shared" si="341"/>
        <v>0.5</v>
      </c>
      <c r="T727" s="560">
        <f t="shared" si="342"/>
        <v>0.5</v>
      </c>
      <c r="AC727" s="89">
        <f t="shared" si="322"/>
        <v>9</v>
      </c>
      <c r="AD727" s="89">
        <f t="shared" si="323"/>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customHeight="1" outlineLevel="1" x14ac:dyDescent="0.25">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15"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15" customHeight="1" outlineLevel="1" x14ac:dyDescent="0.25">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15" customHeight="1" outlineLevel="1" x14ac:dyDescent="0.25">
      <c r="A749" s="7"/>
      <c r="B749" s="98"/>
      <c r="C749" s="18"/>
      <c r="D749" s="18"/>
      <c r="E749" s="18"/>
      <c r="F749" s="14"/>
      <c r="G749" s="50"/>
      <c r="H749" s="35"/>
      <c r="I749" s="35"/>
      <c r="J749" s="33"/>
      <c r="K749" s="33"/>
      <c r="L749" s="104" t="s">
        <v>139</v>
      </c>
      <c r="M749" s="250">
        <f>M748</f>
        <v>4.125</v>
      </c>
      <c r="N749" s="250">
        <f t="shared" ref="N749:N757" si="345">N748</f>
        <v>5.625</v>
      </c>
      <c r="O749" s="250">
        <f t="shared" ref="O749:O757" si="346">O748</f>
        <v>6</v>
      </c>
      <c r="P749" s="250">
        <f t="shared" ref="P749:P757" si="347">P748</f>
        <v>7.5</v>
      </c>
      <c r="Q749" s="250">
        <f t="shared" ref="Q749:Q757" si="348">Q748</f>
        <v>7.5</v>
      </c>
      <c r="R749" s="250">
        <f t="shared" ref="R749:R757" si="349">R748</f>
        <v>0</v>
      </c>
      <c r="S749" s="250">
        <f t="shared" ref="S749:S757" si="350">S748</f>
        <v>0</v>
      </c>
      <c r="T749" s="250">
        <f t="shared" ref="T749:U757" si="351">T748</f>
        <v>0</v>
      </c>
      <c r="U749" s="250">
        <f t="shared" si="351"/>
        <v>0</v>
      </c>
      <c r="V749" s="94"/>
      <c r="W749" s="94"/>
      <c r="X749" s="94"/>
      <c r="Y749" s="94"/>
      <c r="Z749" s="94"/>
      <c r="AA749" s="14"/>
      <c r="AB749" s="14"/>
      <c r="AC749" s="14"/>
      <c r="AD749" s="14"/>
      <c r="AE749" s="17"/>
      <c r="AF749" s="9"/>
    </row>
    <row r="750" spans="1:32" ht="13.15" customHeight="1" outlineLevel="1" x14ac:dyDescent="0.25">
      <c r="A750" s="7"/>
      <c r="B750" s="98"/>
      <c r="C750" s="18"/>
      <c r="D750" s="18"/>
      <c r="E750" s="18"/>
      <c r="F750" s="14"/>
      <c r="G750" s="50"/>
      <c r="H750" s="35"/>
      <c r="I750" s="35"/>
      <c r="J750" s="33"/>
      <c r="K750" s="33"/>
      <c r="L750" s="104" t="s">
        <v>140</v>
      </c>
      <c r="M750" s="250">
        <f t="shared" ref="M750:M757" si="352">M749</f>
        <v>4.125</v>
      </c>
      <c r="N750" s="250">
        <f t="shared" si="345"/>
        <v>5.625</v>
      </c>
      <c r="O750" s="250">
        <f t="shared" si="346"/>
        <v>6</v>
      </c>
      <c r="P750" s="250">
        <f t="shared" si="347"/>
        <v>7.5</v>
      </c>
      <c r="Q750" s="250">
        <f t="shared" si="348"/>
        <v>7.5</v>
      </c>
      <c r="R750" s="250">
        <f t="shared" si="349"/>
        <v>0</v>
      </c>
      <c r="S750" s="250">
        <f t="shared" si="350"/>
        <v>0</v>
      </c>
      <c r="T750" s="250">
        <f t="shared" si="351"/>
        <v>0</v>
      </c>
      <c r="U750" s="250">
        <f t="shared" si="351"/>
        <v>0</v>
      </c>
      <c r="V750" s="94"/>
      <c r="W750" s="94"/>
      <c r="X750" s="94"/>
      <c r="Y750" s="94"/>
      <c r="Z750" s="94"/>
      <c r="AA750" s="14"/>
      <c r="AB750" s="14"/>
      <c r="AC750" s="14"/>
      <c r="AD750" s="14"/>
      <c r="AE750" s="17"/>
      <c r="AF750" s="9"/>
    </row>
    <row r="751" spans="1:32" ht="13.15" customHeight="1" outlineLevel="1" x14ac:dyDescent="0.25">
      <c r="A751" s="7"/>
      <c r="B751" s="98"/>
      <c r="C751" s="18"/>
      <c r="D751" s="18"/>
      <c r="E751" s="18"/>
      <c r="F751" s="14"/>
      <c r="G751" s="50"/>
      <c r="H751" s="35"/>
      <c r="I751" s="35"/>
      <c r="J751" s="33"/>
      <c r="K751" s="33"/>
      <c r="L751" s="104" t="s">
        <v>141</v>
      </c>
      <c r="M751" s="250">
        <f t="shared" si="352"/>
        <v>4.125</v>
      </c>
      <c r="N751" s="250">
        <f t="shared" si="345"/>
        <v>5.625</v>
      </c>
      <c r="O751" s="250">
        <f t="shared" si="346"/>
        <v>6</v>
      </c>
      <c r="P751" s="250">
        <f t="shared" si="347"/>
        <v>7.5</v>
      </c>
      <c r="Q751" s="250">
        <f t="shared" si="348"/>
        <v>7.5</v>
      </c>
      <c r="R751" s="250">
        <f t="shared" si="349"/>
        <v>0</v>
      </c>
      <c r="S751" s="250">
        <f t="shared" si="350"/>
        <v>0</v>
      </c>
      <c r="T751" s="250">
        <f t="shared" si="351"/>
        <v>0</v>
      </c>
      <c r="U751" s="250">
        <f t="shared" si="351"/>
        <v>0</v>
      </c>
      <c r="V751" s="94"/>
      <c r="W751" s="94"/>
      <c r="X751" s="94"/>
      <c r="Y751" s="94"/>
      <c r="Z751" s="94"/>
      <c r="AA751" s="14"/>
      <c r="AB751" s="14"/>
      <c r="AC751" s="14"/>
      <c r="AD751" s="14"/>
      <c r="AE751" s="17"/>
      <c r="AF751" s="9"/>
    </row>
    <row r="752" spans="1:32" ht="13.15" customHeight="1" outlineLevel="1" x14ac:dyDescent="0.25">
      <c r="A752" s="7"/>
      <c r="B752" s="98"/>
      <c r="C752" s="18"/>
      <c r="D752" s="18"/>
      <c r="E752" s="18"/>
      <c r="F752" s="14"/>
      <c r="G752" s="50"/>
      <c r="H752" s="35"/>
      <c r="I752" s="35"/>
      <c r="J752" s="33"/>
      <c r="K752" s="33"/>
      <c r="L752" s="104" t="s">
        <v>142</v>
      </c>
      <c r="M752" s="250">
        <f t="shared" si="352"/>
        <v>4.125</v>
      </c>
      <c r="N752" s="250">
        <f t="shared" si="345"/>
        <v>5.625</v>
      </c>
      <c r="O752" s="250">
        <f t="shared" si="346"/>
        <v>6</v>
      </c>
      <c r="P752" s="250">
        <f t="shared" si="347"/>
        <v>7.5</v>
      </c>
      <c r="Q752" s="250">
        <f t="shared" si="348"/>
        <v>7.5</v>
      </c>
      <c r="R752" s="250">
        <f t="shared" si="349"/>
        <v>0</v>
      </c>
      <c r="S752" s="250">
        <f t="shared" si="350"/>
        <v>0</v>
      </c>
      <c r="T752" s="250">
        <f t="shared" si="351"/>
        <v>0</v>
      </c>
      <c r="U752" s="250">
        <f t="shared" si="351"/>
        <v>0</v>
      </c>
      <c r="V752" s="94"/>
      <c r="W752" s="94"/>
      <c r="X752" s="94"/>
      <c r="Y752" s="94"/>
      <c r="Z752" s="94"/>
      <c r="AA752" s="14"/>
      <c r="AB752" s="14"/>
      <c r="AC752" s="14"/>
      <c r="AD752" s="14"/>
      <c r="AE752" s="17"/>
      <c r="AF752" s="9"/>
    </row>
    <row r="753" spans="1:58" ht="13.15" customHeight="1" outlineLevel="1" x14ac:dyDescent="0.25">
      <c r="A753" s="7"/>
      <c r="B753" s="98"/>
      <c r="C753" s="18"/>
      <c r="D753" s="18"/>
      <c r="E753" s="18"/>
      <c r="F753" s="14"/>
      <c r="G753" s="50"/>
      <c r="H753" s="35"/>
      <c r="I753" s="35"/>
      <c r="J753" s="33"/>
      <c r="K753" s="33"/>
      <c r="L753" s="104" t="s">
        <v>143</v>
      </c>
      <c r="M753" s="250">
        <f t="shared" si="352"/>
        <v>4.125</v>
      </c>
      <c r="N753" s="250">
        <f t="shared" si="345"/>
        <v>5.625</v>
      </c>
      <c r="O753" s="250">
        <f t="shared" si="346"/>
        <v>6</v>
      </c>
      <c r="P753" s="250">
        <f t="shared" si="347"/>
        <v>7.5</v>
      </c>
      <c r="Q753" s="250">
        <f t="shared" si="348"/>
        <v>7.5</v>
      </c>
      <c r="R753" s="250">
        <f t="shared" si="349"/>
        <v>0</v>
      </c>
      <c r="S753" s="250">
        <f t="shared" si="350"/>
        <v>0</v>
      </c>
      <c r="T753" s="250">
        <f t="shared" si="351"/>
        <v>0</v>
      </c>
      <c r="U753" s="250">
        <f t="shared" si="351"/>
        <v>0</v>
      </c>
      <c r="V753" s="94"/>
      <c r="W753" s="94"/>
      <c r="X753" s="94"/>
      <c r="Y753" s="94"/>
      <c r="Z753" s="94"/>
      <c r="AA753" s="14"/>
      <c r="AB753" s="14"/>
      <c r="AC753" s="14"/>
      <c r="AD753" s="14"/>
      <c r="AE753" s="17"/>
      <c r="AF753" s="9"/>
    </row>
    <row r="754" spans="1:58" ht="13.15" customHeight="1" outlineLevel="1" x14ac:dyDescent="0.25">
      <c r="A754" s="7"/>
      <c r="B754" s="98"/>
      <c r="C754" s="18"/>
      <c r="D754" s="18"/>
      <c r="E754" s="18"/>
      <c r="F754" s="14"/>
      <c r="G754" s="50"/>
      <c r="H754" s="35"/>
      <c r="I754" s="35"/>
      <c r="J754" s="33"/>
      <c r="K754" s="33"/>
      <c r="L754" s="104" t="s">
        <v>144</v>
      </c>
      <c r="M754" s="250">
        <f t="shared" si="352"/>
        <v>4.125</v>
      </c>
      <c r="N754" s="250">
        <f t="shared" si="345"/>
        <v>5.625</v>
      </c>
      <c r="O754" s="250">
        <f t="shared" si="346"/>
        <v>6</v>
      </c>
      <c r="P754" s="250">
        <f t="shared" si="347"/>
        <v>7.5</v>
      </c>
      <c r="Q754" s="250">
        <f t="shared" si="348"/>
        <v>7.5</v>
      </c>
      <c r="R754" s="250">
        <f t="shared" si="349"/>
        <v>0</v>
      </c>
      <c r="S754" s="250">
        <f t="shared" si="350"/>
        <v>0</v>
      </c>
      <c r="T754" s="250">
        <f t="shared" si="351"/>
        <v>0</v>
      </c>
      <c r="U754" s="250">
        <f t="shared" si="351"/>
        <v>0</v>
      </c>
      <c r="V754" s="94"/>
      <c r="W754" s="94"/>
      <c r="X754" s="94"/>
      <c r="Y754" s="94"/>
      <c r="Z754" s="94"/>
      <c r="AA754" s="14"/>
      <c r="AB754" s="14"/>
      <c r="AC754" s="14"/>
      <c r="AD754" s="14"/>
      <c r="AE754" s="17"/>
      <c r="AF754" s="9"/>
    </row>
    <row r="755" spans="1:58" ht="13.15" customHeight="1" outlineLevel="1" x14ac:dyDescent="0.25">
      <c r="A755" s="7"/>
      <c r="B755" s="98"/>
      <c r="C755" s="18"/>
      <c r="D755" s="18"/>
      <c r="E755" s="18"/>
      <c r="F755" s="14"/>
      <c r="G755" s="50"/>
      <c r="H755" s="35"/>
      <c r="I755" s="35"/>
      <c r="J755" s="33"/>
      <c r="K755" s="33"/>
      <c r="L755" s="104" t="s">
        <v>145</v>
      </c>
      <c r="M755" s="250">
        <f t="shared" si="352"/>
        <v>4.125</v>
      </c>
      <c r="N755" s="250">
        <f t="shared" si="345"/>
        <v>5.625</v>
      </c>
      <c r="O755" s="250">
        <f t="shared" si="346"/>
        <v>6</v>
      </c>
      <c r="P755" s="250">
        <f t="shared" si="347"/>
        <v>7.5</v>
      </c>
      <c r="Q755" s="250">
        <f t="shared" si="348"/>
        <v>7.5</v>
      </c>
      <c r="R755" s="250">
        <f t="shared" si="349"/>
        <v>0</v>
      </c>
      <c r="S755" s="250">
        <f t="shared" si="350"/>
        <v>0</v>
      </c>
      <c r="T755" s="250">
        <f t="shared" si="351"/>
        <v>0</v>
      </c>
      <c r="U755" s="250">
        <f t="shared" si="351"/>
        <v>0</v>
      </c>
      <c r="V755" s="94"/>
      <c r="W755" s="94"/>
      <c r="X755" s="94"/>
      <c r="Y755" s="94"/>
      <c r="Z755" s="94"/>
      <c r="AA755" s="14"/>
      <c r="AB755" s="14"/>
      <c r="AC755" s="14"/>
      <c r="AD755" s="14"/>
      <c r="AE755" s="17"/>
      <c r="AF755" s="9"/>
    </row>
    <row r="756" spans="1:58" ht="13.15" customHeight="1" outlineLevel="1" x14ac:dyDescent="0.25">
      <c r="A756" s="7"/>
      <c r="B756" s="98"/>
      <c r="C756" s="18"/>
      <c r="D756" s="18"/>
      <c r="E756" s="18"/>
      <c r="F756" s="14"/>
      <c r="G756" s="50"/>
      <c r="H756" s="35"/>
      <c r="I756" s="35"/>
      <c r="J756" s="33"/>
      <c r="K756" s="33"/>
      <c r="L756" s="104" t="s">
        <v>146</v>
      </c>
      <c r="M756" s="250">
        <f t="shared" si="352"/>
        <v>4.125</v>
      </c>
      <c r="N756" s="250">
        <f t="shared" si="345"/>
        <v>5.625</v>
      </c>
      <c r="O756" s="250">
        <f t="shared" si="346"/>
        <v>6</v>
      </c>
      <c r="P756" s="250">
        <f t="shared" si="347"/>
        <v>7.5</v>
      </c>
      <c r="Q756" s="250">
        <f t="shared" si="348"/>
        <v>7.5</v>
      </c>
      <c r="R756" s="250">
        <f t="shared" si="349"/>
        <v>0</v>
      </c>
      <c r="S756" s="250">
        <f t="shared" si="350"/>
        <v>0</v>
      </c>
      <c r="T756" s="250">
        <f t="shared" si="351"/>
        <v>0</v>
      </c>
      <c r="U756" s="250">
        <f t="shared" si="351"/>
        <v>0</v>
      </c>
      <c r="V756" s="94"/>
      <c r="W756" s="94"/>
      <c r="X756" s="94"/>
      <c r="Y756" s="94"/>
      <c r="Z756" s="94"/>
      <c r="AA756" s="14"/>
      <c r="AB756" s="14"/>
      <c r="AC756" s="14"/>
      <c r="AD756" s="14"/>
      <c r="AE756" s="17"/>
      <c r="AF756" s="9"/>
    </row>
    <row r="757" spans="1:58" ht="13.15" customHeight="1" outlineLevel="1" x14ac:dyDescent="0.25">
      <c r="A757" s="7"/>
      <c r="B757" s="98"/>
      <c r="C757" s="18"/>
      <c r="D757" s="18"/>
      <c r="E757" s="18"/>
      <c r="F757" s="14"/>
      <c r="G757" s="50"/>
      <c r="H757" s="35"/>
      <c r="I757" s="35"/>
      <c r="J757" s="33"/>
      <c r="K757" s="33"/>
      <c r="L757" s="104" t="s">
        <v>147</v>
      </c>
      <c r="M757" s="250">
        <f t="shared" si="352"/>
        <v>4.125</v>
      </c>
      <c r="N757" s="250">
        <f t="shared" si="345"/>
        <v>5.625</v>
      </c>
      <c r="O757" s="250">
        <f t="shared" si="346"/>
        <v>6</v>
      </c>
      <c r="P757" s="250">
        <f t="shared" si="347"/>
        <v>7.5</v>
      </c>
      <c r="Q757" s="250">
        <f t="shared" si="348"/>
        <v>7.5</v>
      </c>
      <c r="R757" s="250">
        <f t="shared" si="349"/>
        <v>0</v>
      </c>
      <c r="S757" s="250">
        <f t="shared" si="350"/>
        <v>0</v>
      </c>
      <c r="T757" s="250">
        <f t="shared" si="351"/>
        <v>0</v>
      </c>
      <c r="U757" s="250">
        <f t="shared" si="351"/>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353">INDEX(N$748:N$757,MATCH($L758,$L$748:$L$757,0))</f>
        <v>5.625</v>
      </c>
      <c r="O758" s="6">
        <f t="shared" si="353"/>
        <v>6</v>
      </c>
      <c r="P758" s="6">
        <f t="shared" si="353"/>
        <v>7.5</v>
      </c>
      <c r="Q758" s="6">
        <f t="shared" si="353"/>
        <v>7.5</v>
      </c>
      <c r="R758" s="6">
        <f t="shared" si="353"/>
        <v>0</v>
      </c>
      <c r="S758" s="6">
        <f t="shared" si="353"/>
        <v>0</v>
      </c>
      <c r="T758" s="6">
        <f t="shared" si="353"/>
        <v>0</v>
      </c>
      <c r="U758" s="6">
        <f t="shared" si="353"/>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354">INDEX(M$748:M$757,MATCH($L759,$L$748:$L$757,0))</f>
        <v>4.125</v>
      </c>
      <c r="N759" s="6">
        <f t="shared" si="353"/>
        <v>5.625</v>
      </c>
      <c r="O759" s="6">
        <f t="shared" si="353"/>
        <v>6</v>
      </c>
      <c r="P759" s="6">
        <f t="shared" si="353"/>
        <v>7.5</v>
      </c>
      <c r="Q759" s="6">
        <f t="shared" si="353"/>
        <v>7.5</v>
      </c>
      <c r="R759" s="6">
        <f t="shared" si="353"/>
        <v>0</v>
      </c>
      <c r="S759" s="6">
        <f t="shared" si="353"/>
        <v>0</v>
      </c>
      <c r="T759" s="6">
        <f t="shared" si="353"/>
        <v>0</v>
      </c>
      <c r="U759" s="6">
        <f t="shared" si="353"/>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354"/>
        <v>4.125</v>
      </c>
      <c r="N760" s="6">
        <f t="shared" si="353"/>
        <v>5.625</v>
      </c>
      <c r="O760" s="6">
        <f t="shared" si="353"/>
        <v>6</v>
      </c>
      <c r="P760" s="6">
        <f t="shared" si="353"/>
        <v>7.5</v>
      </c>
      <c r="Q760" s="6">
        <f t="shared" si="353"/>
        <v>7.5</v>
      </c>
      <c r="R760" s="6">
        <f t="shared" si="353"/>
        <v>0</v>
      </c>
      <c r="S760" s="6">
        <f t="shared" si="353"/>
        <v>0</v>
      </c>
      <c r="T760" s="6">
        <f t="shared" si="353"/>
        <v>0</v>
      </c>
      <c r="U760" s="6">
        <f t="shared" si="353"/>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354"/>
        <v>4.125</v>
      </c>
      <c r="N761" s="6">
        <f t="shared" si="353"/>
        <v>5.625</v>
      </c>
      <c r="O761" s="6">
        <f t="shared" si="353"/>
        <v>6</v>
      </c>
      <c r="P761" s="6">
        <f t="shared" si="353"/>
        <v>7.5</v>
      </c>
      <c r="Q761" s="6">
        <f t="shared" si="353"/>
        <v>7.5</v>
      </c>
      <c r="R761" s="6">
        <f t="shared" si="353"/>
        <v>0</v>
      </c>
      <c r="S761" s="6">
        <f t="shared" si="353"/>
        <v>0</v>
      </c>
      <c r="T761" s="6">
        <f t="shared" si="353"/>
        <v>0</v>
      </c>
      <c r="U761" s="6">
        <f t="shared" si="353"/>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354"/>
        <v>4.125</v>
      </c>
      <c r="N762" s="6">
        <f t="shared" si="353"/>
        <v>5.625</v>
      </c>
      <c r="O762" s="6">
        <f t="shared" si="353"/>
        <v>6</v>
      </c>
      <c r="P762" s="6">
        <f t="shared" si="353"/>
        <v>7.5</v>
      </c>
      <c r="Q762" s="6">
        <f t="shared" si="353"/>
        <v>7.5</v>
      </c>
      <c r="R762" s="6">
        <f t="shared" si="353"/>
        <v>0</v>
      </c>
      <c r="S762" s="6">
        <f t="shared" si="353"/>
        <v>0</v>
      </c>
      <c r="T762" s="6">
        <f t="shared" si="353"/>
        <v>0</v>
      </c>
      <c r="U762" s="6">
        <f t="shared" si="353"/>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354"/>
        <v>4.125</v>
      </c>
      <c r="N763" s="6">
        <f t="shared" si="353"/>
        <v>5.625</v>
      </c>
      <c r="O763" s="6">
        <f t="shared" si="353"/>
        <v>6</v>
      </c>
      <c r="P763" s="6">
        <f t="shared" si="353"/>
        <v>7.5</v>
      </c>
      <c r="Q763" s="6">
        <f t="shared" si="353"/>
        <v>7.5</v>
      </c>
      <c r="R763" s="6">
        <f t="shared" si="353"/>
        <v>0</v>
      </c>
      <c r="S763" s="6">
        <f t="shared" si="353"/>
        <v>0</v>
      </c>
      <c r="T763" s="6">
        <f t="shared" si="353"/>
        <v>0</v>
      </c>
      <c r="U763" s="6">
        <f t="shared" si="353"/>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354"/>
        <v>4.125</v>
      </c>
      <c r="N764" s="6">
        <f t="shared" si="353"/>
        <v>5.625</v>
      </c>
      <c r="O764" s="6">
        <f t="shared" si="353"/>
        <v>6</v>
      </c>
      <c r="P764" s="6">
        <f t="shared" si="353"/>
        <v>7.5</v>
      </c>
      <c r="Q764" s="6">
        <f t="shared" si="353"/>
        <v>7.5</v>
      </c>
      <c r="R764" s="6">
        <f t="shared" si="353"/>
        <v>0</v>
      </c>
      <c r="S764" s="6">
        <f t="shared" si="353"/>
        <v>0</v>
      </c>
      <c r="T764" s="6">
        <f t="shared" si="353"/>
        <v>0</v>
      </c>
      <c r="U764" s="6">
        <f t="shared" si="353"/>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354"/>
        <v>4.125</v>
      </c>
      <c r="N765" s="6">
        <f t="shared" si="353"/>
        <v>5.625</v>
      </c>
      <c r="O765" s="6">
        <f t="shared" si="353"/>
        <v>6</v>
      </c>
      <c r="P765" s="6">
        <f t="shared" si="353"/>
        <v>7.5</v>
      </c>
      <c r="Q765" s="6">
        <f t="shared" si="353"/>
        <v>7.5</v>
      </c>
      <c r="R765" s="6">
        <f t="shared" si="353"/>
        <v>0</v>
      </c>
      <c r="S765" s="6">
        <f t="shared" si="353"/>
        <v>0</v>
      </c>
      <c r="T765" s="6">
        <f t="shared" si="353"/>
        <v>0</v>
      </c>
      <c r="U765" s="6">
        <f t="shared" si="353"/>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354"/>
        <v>4.125</v>
      </c>
      <c r="N766" s="6">
        <f t="shared" si="353"/>
        <v>5.625</v>
      </c>
      <c r="O766" s="6">
        <f t="shared" si="353"/>
        <v>6</v>
      </c>
      <c r="P766" s="6">
        <f t="shared" si="353"/>
        <v>7.5</v>
      </c>
      <c r="Q766" s="6">
        <f t="shared" si="353"/>
        <v>7.5</v>
      </c>
      <c r="R766" s="6">
        <f t="shared" si="353"/>
        <v>0</v>
      </c>
      <c r="S766" s="6">
        <f t="shared" si="353"/>
        <v>0</v>
      </c>
      <c r="T766" s="6">
        <f t="shared" si="353"/>
        <v>0</v>
      </c>
      <c r="U766" s="6">
        <f t="shared" si="353"/>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354"/>
        <v>4.125</v>
      </c>
      <c r="N767" s="6">
        <f t="shared" si="353"/>
        <v>5.625</v>
      </c>
      <c r="O767" s="6">
        <f t="shared" si="353"/>
        <v>6</v>
      </c>
      <c r="P767" s="6">
        <f t="shared" si="353"/>
        <v>7.5</v>
      </c>
      <c r="Q767" s="6">
        <f t="shared" si="353"/>
        <v>7.5</v>
      </c>
      <c r="R767" s="6">
        <f t="shared" si="353"/>
        <v>0</v>
      </c>
      <c r="S767" s="6">
        <f t="shared" si="353"/>
        <v>0</v>
      </c>
      <c r="T767" s="6">
        <f t="shared" si="353"/>
        <v>0</v>
      </c>
      <c r="U767" s="6">
        <f t="shared" si="353"/>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354"/>
        <v>4.125</v>
      </c>
      <c r="N768" s="6">
        <f t="shared" si="353"/>
        <v>5.625</v>
      </c>
      <c r="O768" s="6">
        <f t="shared" si="353"/>
        <v>6</v>
      </c>
      <c r="P768" s="6">
        <f t="shared" si="353"/>
        <v>7.5</v>
      </c>
      <c r="Q768" s="6">
        <f t="shared" si="353"/>
        <v>7.5</v>
      </c>
      <c r="R768" s="6">
        <f t="shared" si="353"/>
        <v>0</v>
      </c>
      <c r="S768" s="6">
        <f t="shared" si="353"/>
        <v>0</v>
      </c>
      <c r="T768" s="6">
        <f t="shared" si="353"/>
        <v>0</v>
      </c>
      <c r="U768" s="6">
        <f t="shared" si="353"/>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354"/>
        <v>4.125</v>
      </c>
      <c r="N769" s="6">
        <f t="shared" si="353"/>
        <v>5.625</v>
      </c>
      <c r="O769" s="6">
        <f t="shared" si="353"/>
        <v>6</v>
      </c>
      <c r="P769" s="6">
        <f t="shared" si="353"/>
        <v>7.5</v>
      </c>
      <c r="Q769" s="6">
        <f t="shared" si="353"/>
        <v>7.5</v>
      </c>
      <c r="R769" s="6">
        <f t="shared" si="353"/>
        <v>0</v>
      </c>
      <c r="S769" s="6">
        <f t="shared" si="353"/>
        <v>0</v>
      </c>
      <c r="T769" s="6">
        <f t="shared" si="353"/>
        <v>0</v>
      </c>
      <c r="U769" s="6">
        <f t="shared" si="353"/>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354"/>
        <v>4.125</v>
      </c>
      <c r="N770" s="6">
        <f t="shared" si="353"/>
        <v>5.625</v>
      </c>
      <c r="O770" s="6">
        <f t="shared" si="353"/>
        <v>6</v>
      </c>
      <c r="P770" s="6">
        <f t="shared" si="353"/>
        <v>7.5</v>
      </c>
      <c r="Q770" s="6">
        <f t="shared" si="353"/>
        <v>7.5</v>
      </c>
      <c r="R770" s="6">
        <f t="shared" si="353"/>
        <v>0</v>
      </c>
      <c r="S770" s="6">
        <f t="shared" si="353"/>
        <v>0</v>
      </c>
      <c r="T770" s="6">
        <f t="shared" si="353"/>
        <v>0</v>
      </c>
      <c r="U770" s="6">
        <f t="shared" si="353"/>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354"/>
        <v>4.125</v>
      </c>
      <c r="N771" s="6">
        <f t="shared" si="353"/>
        <v>5.625</v>
      </c>
      <c r="O771" s="6">
        <f t="shared" si="353"/>
        <v>6</v>
      </c>
      <c r="P771" s="6">
        <f t="shared" si="353"/>
        <v>7.5</v>
      </c>
      <c r="Q771" s="6">
        <f t="shared" si="353"/>
        <v>7.5</v>
      </c>
      <c r="R771" s="6">
        <f t="shared" si="353"/>
        <v>0</v>
      </c>
      <c r="S771" s="6">
        <f t="shared" si="353"/>
        <v>0</v>
      </c>
      <c r="T771" s="6">
        <f t="shared" si="353"/>
        <v>0</v>
      </c>
      <c r="U771" s="6">
        <f t="shared" si="353"/>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354"/>
        <v>4.125</v>
      </c>
      <c r="N772" s="6">
        <f t="shared" si="353"/>
        <v>5.625</v>
      </c>
      <c r="O772" s="6">
        <f t="shared" si="353"/>
        <v>6</v>
      </c>
      <c r="P772" s="6">
        <f t="shared" si="353"/>
        <v>7.5</v>
      </c>
      <c r="Q772" s="6">
        <f t="shared" si="353"/>
        <v>7.5</v>
      </c>
      <c r="R772" s="6">
        <f t="shared" si="353"/>
        <v>0</v>
      </c>
      <c r="S772" s="6">
        <f t="shared" si="353"/>
        <v>0</v>
      </c>
      <c r="T772" s="6">
        <f t="shared" si="353"/>
        <v>0</v>
      </c>
      <c r="U772" s="6">
        <f t="shared" si="353"/>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354"/>
        <v>4.125</v>
      </c>
      <c r="N773" s="6">
        <f t="shared" si="353"/>
        <v>5.625</v>
      </c>
      <c r="O773" s="6">
        <f t="shared" si="353"/>
        <v>6</v>
      </c>
      <c r="P773" s="6">
        <f t="shared" si="353"/>
        <v>7.5</v>
      </c>
      <c r="Q773" s="6">
        <f t="shared" si="353"/>
        <v>7.5</v>
      </c>
      <c r="R773" s="6">
        <f t="shared" si="353"/>
        <v>0</v>
      </c>
      <c r="S773" s="6">
        <f t="shared" si="353"/>
        <v>0</v>
      </c>
      <c r="T773" s="6">
        <f t="shared" si="353"/>
        <v>0</v>
      </c>
      <c r="U773" s="6">
        <f t="shared" si="353"/>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354"/>
        <v>4.125</v>
      </c>
      <c r="N774" s="6">
        <f t="shared" si="354"/>
        <v>5.625</v>
      </c>
      <c r="O774" s="6">
        <f t="shared" si="354"/>
        <v>6</v>
      </c>
      <c r="P774" s="6">
        <f t="shared" si="354"/>
        <v>7.5</v>
      </c>
      <c r="Q774" s="6">
        <f t="shared" si="354"/>
        <v>7.5</v>
      </c>
      <c r="R774" s="6">
        <f t="shared" si="354"/>
        <v>0</v>
      </c>
      <c r="S774" s="6">
        <f t="shared" si="354"/>
        <v>0</v>
      </c>
      <c r="T774" s="6">
        <f t="shared" si="354"/>
        <v>0</v>
      </c>
      <c r="U774" s="6">
        <f t="shared" si="354"/>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354"/>
        <v>4.125</v>
      </c>
      <c r="N775" s="6">
        <f t="shared" si="354"/>
        <v>5.625</v>
      </c>
      <c r="O775" s="6">
        <f t="shared" si="354"/>
        <v>6</v>
      </c>
      <c r="P775" s="6">
        <f t="shared" si="354"/>
        <v>7.5</v>
      </c>
      <c r="Q775" s="6">
        <f t="shared" si="354"/>
        <v>7.5</v>
      </c>
      <c r="R775" s="6">
        <f t="shared" si="354"/>
        <v>0</v>
      </c>
      <c r="S775" s="6">
        <f t="shared" si="354"/>
        <v>0</v>
      </c>
      <c r="T775" s="6">
        <f t="shared" si="354"/>
        <v>0</v>
      </c>
      <c r="U775" s="6">
        <f t="shared" si="354"/>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354"/>
        <v>4.125</v>
      </c>
      <c r="N776" s="6">
        <f t="shared" si="354"/>
        <v>5.625</v>
      </c>
      <c r="O776" s="6">
        <f t="shared" si="354"/>
        <v>6</v>
      </c>
      <c r="P776" s="6">
        <f t="shared" si="354"/>
        <v>7.5</v>
      </c>
      <c r="Q776" s="6">
        <f t="shared" si="354"/>
        <v>7.5</v>
      </c>
      <c r="R776" s="6">
        <f t="shared" si="354"/>
        <v>0</v>
      </c>
      <c r="S776" s="6">
        <f t="shared" si="354"/>
        <v>0</v>
      </c>
      <c r="T776" s="6">
        <f t="shared" si="354"/>
        <v>0</v>
      </c>
      <c r="U776" s="6">
        <f t="shared" si="354"/>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354"/>
        <v>4.125</v>
      </c>
      <c r="N777" s="6">
        <f t="shared" si="354"/>
        <v>5.625</v>
      </c>
      <c r="O777" s="6">
        <f t="shared" si="354"/>
        <v>6</v>
      </c>
      <c r="P777" s="6">
        <f t="shared" si="354"/>
        <v>7.5</v>
      </c>
      <c r="Q777" s="6">
        <f t="shared" si="354"/>
        <v>7.5</v>
      </c>
      <c r="R777" s="6">
        <f t="shared" si="354"/>
        <v>0</v>
      </c>
      <c r="S777" s="6">
        <f t="shared" si="354"/>
        <v>0</v>
      </c>
      <c r="T777" s="6">
        <f t="shared" si="354"/>
        <v>0</v>
      </c>
      <c r="U777" s="6">
        <f t="shared" si="354"/>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354"/>
        <v>4.125</v>
      </c>
      <c r="N778" s="6">
        <f t="shared" si="354"/>
        <v>5.625</v>
      </c>
      <c r="O778" s="6">
        <f t="shared" si="354"/>
        <v>6</v>
      </c>
      <c r="P778" s="6">
        <f t="shared" si="354"/>
        <v>7.5</v>
      </c>
      <c r="Q778" s="6">
        <f t="shared" si="354"/>
        <v>7.5</v>
      </c>
      <c r="R778" s="6">
        <f t="shared" si="354"/>
        <v>0</v>
      </c>
      <c r="S778" s="6">
        <f t="shared" si="354"/>
        <v>0</v>
      </c>
      <c r="T778" s="6">
        <f t="shared" si="354"/>
        <v>0</v>
      </c>
      <c r="U778" s="6">
        <f t="shared" si="354"/>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354"/>
        <v>4.125</v>
      </c>
      <c r="N779" s="6">
        <f t="shared" si="354"/>
        <v>5.625</v>
      </c>
      <c r="O779" s="6">
        <f t="shared" si="354"/>
        <v>6</v>
      </c>
      <c r="P779" s="6">
        <f t="shared" si="354"/>
        <v>7.5</v>
      </c>
      <c r="Q779" s="6">
        <f t="shared" si="354"/>
        <v>7.5</v>
      </c>
      <c r="R779" s="6">
        <f t="shared" si="354"/>
        <v>0</v>
      </c>
      <c r="S779" s="6">
        <f t="shared" si="354"/>
        <v>0</v>
      </c>
      <c r="T779" s="6">
        <f t="shared" si="354"/>
        <v>0</v>
      </c>
      <c r="U779" s="6">
        <f t="shared" si="354"/>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354"/>
        <v>4.125</v>
      </c>
      <c r="N780" s="6">
        <f t="shared" si="354"/>
        <v>5.625</v>
      </c>
      <c r="O780" s="6">
        <f t="shared" si="354"/>
        <v>6</v>
      </c>
      <c r="P780" s="6">
        <f t="shared" si="354"/>
        <v>7.5</v>
      </c>
      <c r="Q780" s="6">
        <f t="shared" si="354"/>
        <v>7.5</v>
      </c>
      <c r="R780" s="6">
        <f t="shared" si="354"/>
        <v>0</v>
      </c>
      <c r="S780" s="6">
        <f t="shared" si="354"/>
        <v>0</v>
      </c>
      <c r="T780" s="6">
        <f t="shared" si="354"/>
        <v>0</v>
      </c>
      <c r="U780" s="6">
        <f t="shared" si="354"/>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354"/>
        <v>4.125</v>
      </c>
      <c r="N781" s="6">
        <f t="shared" si="354"/>
        <v>5.625</v>
      </c>
      <c r="O781" s="6">
        <f t="shared" si="354"/>
        <v>6</v>
      </c>
      <c r="P781" s="6">
        <f t="shared" si="354"/>
        <v>7.5</v>
      </c>
      <c r="Q781" s="6">
        <f t="shared" si="354"/>
        <v>7.5</v>
      </c>
      <c r="R781" s="6">
        <f t="shared" si="354"/>
        <v>0</v>
      </c>
      <c r="S781" s="6">
        <f t="shared" si="354"/>
        <v>0</v>
      </c>
      <c r="T781" s="6">
        <f t="shared" si="354"/>
        <v>0</v>
      </c>
      <c r="U781" s="6">
        <f t="shared" si="354"/>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354"/>
        <v>4.125</v>
      </c>
      <c r="N782" s="6">
        <f t="shared" si="354"/>
        <v>5.625</v>
      </c>
      <c r="O782" s="6">
        <f t="shared" si="354"/>
        <v>6</v>
      </c>
      <c r="P782" s="6">
        <f t="shared" si="354"/>
        <v>7.5</v>
      </c>
      <c r="Q782" s="6">
        <f t="shared" si="354"/>
        <v>7.5</v>
      </c>
      <c r="R782" s="6">
        <f t="shared" si="354"/>
        <v>0</v>
      </c>
      <c r="S782" s="6">
        <f t="shared" si="354"/>
        <v>0</v>
      </c>
      <c r="T782" s="6">
        <f t="shared" si="354"/>
        <v>0</v>
      </c>
      <c r="U782" s="6">
        <f t="shared" si="354"/>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354"/>
        <v>5.625</v>
      </c>
      <c r="O783" s="6">
        <f t="shared" si="354"/>
        <v>6</v>
      </c>
      <c r="P783" s="6">
        <f t="shared" si="354"/>
        <v>7.5</v>
      </c>
      <c r="Q783" s="6">
        <f t="shared" si="354"/>
        <v>7.5</v>
      </c>
      <c r="R783" s="6">
        <f t="shared" si="354"/>
        <v>0</v>
      </c>
      <c r="S783" s="6">
        <f t="shared" si="354"/>
        <v>0</v>
      </c>
      <c r="T783" s="6">
        <f t="shared" si="354"/>
        <v>0</v>
      </c>
      <c r="U783" s="6">
        <f t="shared" si="354"/>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354"/>
        <v>4.125</v>
      </c>
      <c r="N784" s="6">
        <f t="shared" si="354"/>
        <v>5.625</v>
      </c>
      <c r="O784" s="6">
        <f>INDEX(O$748:O$757,MATCH($L784,$L$748:$L$757,0))</f>
        <v>6</v>
      </c>
      <c r="P784" s="6">
        <f t="shared" si="354"/>
        <v>7.5</v>
      </c>
      <c r="Q784" s="6">
        <f t="shared" si="354"/>
        <v>7.5</v>
      </c>
      <c r="R784" s="6">
        <f t="shared" si="354"/>
        <v>0</v>
      </c>
      <c r="S784" s="6">
        <f t="shared" si="354"/>
        <v>0</v>
      </c>
      <c r="T784" s="6">
        <f t="shared" si="354"/>
        <v>0</v>
      </c>
      <c r="U784" s="6">
        <f t="shared" si="354"/>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354"/>
        <v>4.125</v>
      </c>
      <c r="N785" s="6">
        <f t="shared" si="354"/>
        <v>5.625</v>
      </c>
      <c r="O785" s="6">
        <f t="shared" si="354"/>
        <v>6</v>
      </c>
      <c r="P785" s="6">
        <f t="shared" si="354"/>
        <v>7.5</v>
      </c>
      <c r="Q785" s="6">
        <f t="shared" si="354"/>
        <v>7.5</v>
      </c>
      <c r="R785" s="6">
        <f t="shared" si="354"/>
        <v>0</v>
      </c>
      <c r="S785" s="6">
        <f t="shared" si="354"/>
        <v>0</v>
      </c>
      <c r="T785" s="6">
        <f t="shared" si="354"/>
        <v>0</v>
      </c>
      <c r="U785" s="6">
        <f t="shared" si="354"/>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354"/>
        <v>4.125</v>
      </c>
      <c r="N786" s="6">
        <f t="shared" si="354"/>
        <v>5.625</v>
      </c>
      <c r="O786" s="6">
        <f t="shared" si="354"/>
        <v>6</v>
      </c>
      <c r="P786" s="6">
        <f t="shared" si="354"/>
        <v>7.5</v>
      </c>
      <c r="Q786" s="6">
        <f t="shared" si="354"/>
        <v>7.5</v>
      </c>
      <c r="R786" s="6">
        <f t="shared" si="354"/>
        <v>0</v>
      </c>
      <c r="S786" s="6">
        <f t="shared" si="354"/>
        <v>0</v>
      </c>
      <c r="T786" s="6">
        <f t="shared" si="354"/>
        <v>0</v>
      </c>
      <c r="U786" s="6">
        <f t="shared" si="354"/>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354"/>
        <v>4.125</v>
      </c>
      <c r="N787" s="6">
        <f t="shared" si="354"/>
        <v>5.625</v>
      </c>
      <c r="O787" s="6">
        <f t="shared" si="354"/>
        <v>6</v>
      </c>
      <c r="P787" s="6">
        <f t="shared" si="354"/>
        <v>7.5</v>
      </c>
      <c r="Q787" s="6">
        <f t="shared" si="354"/>
        <v>7.5</v>
      </c>
      <c r="R787" s="6">
        <f t="shared" si="354"/>
        <v>0</v>
      </c>
      <c r="S787" s="6">
        <f t="shared" si="354"/>
        <v>0</v>
      </c>
      <c r="T787" s="6">
        <f t="shared" si="354"/>
        <v>0</v>
      </c>
      <c r="U787" s="6">
        <f t="shared" si="354"/>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354"/>
        <v>4.125</v>
      </c>
      <c r="N788" s="6">
        <f t="shared" si="354"/>
        <v>5.625</v>
      </c>
      <c r="O788" s="6">
        <f t="shared" si="354"/>
        <v>6</v>
      </c>
      <c r="P788" s="6">
        <f t="shared" si="354"/>
        <v>7.5</v>
      </c>
      <c r="Q788" s="6">
        <f t="shared" si="354"/>
        <v>7.5</v>
      </c>
      <c r="R788" s="6">
        <f t="shared" si="354"/>
        <v>0</v>
      </c>
      <c r="S788" s="6">
        <f t="shared" si="354"/>
        <v>0</v>
      </c>
      <c r="T788" s="6">
        <f t="shared" si="354"/>
        <v>0</v>
      </c>
      <c r="U788" s="6">
        <f t="shared" si="354"/>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354"/>
        <v>4.125</v>
      </c>
      <c r="N789" s="6">
        <f t="shared" si="354"/>
        <v>5.625</v>
      </c>
      <c r="O789" s="6">
        <f t="shared" si="354"/>
        <v>6</v>
      </c>
      <c r="P789" s="6">
        <f t="shared" si="354"/>
        <v>7.5</v>
      </c>
      <c r="Q789" s="6">
        <f t="shared" si="354"/>
        <v>7.5</v>
      </c>
      <c r="R789" s="6">
        <f t="shared" si="354"/>
        <v>0</v>
      </c>
      <c r="S789" s="6">
        <f t="shared" si="354"/>
        <v>0</v>
      </c>
      <c r="T789" s="6">
        <f t="shared" si="354"/>
        <v>0</v>
      </c>
      <c r="U789" s="6">
        <f t="shared" si="354"/>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354"/>
        <v>4.125</v>
      </c>
      <c r="N790" s="6">
        <f t="shared" si="354"/>
        <v>5.625</v>
      </c>
      <c r="O790" s="6">
        <f t="shared" si="354"/>
        <v>6</v>
      </c>
      <c r="P790" s="6">
        <f t="shared" si="354"/>
        <v>7.5</v>
      </c>
      <c r="Q790" s="6">
        <f t="shared" si="354"/>
        <v>7.5</v>
      </c>
      <c r="R790" s="6">
        <f t="shared" si="354"/>
        <v>0</v>
      </c>
      <c r="S790" s="6">
        <f t="shared" si="354"/>
        <v>0</v>
      </c>
      <c r="T790" s="6">
        <f t="shared" si="354"/>
        <v>0</v>
      </c>
      <c r="U790" s="6">
        <f t="shared" si="354"/>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355">INDEX(M$748:M$757,MATCH($L791,$L$748:$L$757,0))</f>
        <v>4.125</v>
      </c>
      <c r="N791" s="6">
        <f t="shared" si="355"/>
        <v>5.625</v>
      </c>
      <c r="O791" s="6">
        <f t="shared" si="355"/>
        <v>6</v>
      </c>
      <c r="P791" s="6">
        <f t="shared" si="355"/>
        <v>7.5</v>
      </c>
      <c r="Q791" s="6">
        <f t="shared" si="355"/>
        <v>7.5</v>
      </c>
      <c r="R791" s="6">
        <f t="shared" si="355"/>
        <v>0</v>
      </c>
      <c r="S791" s="6">
        <f t="shared" si="355"/>
        <v>0</v>
      </c>
      <c r="T791" s="6">
        <f t="shared" si="355"/>
        <v>0</v>
      </c>
      <c r="U791" s="6">
        <f t="shared" si="355"/>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355"/>
        <v>4.125</v>
      </c>
      <c r="N792" s="6">
        <f t="shared" si="355"/>
        <v>5.625</v>
      </c>
      <c r="O792" s="6">
        <f t="shared" si="355"/>
        <v>6</v>
      </c>
      <c r="P792" s="6">
        <f t="shared" si="355"/>
        <v>7.5</v>
      </c>
      <c r="Q792" s="6">
        <f t="shared" si="355"/>
        <v>7.5</v>
      </c>
      <c r="R792" s="6">
        <f t="shared" si="355"/>
        <v>0</v>
      </c>
      <c r="S792" s="6">
        <f t="shared" si="355"/>
        <v>0</v>
      </c>
      <c r="T792" s="6">
        <f t="shared" si="355"/>
        <v>0</v>
      </c>
      <c r="U792" s="6">
        <f t="shared" si="355"/>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355"/>
        <v>4.125</v>
      </c>
      <c r="N793" s="6">
        <f t="shared" si="355"/>
        <v>5.625</v>
      </c>
      <c r="O793" s="6">
        <f t="shared" si="355"/>
        <v>6</v>
      </c>
      <c r="P793" s="6">
        <f t="shared" si="355"/>
        <v>7.5</v>
      </c>
      <c r="Q793" s="6">
        <f t="shared" si="355"/>
        <v>7.5</v>
      </c>
      <c r="R793" s="6">
        <f t="shared" si="355"/>
        <v>0</v>
      </c>
      <c r="S793" s="6">
        <f t="shared" si="355"/>
        <v>0</v>
      </c>
      <c r="T793" s="6">
        <f t="shared" si="355"/>
        <v>0</v>
      </c>
      <c r="U793" s="6">
        <f t="shared" si="355"/>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355"/>
        <v>4.125</v>
      </c>
      <c r="N794" s="6">
        <f t="shared" si="355"/>
        <v>5.625</v>
      </c>
      <c r="O794" s="6">
        <f t="shared" si="355"/>
        <v>6</v>
      </c>
      <c r="P794" s="6">
        <f t="shared" si="355"/>
        <v>7.5</v>
      </c>
      <c r="Q794" s="6">
        <f t="shared" si="355"/>
        <v>7.5</v>
      </c>
      <c r="R794" s="6">
        <f t="shared" si="355"/>
        <v>0</v>
      </c>
      <c r="S794" s="6">
        <f t="shared" si="355"/>
        <v>0</v>
      </c>
      <c r="T794" s="6">
        <f t="shared" si="355"/>
        <v>0</v>
      </c>
      <c r="U794" s="6">
        <f t="shared" si="355"/>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355"/>
        <v>4.125</v>
      </c>
      <c r="N795" s="6">
        <f t="shared" si="355"/>
        <v>5.625</v>
      </c>
      <c r="O795" s="6">
        <f t="shared" si="355"/>
        <v>6</v>
      </c>
      <c r="P795" s="6">
        <f t="shared" si="355"/>
        <v>7.5</v>
      </c>
      <c r="Q795" s="6">
        <f t="shared" si="355"/>
        <v>7.5</v>
      </c>
      <c r="R795" s="6">
        <f t="shared" si="355"/>
        <v>0</v>
      </c>
      <c r="S795" s="6">
        <f t="shared" si="355"/>
        <v>0</v>
      </c>
      <c r="T795" s="6">
        <f t="shared" si="355"/>
        <v>0</v>
      </c>
      <c r="U795" s="6">
        <f t="shared" si="355"/>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355"/>
        <v>4.125</v>
      </c>
      <c r="N796" s="6">
        <f t="shared" si="355"/>
        <v>5.625</v>
      </c>
      <c r="O796" s="6">
        <f t="shared" si="355"/>
        <v>6</v>
      </c>
      <c r="P796" s="6">
        <f t="shared" si="355"/>
        <v>7.5</v>
      </c>
      <c r="Q796" s="6">
        <f t="shared" si="355"/>
        <v>7.5</v>
      </c>
      <c r="R796" s="6">
        <f t="shared" si="355"/>
        <v>0</v>
      </c>
      <c r="S796" s="6">
        <f t="shared" si="355"/>
        <v>0</v>
      </c>
      <c r="T796" s="6">
        <f t="shared" si="355"/>
        <v>0</v>
      </c>
      <c r="U796" s="6">
        <f t="shared" si="355"/>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355"/>
        <v>4.125</v>
      </c>
      <c r="N797" s="6">
        <f t="shared" si="355"/>
        <v>5.625</v>
      </c>
      <c r="O797" s="6">
        <f t="shared" si="355"/>
        <v>6</v>
      </c>
      <c r="P797" s="6">
        <f t="shared" si="355"/>
        <v>7.5</v>
      </c>
      <c r="Q797" s="6">
        <f t="shared" si="355"/>
        <v>7.5</v>
      </c>
      <c r="R797" s="6">
        <f t="shared" si="355"/>
        <v>0</v>
      </c>
      <c r="S797" s="6">
        <f t="shared" si="355"/>
        <v>0</v>
      </c>
      <c r="T797" s="6">
        <f t="shared" si="355"/>
        <v>0</v>
      </c>
      <c r="U797" s="6">
        <f t="shared" si="355"/>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355"/>
        <v>4.125</v>
      </c>
      <c r="N799" s="6">
        <f t="shared" si="355"/>
        <v>5.625</v>
      </c>
      <c r="O799" s="6">
        <f t="shared" si="355"/>
        <v>6</v>
      </c>
      <c r="P799" s="6">
        <f t="shared" si="355"/>
        <v>7.5</v>
      </c>
      <c r="Q799" s="6">
        <f t="shared" si="355"/>
        <v>7.5</v>
      </c>
      <c r="R799" s="6">
        <f t="shared" si="355"/>
        <v>0</v>
      </c>
      <c r="S799" s="6">
        <f t="shared" si="355"/>
        <v>0</v>
      </c>
      <c r="T799" s="6">
        <f t="shared" si="355"/>
        <v>0</v>
      </c>
      <c r="U799" s="6">
        <f t="shared" si="355"/>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355"/>
        <v>4.125</v>
      </c>
      <c r="N800" s="6">
        <f t="shared" si="355"/>
        <v>5.625</v>
      </c>
      <c r="O800" s="6">
        <f t="shared" si="355"/>
        <v>6</v>
      </c>
      <c r="P800" s="6">
        <f t="shared" si="355"/>
        <v>7.5</v>
      </c>
      <c r="Q800" s="6">
        <f t="shared" si="355"/>
        <v>7.5</v>
      </c>
      <c r="R800" s="6">
        <f t="shared" si="355"/>
        <v>0</v>
      </c>
      <c r="S800" s="6">
        <f t="shared" si="355"/>
        <v>0</v>
      </c>
      <c r="T800" s="6">
        <f t="shared" si="355"/>
        <v>0</v>
      </c>
      <c r="U800" s="6">
        <f t="shared" si="355"/>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355"/>
        <v>4.125</v>
      </c>
      <c r="N801" s="6">
        <f t="shared" si="355"/>
        <v>5.625</v>
      </c>
      <c r="O801" s="6">
        <f t="shared" si="355"/>
        <v>6</v>
      </c>
      <c r="P801" s="6">
        <f t="shared" si="355"/>
        <v>7.5</v>
      </c>
      <c r="Q801" s="6">
        <f t="shared" si="355"/>
        <v>7.5</v>
      </c>
      <c r="R801" s="6">
        <f t="shared" si="355"/>
        <v>0</v>
      </c>
      <c r="S801" s="6">
        <f t="shared" si="355"/>
        <v>0</v>
      </c>
      <c r="T801" s="6">
        <f t="shared" si="355"/>
        <v>0</v>
      </c>
      <c r="U801" s="6">
        <f t="shared" si="355"/>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355"/>
        <v>4.125</v>
      </c>
      <c r="N802" s="6">
        <f t="shared" si="355"/>
        <v>5.625</v>
      </c>
      <c r="O802" s="6">
        <f t="shared" si="355"/>
        <v>6</v>
      </c>
      <c r="P802" s="6">
        <f t="shared" si="355"/>
        <v>7.5</v>
      </c>
      <c r="Q802" s="6">
        <f t="shared" si="355"/>
        <v>7.5</v>
      </c>
      <c r="R802" s="6">
        <f t="shared" si="355"/>
        <v>0</v>
      </c>
      <c r="S802" s="6">
        <f t="shared" si="355"/>
        <v>0</v>
      </c>
      <c r="T802" s="6">
        <f t="shared" si="355"/>
        <v>0</v>
      </c>
      <c r="U802" s="6">
        <f t="shared" si="355"/>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355"/>
        <v>4.125</v>
      </c>
      <c r="N803" s="6">
        <f t="shared" si="355"/>
        <v>5.625</v>
      </c>
      <c r="O803" s="6">
        <f t="shared" si="355"/>
        <v>6</v>
      </c>
      <c r="P803" s="6">
        <f t="shared" si="355"/>
        <v>7.5</v>
      </c>
      <c r="Q803" s="6">
        <f t="shared" si="355"/>
        <v>7.5</v>
      </c>
      <c r="R803" s="6">
        <f t="shared" si="355"/>
        <v>0</v>
      </c>
      <c r="S803" s="6">
        <f t="shared" si="355"/>
        <v>0</v>
      </c>
      <c r="T803" s="6">
        <f t="shared" si="355"/>
        <v>0</v>
      </c>
      <c r="U803" s="6">
        <f t="shared" si="355"/>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355"/>
        <v>4.125</v>
      </c>
      <c r="N804" s="6">
        <f t="shared" si="355"/>
        <v>5.625</v>
      </c>
      <c r="O804" s="6">
        <f t="shared" si="355"/>
        <v>6</v>
      </c>
      <c r="P804" s="6">
        <f t="shared" si="355"/>
        <v>7.5</v>
      </c>
      <c r="Q804" s="6">
        <f t="shared" si="355"/>
        <v>7.5</v>
      </c>
      <c r="R804" s="6">
        <f t="shared" si="355"/>
        <v>0</v>
      </c>
      <c r="S804" s="6">
        <f t="shared" si="355"/>
        <v>0</v>
      </c>
      <c r="T804" s="6">
        <f t="shared" si="355"/>
        <v>0</v>
      </c>
      <c r="U804" s="6">
        <f t="shared" si="355"/>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355"/>
        <v>4.125</v>
      </c>
      <c r="N805" s="6">
        <f t="shared" si="355"/>
        <v>5.625</v>
      </c>
      <c r="O805" s="6">
        <f t="shared" si="355"/>
        <v>6</v>
      </c>
      <c r="P805" s="6">
        <f t="shared" si="355"/>
        <v>7.5</v>
      </c>
      <c r="Q805" s="6">
        <f t="shared" si="355"/>
        <v>7.5</v>
      </c>
      <c r="R805" s="6">
        <f t="shared" si="355"/>
        <v>0</v>
      </c>
      <c r="S805" s="6">
        <f t="shared" si="355"/>
        <v>0</v>
      </c>
      <c r="T805" s="6">
        <f t="shared" si="355"/>
        <v>0</v>
      </c>
      <c r="U805" s="6">
        <f t="shared" si="355"/>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355"/>
        <v>4.125</v>
      </c>
      <c r="N806" s="6">
        <f t="shared" si="355"/>
        <v>5.625</v>
      </c>
      <c r="O806" s="6">
        <f t="shared" si="355"/>
        <v>6</v>
      </c>
      <c r="P806" s="6">
        <f t="shared" si="355"/>
        <v>7.5</v>
      </c>
      <c r="Q806" s="6">
        <f t="shared" si="355"/>
        <v>7.5</v>
      </c>
      <c r="R806" s="6">
        <f t="shared" si="355"/>
        <v>0</v>
      </c>
      <c r="S806" s="6">
        <f t="shared" si="355"/>
        <v>0</v>
      </c>
      <c r="T806" s="6">
        <f t="shared" si="355"/>
        <v>0</v>
      </c>
      <c r="U806" s="6">
        <f t="shared" si="355"/>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355"/>
        <v>4.125</v>
      </c>
      <c r="N807" s="6">
        <f t="shared" si="355"/>
        <v>5.625</v>
      </c>
      <c r="O807" s="6">
        <f t="shared" si="355"/>
        <v>6</v>
      </c>
      <c r="P807" s="6">
        <f t="shared" si="355"/>
        <v>7.5</v>
      </c>
      <c r="Q807" s="6">
        <f t="shared" si="355"/>
        <v>7.5</v>
      </c>
      <c r="R807" s="6">
        <f t="shared" si="355"/>
        <v>0</v>
      </c>
      <c r="S807" s="6">
        <f t="shared" si="355"/>
        <v>0</v>
      </c>
      <c r="T807" s="6">
        <f t="shared" si="355"/>
        <v>0</v>
      </c>
      <c r="U807" s="6">
        <f t="shared" si="355"/>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355"/>
        <v>4.125</v>
      </c>
      <c r="N809" s="6">
        <f t="shared" si="355"/>
        <v>5.625</v>
      </c>
      <c r="O809" s="6">
        <f t="shared" si="355"/>
        <v>6</v>
      </c>
      <c r="P809" s="6">
        <f t="shared" si="355"/>
        <v>7.5</v>
      </c>
      <c r="Q809" s="6">
        <f t="shared" si="355"/>
        <v>7.5</v>
      </c>
      <c r="R809" s="6">
        <f t="shared" si="355"/>
        <v>0</v>
      </c>
      <c r="S809" s="6">
        <f t="shared" si="355"/>
        <v>0</v>
      </c>
      <c r="T809" s="6">
        <f t="shared" si="355"/>
        <v>0</v>
      </c>
      <c r="U809" s="6">
        <f t="shared" si="355"/>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355"/>
        <v>4.125</v>
      </c>
      <c r="N810" s="6">
        <f t="shared" si="355"/>
        <v>5.625</v>
      </c>
      <c r="O810" s="6">
        <f t="shared" si="355"/>
        <v>6</v>
      </c>
      <c r="P810" s="6">
        <f t="shared" si="355"/>
        <v>7.5</v>
      </c>
      <c r="Q810" s="6">
        <f t="shared" si="355"/>
        <v>7.5</v>
      </c>
      <c r="R810" s="6">
        <f t="shared" si="355"/>
        <v>0</v>
      </c>
      <c r="S810" s="6">
        <f t="shared" si="355"/>
        <v>0</v>
      </c>
      <c r="T810" s="6">
        <f t="shared" si="355"/>
        <v>0</v>
      </c>
      <c r="U810" s="6">
        <f t="shared" si="355"/>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355"/>
        <v>4.125</v>
      </c>
      <c r="N811" s="6">
        <f t="shared" si="355"/>
        <v>5.625</v>
      </c>
      <c r="O811" s="6">
        <f t="shared" si="355"/>
        <v>6</v>
      </c>
      <c r="P811" s="6">
        <f t="shared" si="355"/>
        <v>7.5</v>
      </c>
      <c r="Q811" s="6">
        <f t="shared" si="355"/>
        <v>7.5</v>
      </c>
      <c r="R811" s="6">
        <f t="shared" si="355"/>
        <v>0</v>
      </c>
      <c r="S811" s="6">
        <f t="shared" si="355"/>
        <v>0</v>
      </c>
      <c r="T811" s="6">
        <f t="shared" si="355"/>
        <v>0</v>
      </c>
      <c r="U811" s="6">
        <f t="shared" si="355"/>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355"/>
        <v>4.125</v>
      </c>
      <c r="N812" s="6">
        <f t="shared" si="355"/>
        <v>5.625</v>
      </c>
      <c r="O812" s="6">
        <f t="shared" si="355"/>
        <v>6</v>
      </c>
      <c r="P812" s="6">
        <f t="shared" si="355"/>
        <v>7.5</v>
      </c>
      <c r="Q812" s="6">
        <f t="shared" si="355"/>
        <v>7.5</v>
      </c>
      <c r="R812" s="6">
        <f t="shared" si="355"/>
        <v>0</v>
      </c>
      <c r="S812" s="6">
        <f t="shared" si="355"/>
        <v>0</v>
      </c>
      <c r="T812" s="6">
        <f t="shared" si="355"/>
        <v>0</v>
      </c>
      <c r="U812" s="6">
        <f t="shared" si="355"/>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355"/>
        <v>4.125</v>
      </c>
      <c r="N813" s="6">
        <f t="shared" si="355"/>
        <v>5.625</v>
      </c>
      <c r="O813" s="6">
        <f t="shared" si="355"/>
        <v>6</v>
      </c>
      <c r="P813" s="6">
        <f t="shared" si="355"/>
        <v>7.5</v>
      </c>
      <c r="Q813" s="6">
        <f t="shared" si="355"/>
        <v>7.5</v>
      </c>
      <c r="R813" s="6">
        <f t="shared" si="355"/>
        <v>0</v>
      </c>
      <c r="S813" s="6">
        <f t="shared" si="355"/>
        <v>0</v>
      </c>
      <c r="T813" s="6">
        <f t="shared" si="355"/>
        <v>0</v>
      </c>
      <c r="U813" s="6">
        <f t="shared" si="355"/>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355"/>
        <v>4.125</v>
      </c>
      <c r="N814" s="6">
        <f t="shared" si="355"/>
        <v>5.625</v>
      </c>
      <c r="O814" s="6">
        <f t="shared" si="355"/>
        <v>6</v>
      </c>
      <c r="P814" s="6">
        <f t="shared" si="355"/>
        <v>7.5</v>
      </c>
      <c r="Q814" s="6">
        <f t="shared" si="355"/>
        <v>7.5</v>
      </c>
      <c r="R814" s="6">
        <f t="shared" si="355"/>
        <v>0</v>
      </c>
      <c r="S814" s="6">
        <f t="shared" si="355"/>
        <v>0</v>
      </c>
      <c r="T814" s="6">
        <f t="shared" si="355"/>
        <v>0</v>
      </c>
      <c r="U814" s="6">
        <f t="shared" si="355"/>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355"/>
        <v>4.125</v>
      </c>
      <c r="N815" s="6">
        <f t="shared" si="355"/>
        <v>5.625</v>
      </c>
      <c r="O815" s="6">
        <f t="shared" si="355"/>
        <v>6</v>
      </c>
      <c r="P815" s="6">
        <f t="shared" si="355"/>
        <v>7.5</v>
      </c>
      <c r="Q815" s="6">
        <f t="shared" si="355"/>
        <v>7.5</v>
      </c>
      <c r="R815" s="6">
        <f t="shared" si="355"/>
        <v>0</v>
      </c>
      <c r="S815" s="6">
        <f t="shared" si="355"/>
        <v>0</v>
      </c>
      <c r="T815" s="6">
        <f t="shared" si="355"/>
        <v>0</v>
      </c>
      <c r="U815" s="6">
        <f t="shared" si="355"/>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355"/>
        <v>4.125</v>
      </c>
      <c r="N816" s="6">
        <f t="shared" si="355"/>
        <v>5.625</v>
      </c>
      <c r="O816" s="6">
        <f t="shared" si="355"/>
        <v>6</v>
      </c>
      <c r="P816" s="6">
        <f t="shared" si="355"/>
        <v>7.5</v>
      </c>
      <c r="Q816" s="6">
        <f t="shared" si="355"/>
        <v>7.5</v>
      </c>
      <c r="R816" s="6">
        <f t="shared" si="355"/>
        <v>0</v>
      </c>
      <c r="S816" s="6">
        <f t="shared" si="355"/>
        <v>0</v>
      </c>
      <c r="T816" s="6">
        <f t="shared" si="355"/>
        <v>0</v>
      </c>
      <c r="U816" s="6">
        <f t="shared" si="355"/>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355"/>
        <v>4.125</v>
      </c>
      <c r="N817" s="6">
        <f t="shared" si="355"/>
        <v>5.625</v>
      </c>
      <c r="O817" s="6">
        <f t="shared" si="355"/>
        <v>6</v>
      </c>
      <c r="P817" s="6">
        <f t="shared" si="355"/>
        <v>7.5</v>
      </c>
      <c r="Q817" s="6">
        <f t="shared" si="355"/>
        <v>7.5</v>
      </c>
      <c r="R817" s="6">
        <f t="shared" si="355"/>
        <v>0</v>
      </c>
      <c r="S817" s="6">
        <f t="shared" si="355"/>
        <v>0</v>
      </c>
      <c r="T817" s="6">
        <f t="shared" si="355"/>
        <v>0</v>
      </c>
      <c r="U817" s="6">
        <f t="shared" si="355"/>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355"/>
        <v>4.125</v>
      </c>
      <c r="N820" s="6">
        <f t="shared" si="355"/>
        <v>5.625</v>
      </c>
      <c r="O820" s="6">
        <f t="shared" si="355"/>
        <v>6</v>
      </c>
      <c r="P820" s="6">
        <f t="shared" si="355"/>
        <v>7.5</v>
      </c>
      <c r="Q820" s="6">
        <f t="shared" si="355"/>
        <v>7.5</v>
      </c>
      <c r="R820" s="6">
        <f t="shared" si="355"/>
        <v>0</v>
      </c>
      <c r="S820" s="6">
        <f t="shared" si="355"/>
        <v>0</v>
      </c>
      <c r="T820" s="6">
        <f t="shared" si="355"/>
        <v>0</v>
      </c>
      <c r="U820" s="6">
        <f t="shared" si="355"/>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355"/>
        <v>4.125</v>
      </c>
      <c r="N821" s="6">
        <f t="shared" si="355"/>
        <v>5.625</v>
      </c>
      <c r="O821" s="6">
        <f t="shared" si="355"/>
        <v>6</v>
      </c>
      <c r="P821" s="6">
        <f t="shared" si="355"/>
        <v>7.5</v>
      </c>
      <c r="Q821" s="6">
        <f t="shared" si="355"/>
        <v>7.5</v>
      </c>
      <c r="R821" s="6">
        <f t="shared" si="355"/>
        <v>0</v>
      </c>
      <c r="S821" s="6">
        <f t="shared" si="355"/>
        <v>0</v>
      </c>
      <c r="T821" s="6">
        <f t="shared" si="355"/>
        <v>0</v>
      </c>
      <c r="U821" s="6">
        <f t="shared" si="355"/>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355"/>
        <v>4.125</v>
      </c>
      <c r="N822" s="6">
        <f t="shared" si="355"/>
        <v>5.625</v>
      </c>
      <c r="O822" s="6">
        <f t="shared" si="355"/>
        <v>6</v>
      </c>
      <c r="P822" s="6">
        <f t="shared" si="355"/>
        <v>7.5</v>
      </c>
      <c r="Q822" s="6">
        <f t="shared" si="355"/>
        <v>7.5</v>
      </c>
      <c r="R822" s="6">
        <f t="shared" si="355"/>
        <v>0</v>
      </c>
      <c r="S822" s="6">
        <f t="shared" si="355"/>
        <v>0</v>
      </c>
      <c r="T822" s="6">
        <f t="shared" ref="N822:U847" si="356">INDEX(T$748:T$757,MATCH($L822,$L$748:$L$757,0))</f>
        <v>0</v>
      </c>
      <c r="U822" s="6">
        <f t="shared" si="356"/>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357">INDEX(M$748:M$757,MATCH($L823,$L$748:$L$757,0))</f>
        <v>4.125</v>
      </c>
      <c r="N823" s="6">
        <f t="shared" si="356"/>
        <v>5.625</v>
      </c>
      <c r="O823" s="6">
        <f t="shared" si="356"/>
        <v>6</v>
      </c>
      <c r="P823" s="6">
        <f t="shared" si="356"/>
        <v>7.5</v>
      </c>
      <c r="Q823" s="6">
        <f t="shared" si="356"/>
        <v>7.5</v>
      </c>
      <c r="R823" s="6">
        <f t="shared" si="356"/>
        <v>0</v>
      </c>
      <c r="S823" s="6">
        <f t="shared" si="356"/>
        <v>0</v>
      </c>
      <c r="T823" s="6">
        <f t="shared" si="356"/>
        <v>0</v>
      </c>
      <c r="U823" s="6">
        <f t="shared" si="356"/>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357"/>
        <v>4.125</v>
      </c>
      <c r="N824" s="6">
        <f t="shared" si="356"/>
        <v>5.625</v>
      </c>
      <c r="O824" s="6">
        <f t="shared" si="356"/>
        <v>6</v>
      </c>
      <c r="P824" s="6">
        <f t="shared" si="356"/>
        <v>7.5</v>
      </c>
      <c r="Q824" s="6">
        <f t="shared" si="356"/>
        <v>7.5</v>
      </c>
      <c r="R824" s="6">
        <f t="shared" si="356"/>
        <v>0</v>
      </c>
      <c r="S824" s="6">
        <f t="shared" si="356"/>
        <v>0</v>
      </c>
      <c r="T824" s="6">
        <f t="shared" si="356"/>
        <v>0</v>
      </c>
      <c r="U824" s="6">
        <f t="shared" si="356"/>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357"/>
        <v>4.125</v>
      </c>
      <c r="N825" s="6">
        <f t="shared" si="356"/>
        <v>5.625</v>
      </c>
      <c r="O825" s="6">
        <f t="shared" si="356"/>
        <v>6</v>
      </c>
      <c r="P825" s="6">
        <f t="shared" si="356"/>
        <v>7.5</v>
      </c>
      <c r="Q825" s="6">
        <f t="shared" si="356"/>
        <v>7.5</v>
      </c>
      <c r="R825" s="6">
        <f t="shared" si="356"/>
        <v>0</v>
      </c>
      <c r="S825" s="6">
        <f t="shared" si="356"/>
        <v>0</v>
      </c>
      <c r="T825" s="6">
        <f t="shared" si="356"/>
        <v>0</v>
      </c>
      <c r="U825" s="6">
        <f t="shared" si="356"/>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357"/>
        <v>4.125</v>
      </c>
      <c r="N826" s="6">
        <f t="shared" si="356"/>
        <v>5.625</v>
      </c>
      <c r="O826" s="6">
        <f t="shared" si="356"/>
        <v>6</v>
      </c>
      <c r="P826" s="6">
        <f t="shared" si="356"/>
        <v>7.5</v>
      </c>
      <c r="Q826" s="6">
        <f t="shared" si="356"/>
        <v>7.5</v>
      </c>
      <c r="R826" s="6">
        <f t="shared" si="356"/>
        <v>0</v>
      </c>
      <c r="S826" s="6">
        <f t="shared" si="356"/>
        <v>0</v>
      </c>
      <c r="T826" s="6">
        <f t="shared" si="356"/>
        <v>0</v>
      </c>
      <c r="U826" s="6">
        <f t="shared" si="356"/>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357"/>
        <v>4.125</v>
      </c>
      <c r="N827" s="6">
        <f t="shared" si="356"/>
        <v>5.625</v>
      </c>
      <c r="O827" s="6">
        <f t="shared" si="356"/>
        <v>6</v>
      </c>
      <c r="P827" s="6">
        <f t="shared" si="356"/>
        <v>7.5</v>
      </c>
      <c r="Q827" s="6">
        <f t="shared" si="356"/>
        <v>7.5</v>
      </c>
      <c r="R827" s="6">
        <f t="shared" si="356"/>
        <v>0</v>
      </c>
      <c r="S827" s="6">
        <f t="shared" si="356"/>
        <v>0</v>
      </c>
      <c r="T827" s="6">
        <f t="shared" si="356"/>
        <v>0</v>
      </c>
      <c r="U827" s="6">
        <f t="shared" si="356"/>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357"/>
        <v>4.125</v>
      </c>
      <c r="N830" s="6">
        <f t="shared" si="356"/>
        <v>5.625</v>
      </c>
      <c r="O830" s="6">
        <f t="shared" si="356"/>
        <v>6</v>
      </c>
      <c r="P830" s="6">
        <f t="shared" si="356"/>
        <v>7.5</v>
      </c>
      <c r="Q830" s="6">
        <f t="shared" si="356"/>
        <v>7.5</v>
      </c>
      <c r="R830" s="6">
        <f t="shared" si="356"/>
        <v>0</v>
      </c>
      <c r="S830" s="6">
        <f t="shared" si="356"/>
        <v>0</v>
      </c>
      <c r="T830" s="6">
        <f t="shared" si="356"/>
        <v>0</v>
      </c>
      <c r="U830" s="6">
        <f t="shared" si="356"/>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357"/>
        <v>4.125</v>
      </c>
      <c r="N831" s="6">
        <f t="shared" si="356"/>
        <v>5.625</v>
      </c>
      <c r="O831" s="6">
        <f t="shared" si="356"/>
        <v>6</v>
      </c>
      <c r="P831" s="6">
        <f t="shared" si="356"/>
        <v>7.5</v>
      </c>
      <c r="Q831" s="6">
        <f t="shared" si="356"/>
        <v>7.5</v>
      </c>
      <c r="R831" s="6">
        <f t="shared" si="356"/>
        <v>0</v>
      </c>
      <c r="S831" s="6">
        <f t="shared" si="356"/>
        <v>0</v>
      </c>
      <c r="T831" s="6">
        <f t="shared" si="356"/>
        <v>0</v>
      </c>
      <c r="U831" s="6">
        <f t="shared" si="356"/>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357"/>
        <v>4.125</v>
      </c>
      <c r="N832" s="6">
        <f t="shared" si="356"/>
        <v>5.625</v>
      </c>
      <c r="O832" s="6">
        <f t="shared" si="356"/>
        <v>6</v>
      </c>
      <c r="P832" s="6">
        <f t="shared" si="356"/>
        <v>7.5</v>
      </c>
      <c r="Q832" s="6">
        <f t="shared" si="356"/>
        <v>7.5</v>
      </c>
      <c r="R832" s="6">
        <f t="shared" si="356"/>
        <v>0</v>
      </c>
      <c r="S832" s="6">
        <f t="shared" si="356"/>
        <v>0</v>
      </c>
      <c r="T832" s="6">
        <f t="shared" si="356"/>
        <v>0</v>
      </c>
      <c r="U832" s="6">
        <f t="shared" si="356"/>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357"/>
        <v>4.125</v>
      </c>
      <c r="N833" s="6">
        <f t="shared" si="356"/>
        <v>5.625</v>
      </c>
      <c r="O833" s="6">
        <f t="shared" si="356"/>
        <v>6</v>
      </c>
      <c r="P833" s="6">
        <f t="shared" si="356"/>
        <v>7.5</v>
      </c>
      <c r="Q833" s="6">
        <f t="shared" si="356"/>
        <v>7.5</v>
      </c>
      <c r="R833" s="6">
        <f t="shared" si="356"/>
        <v>0</v>
      </c>
      <c r="S833" s="6">
        <f t="shared" si="356"/>
        <v>0</v>
      </c>
      <c r="T833" s="6">
        <f t="shared" si="356"/>
        <v>0</v>
      </c>
      <c r="U833" s="6">
        <f t="shared" si="356"/>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357"/>
        <v>4.125</v>
      </c>
      <c r="N834" s="6">
        <f t="shared" si="356"/>
        <v>5.625</v>
      </c>
      <c r="O834" s="6">
        <f t="shared" si="356"/>
        <v>6</v>
      </c>
      <c r="P834" s="6">
        <f t="shared" si="356"/>
        <v>7.5</v>
      </c>
      <c r="Q834" s="6">
        <f t="shared" si="356"/>
        <v>7.5</v>
      </c>
      <c r="R834" s="6">
        <f t="shared" si="356"/>
        <v>0</v>
      </c>
      <c r="S834" s="6">
        <f t="shared" si="356"/>
        <v>0</v>
      </c>
      <c r="T834" s="6">
        <f t="shared" si="356"/>
        <v>0</v>
      </c>
      <c r="U834" s="6">
        <f t="shared" si="356"/>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357"/>
        <v>4.125</v>
      </c>
      <c r="N835" s="6">
        <f t="shared" si="356"/>
        <v>5.625</v>
      </c>
      <c r="O835" s="6">
        <f t="shared" si="356"/>
        <v>6</v>
      </c>
      <c r="P835" s="6">
        <f t="shared" si="356"/>
        <v>7.5</v>
      </c>
      <c r="Q835" s="6">
        <f t="shared" si="356"/>
        <v>7.5</v>
      </c>
      <c r="R835" s="6">
        <f t="shared" si="356"/>
        <v>0</v>
      </c>
      <c r="S835" s="6">
        <f t="shared" si="356"/>
        <v>0</v>
      </c>
      <c r="T835" s="6">
        <f t="shared" si="356"/>
        <v>0</v>
      </c>
      <c r="U835" s="6">
        <f t="shared" si="356"/>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357"/>
        <v>4.125</v>
      </c>
      <c r="N836" s="6">
        <f t="shared" si="356"/>
        <v>5.625</v>
      </c>
      <c r="O836" s="6">
        <f t="shared" si="356"/>
        <v>6</v>
      </c>
      <c r="P836" s="6">
        <f t="shared" si="356"/>
        <v>7.5</v>
      </c>
      <c r="Q836" s="6">
        <f t="shared" si="356"/>
        <v>7.5</v>
      </c>
      <c r="R836" s="6">
        <f t="shared" si="356"/>
        <v>0</v>
      </c>
      <c r="S836" s="6">
        <f t="shared" si="356"/>
        <v>0</v>
      </c>
      <c r="T836" s="6">
        <f t="shared" si="356"/>
        <v>0</v>
      </c>
      <c r="U836" s="6">
        <f t="shared" si="356"/>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357"/>
        <v>4.125</v>
      </c>
      <c r="N837" s="6">
        <f t="shared" si="356"/>
        <v>5.625</v>
      </c>
      <c r="O837" s="6">
        <f t="shared" si="356"/>
        <v>6</v>
      </c>
      <c r="P837" s="6">
        <f t="shared" si="356"/>
        <v>7.5</v>
      </c>
      <c r="Q837" s="6">
        <f t="shared" si="356"/>
        <v>7.5</v>
      </c>
      <c r="R837" s="6">
        <f t="shared" si="356"/>
        <v>0</v>
      </c>
      <c r="S837" s="6">
        <f t="shared" si="356"/>
        <v>0</v>
      </c>
      <c r="T837" s="6">
        <f t="shared" si="356"/>
        <v>0</v>
      </c>
      <c r="U837" s="6">
        <f t="shared" si="356"/>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357"/>
        <v>4.125</v>
      </c>
      <c r="N840" s="6">
        <f t="shared" si="356"/>
        <v>5.625</v>
      </c>
      <c r="O840" s="6">
        <f t="shared" si="356"/>
        <v>6</v>
      </c>
      <c r="P840" s="6">
        <f t="shared" si="356"/>
        <v>7.5</v>
      </c>
      <c r="Q840" s="6">
        <f t="shared" si="356"/>
        <v>7.5</v>
      </c>
      <c r="R840" s="6">
        <f t="shared" si="356"/>
        <v>0</v>
      </c>
      <c r="S840" s="6">
        <f t="shared" si="356"/>
        <v>0</v>
      </c>
      <c r="T840" s="6">
        <f t="shared" si="356"/>
        <v>0</v>
      </c>
      <c r="U840" s="6">
        <f t="shared" si="356"/>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357"/>
        <v>4.125</v>
      </c>
      <c r="N841" s="6">
        <f t="shared" si="356"/>
        <v>5.625</v>
      </c>
      <c r="O841" s="6">
        <f t="shared" si="356"/>
        <v>6</v>
      </c>
      <c r="P841" s="6">
        <f t="shared" si="356"/>
        <v>7.5</v>
      </c>
      <c r="Q841" s="6">
        <f t="shared" si="356"/>
        <v>7.5</v>
      </c>
      <c r="R841" s="6">
        <f t="shared" si="356"/>
        <v>0</v>
      </c>
      <c r="S841" s="6">
        <f t="shared" si="356"/>
        <v>0</v>
      </c>
      <c r="T841" s="6">
        <f t="shared" si="356"/>
        <v>0</v>
      </c>
      <c r="U841" s="6">
        <f t="shared" si="356"/>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357"/>
        <v>4.125</v>
      </c>
      <c r="N842" s="6">
        <f t="shared" si="356"/>
        <v>5.625</v>
      </c>
      <c r="O842" s="6">
        <f t="shared" si="356"/>
        <v>6</v>
      </c>
      <c r="P842" s="6">
        <f t="shared" si="356"/>
        <v>7.5</v>
      </c>
      <c r="Q842" s="6">
        <f t="shared" si="356"/>
        <v>7.5</v>
      </c>
      <c r="R842" s="6">
        <f t="shared" si="356"/>
        <v>0</v>
      </c>
      <c r="S842" s="6">
        <f t="shared" si="356"/>
        <v>0</v>
      </c>
      <c r="T842" s="6">
        <f t="shared" si="356"/>
        <v>0</v>
      </c>
      <c r="U842" s="6">
        <f t="shared" si="356"/>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357"/>
        <v>4.125</v>
      </c>
      <c r="N843" s="6">
        <f t="shared" si="356"/>
        <v>5.625</v>
      </c>
      <c r="O843" s="6">
        <f t="shared" si="356"/>
        <v>6</v>
      </c>
      <c r="P843" s="6">
        <f t="shared" si="356"/>
        <v>7.5</v>
      </c>
      <c r="Q843" s="6">
        <f t="shared" si="356"/>
        <v>7.5</v>
      </c>
      <c r="R843" s="6">
        <f t="shared" si="356"/>
        <v>0</v>
      </c>
      <c r="S843" s="6">
        <f t="shared" si="356"/>
        <v>0</v>
      </c>
      <c r="T843" s="6">
        <f t="shared" si="356"/>
        <v>0</v>
      </c>
      <c r="U843" s="6">
        <f t="shared" si="356"/>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357"/>
        <v>4.125</v>
      </c>
      <c r="N844" s="6">
        <f t="shared" si="356"/>
        <v>5.625</v>
      </c>
      <c r="O844" s="6">
        <f t="shared" si="356"/>
        <v>6</v>
      </c>
      <c r="P844" s="6">
        <f t="shared" si="356"/>
        <v>7.5</v>
      </c>
      <c r="Q844" s="6">
        <f t="shared" si="356"/>
        <v>7.5</v>
      </c>
      <c r="R844" s="6">
        <f t="shared" si="356"/>
        <v>0</v>
      </c>
      <c r="S844" s="6">
        <f t="shared" si="356"/>
        <v>0</v>
      </c>
      <c r="T844" s="6">
        <f t="shared" si="356"/>
        <v>0</v>
      </c>
      <c r="U844" s="6">
        <f t="shared" si="356"/>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357"/>
        <v>4.125</v>
      </c>
      <c r="N845" s="6">
        <f t="shared" si="356"/>
        <v>5.625</v>
      </c>
      <c r="O845" s="6">
        <f t="shared" si="356"/>
        <v>6</v>
      </c>
      <c r="P845" s="6">
        <f t="shared" si="356"/>
        <v>7.5</v>
      </c>
      <c r="Q845" s="6">
        <f t="shared" si="356"/>
        <v>7.5</v>
      </c>
      <c r="R845" s="6">
        <f t="shared" si="356"/>
        <v>0</v>
      </c>
      <c r="S845" s="6">
        <f t="shared" si="356"/>
        <v>0</v>
      </c>
      <c r="T845" s="6">
        <f t="shared" si="356"/>
        <v>0</v>
      </c>
      <c r="U845" s="6">
        <f t="shared" si="356"/>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357"/>
        <v>4.125</v>
      </c>
      <c r="N846" s="6">
        <f t="shared" si="356"/>
        <v>5.625</v>
      </c>
      <c r="O846" s="6">
        <f t="shared" si="356"/>
        <v>6</v>
      </c>
      <c r="P846" s="6">
        <f t="shared" si="356"/>
        <v>7.5</v>
      </c>
      <c r="Q846" s="6">
        <f t="shared" si="356"/>
        <v>7.5</v>
      </c>
      <c r="R846" s="6">
        <f t="shared" si="356"/>
        <v>0</v>
      </c>
      <c r="S846" s="6">
        <f t="shared" si="356"/>
        <v>0</v>
      </c>
      <c r="T846" s="6">
        <f t="shared" si="356"/>
        <v>0</v>
      </c>
      <c r="U846" s="6">
        <f t="shared" si="356"/>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357"/>
        <v>4.125</v>
      </c>
      <c r="N847" s="6">
        <f t="shared" si="356"/>
        <v>5.625</v>
      </c>
      <c r="O847" s="6">
        <f t="shared" si="356"/>
        <v>6</v>
      </c>
      <c r="P847" s="6">
        <f t="shared" si="356"/>
        <v>7.5</v>
      </c>
      <c r="Q847" s="6">
        <f t="shared" si="356"/>
        <v>7.5</v>
      </c>
      <c r="R847" s="6">
        <f t="shared" si="356"/>
        <v>0</v>
      </c>
      <c r="S847" s="6">
        <f t="shared" si="356"/>
        <v>0</v>
      </c>
      <c r="T847" s="6">
        <f t="shared" si="356"/>
        <v>0</v>
      </c>
      <c r="U847" s="6">
        <f t="shared" si="356"/>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18"/>
      <c r="G864" s="18"/>
      <c r="H864" s="18"/>
      <c r="I864" s="24" t="str">
        <f t="shared" ref="I864:R864" si="358">J$145</f>
        <v>typ</v>
      </c>
      <c r="J864" s="24" t="str">
        <f t="shared" si="358"/>
        <v>z0</v>
      </c>
      <c r="K864" s="24" t="str">
        <f t="shared" si="358"/>
        <v>z1</v>
      </c>
      <c r="L864" s="24" t="str">
        <f t="shared" si="358"/>
        <v>z2</v>
      </c>
      <c r="M864" s="24" t="str">
        <f t="shared" si="358"/>
        <v>z3</v>
      </c>
      <c r="N864" s="24" t="str">
        <f t="shared" si="358"/>
        <v>z4</v>
      </c>
      <c r="O864" s="24" t="str">
        <f t="shared" si="358"/>
        <v>z5</v>
      </c>
      <c r="P864" s="24" t="str">
        <f t="shared" si="358"/>
        <v>z6</v>
      </c>
      <c r="Q864" s="24" t="str">
        <f t="shared" si="358"/>
        <v>z7</v>
      </c>
      <c r="R864" s="24" t="str">
        <f t="shared" si="358"/>
        <v>z8</v>
      </c>
      <c r="S864" s="23"/>
      <c r="T864" s="24" t="str">
        <f>J$145</f>
        <v>typ</v>
      </c>
      <c r="U864" s="24" t="str">
        <f t="shared" ref="U864:AC864" si="359">K$145</f>
        <v>z0</v>
      </c>
      <c r="V864" s="24" t="str">
        <f t="shared" si="359"/>
        <v>z1</v>
      </c>
      <c r="W864" s="24" t="str">
        <f t="shared" si="359"/>
        <v>z2</v>
      </c>
      <c r="X864" s="24" t="str">
        <f t="shared" si="359"/>
        <v>z3</v>
      </c>
      <c r="Y864" s="24" t="str">
        <f t="shared" si="359"/>
        <v>z4</v>
      </c>
      <c r="Z864" s="24" t="str">
        <f t="shared" si="359"/>
        <v>z5</v>
      </c>
      <c r="AA864" s="24" t="str">
        <f t="shared" si="359"/>
        <v>z6</v>
      </c>
      <c r="AB864" s="24" t="str">
        <f t="shared" si="359"/>
        <v>z7</v>
      </c>
      <c r="AC864" s="24" t="str">
        <f t="shared" si="359"/>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2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25">
      <c r="A893" s="107"/>
      <c r="B893" s="108"/>
      <c r="C893" s="18"/>
      <c r="D893" s="18"/>
      <c r="E893" s="18"/>
      <c r="F893" s="27"/>
      <c r="G893" s="93"/>
      <c r="H893" s="93"/>
      <c r="I893" s="93" t="s">
        <v>829</v>
      </c>
      <c r="J893" s="151" t="s">
        <v>392</v>
      </c>
      <c r="K893" s="103">
        <v>1000</v>
      </c>
      <c r="L893" s="6">
        <f t="shared" ref="L893:S902" si="360">$K893</f>
        <v>1000</v>
      </c>
      <c r="M893" s="6">
        <f t="shared" si="360"/>
        <v>1000</v>
      </c>
      <c r="N893" s="6">
        <f t="shared" si="360"/>
        <v>1000</v>
      </c>
      <c r="O893" s="6">
        <f t="shared" si="360"/>
        <v>1000</v>
      </c>
      <c r="P893" s="6">
        <f t="shared" si="360"/>
        <v>1000</v>
      </c>
      <c r="Q893" s="6">
        <f t="shared" si="360"/>
        <v>1000</v>
      </c>
      <c r="R893" s="6">
        <f t="shared" si="360"/>
        <v>1000</v>
      </c>
      <c r="S893" s="6">
        <f t="shared" si="360"/>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25">
      <c r="A894" s="107"/>
      <c r="B894" s="108"/>
      <c r="C894" s="18"/>
      <c r="D894" s="18"/>
      <c r="E894" s="18"/>
      <c r="F894" s="27"/>
      <c r="G894" s="93"/>
      <c r="H894" s="93"/>
      <c r="I894" s="93"/>
      <c r="J894" s="151" t="s">
        <v>393</v>
      </c>
      <c r="K894" s="103">
        <v>100</v>
      </c>
      <c r="L894" s="6">
        <f t="shared" si="360"/>
        <v>100</v>
      </c>
      <c r="M894" s="6">
        <f t="shared" si="360"/>
        <v>100</v>
      </c>
      <c r="N894" s="6">
        <f t="shared" si="360"/>
        <v>100</v>
      </c>
      <c r="O894" s="6">
        <f t="shared" si="360"/>
        <v>100</v>
      </c>
      <c r="P894" s="6">
        <f t="shared" si="360"/>
        <v>100</v>
      </c>
      <c r="Q894" s="6">
        <f t="shared" si="360"/>
        <v>100</v>
      </c>
      <c r="R894" s="6">
        <f t="shared" si="360"/>
        <v>100</v>
      </c>
      <c r="S894" s="6">
        <f t="shared" si="360"/>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25">
      <c r="A895" s="107"/>
      <c r="B895" s="108"/>
      <c r="C895" s="18"/>
      <c r="D895" s="18"/>
      <c r="E895" s="18"/>
      <c r="F895" s="27"/>
      <c r="G895" s="93"/>
      <c r="H895" s="93"/>
      <c r="I895" s="93"/>
      <c r="J895" s="151" t="s">
        <v>394</v>
      </c>
      <c r="K895" s="103">
        <v>100</v>
      </c>
      <c r="L895" s="6">
        <f t="shared" si="360"/>
        <v>100</v>
      </c>
      <c r="M895" s="6">
        <f t="shared" si="360"/>
        <v>100</v>
      </c>
      <c r="N895" s="6">
        <f t="shared" si="360"/>
        <v>100</v>
      </c>
      <c r="O895" s="6">
        <f t="shared" si="360"/>
        <v>100</v>
      </c>
      <c r="P895" s="6">
        <f t="shared" si="360"/>
        <v>100</v>
      </c>
      <c r="Q895" s="6">
        <f t="shared" si="360"/>
        <v>100</v>
      </c>
      <c r="R895" s="6">
        <f t="shared" si="360"/>
        <v>100</v>
      </c>
      <c r="S895" s="6">
        <f t="shared" si="360"/>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25">
      <c r="A896" s="107"/>
      <c r="B896" s="108"/>
      <c r="C896" s="18"/>
      <c r="D896" s="18"/>
      <c r="E896" s="18"/>
      <c r="F896" s="27"/>
      <c r="G896" s="93"/>
      <c r="H896" s="93"/>
      <c r="I896" s="93"/>
      <c r="J896" s="151" t="s">
        <v>395</v>
      </c>
      <c r="K896" s="103">
        <v>100</v>
      </c>
      <c r="L896" s="6">
        <f t="shared" si="360"/>
        <v>100</v>
      </c>
      <c r="M896" s="6">
        <f t="shared" si="360"/>
        <v>100</v>
      </c>
      <c r="N896" s="6">
        <f t="shared" si="360"/>
        <v>100</v>
      </c>
      <c r="O896" s="6">
        <f t="shared" si="360"/>
        <v>100</v>
      </c>
      <c r="P896" s="6">
        <f t="shared" si="360"/>
        <v>100</v>
      </c>
      <c r="Q896" s="6">
        <f t="shared" si="360"/>
        <v>100</v>
      </c>
      <c r="R896" s="6">
        <f t="shared" si="360"/>
        <v>100</v>
      </c>
      <c r="S896" s="6">
        <f t="shared" si="360"/>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25">
      <c r="A897" s="107"/>
      <c r="B897" s="108"/>
      <c r="C897" s="18"/>
      <c r="D897" s="18"/>
      <c r="E897" s="18"/>
      <c r="F897" s="27"/>
      <c r="G897" s="93"/>
      <c r="H897" s="93"/>
      <c r="I897" s="93"/>
      <c r="J897" s="151" t="s">
        <v>396</v>
      </c>
      <c r="K897" s="103">
        <v>100</v>
      </c>
      <c r="L897" s="6">
        <f t="shared" si="360"/>
        <v>100</v>
      </c>
      <c r="M897" s="6">
        <f t="shared" si="360"/>
        <v>100</v>
      </c>
      <c r="N897" s="6">
        <f t="shared" si="360"/>
        <v>100</v>
      </c>
      <c r="O897" s="6">
        <f t="shared" si="360"/>
        <v>100</v>
      </c>
      <c r="P897" s="6">
        <f t="shared" si="360"/>
        <v>100</v>
      </c>
      <c r="Q897" s="6">
        <f t="shared" si="360"/>
        <v>100</v>
      </c>
      <c r="R897" s="6">
        <f t="shared" si="360"/>
        <v>100</v>
      </c>
      <c r="S897" s="6">
        <f t="shared" si="360"/>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25">
      <c r="A898" s="107"/>
      <c r="B898" s="108"/>
      <c r="C898" s="18"/>
      <c r="D898" s="18"/>
      <c r="E898" s="18"/>
      <c r="F898" s="27"/>
      <c r="G898" s="93"/>
      <c r="H898" s="93"/>
      <c r="I898" s="93"/>
      <c r="J898" s="151" t="s">
        <v>397</v>
      </c>
      <c r="K898" s="103">
        <v>1500</v>
      </c>
      <c r="L898" s="6">
        <f t="shared" si="360"/>
        <v>1500</v>
      </c>
      <c r="M898" s="6">
        <f t="shared" si="360"/>
        <v>1500</v>
      </c>
      <c r="N898" s="6">
        <f t="shared" si="360"/>
        <v>1500</v>
      </c>
      <c r="O898" s="6">
        <f t="shared" si="360"/>
        <v>1500</v>
      </c>
      <c r="P898" s="6">
        <f t="shared" si="360"/>
        <v>1500</v>
      </c>
      <c r="Q898" s="6">
        <f t="shared" si="360"/>
        <v>1500</v>
      </c>
      <c r="R898" s="6">
        <f t="shared" si="360"/>
        <v>1500</v>
      </c>
      <c r="S898" s="6">
        <f t="shared" si="360"/>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25">
      <c r="A899" s="107"/>
      <c r="B899" s="108"/>
      <c r="C899" s="18"/>
      <c r="D899" s="18"/>
      <c r="E899" s="18"/>
      <c r="F899" s="27"/>
      <c r="G899" s="93"/>
      <c r="H899" s="93"/>
      <c r="I899" s="93"/>
      <c r="J899" s="151" t="s">
        <v>398</v>
      </c>
      <c r="K899" s="103">
        <v>1500</v>
      </c>
      <c r="L899" s="6">
        <f t="shared" si="360"/>
        <v>1500</v>
      </c>
      <c r="M899" s="6">
        <f t="shared" si="360"/>
        <v>1500</v>
      </c>
      <c r="N899" s="6">
        <f t="shared" si="360"/>
        <v>1500</v>
      </c>
      <c r="O899" s="6">
        <f t="shared" si="360"/>
        <v>1500</v>
      </c>
      <c r="P899" s="6">
        <f t="shared" si="360"/>
        <v>1500</v>
      </c>
      <c r="Q899" s="6">
        <f t="shared" si="360"/>
        <v>1500</v>
      </c>
      <c r="R899" s="6">
        <f t="shared" si="360"/>
        <v>1500</v>
      </c>
      <c r="S899" s="6">
        <f t="shared" si="360"/>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25">
      <c r="A900" s="107"/>
      <c r="B900" s="108"/>
      <c r="C900" s="18"/>
      <c r="D900" s="18"/>
      <c r="E900" s="18"/>
      <c r="F900" s="27"/>
      <c r="G900" s="93"/>
      <c r="H900" s="93"/>
      <c r="I900" s="93"/>
      <c r="J900" s="151" t="s">
        <v>399</v>
      </c>
      <c r="K900" s="103">
        <v>1500</v>
      </c>
      <c r="L900" s="6">
        <f t="shared" si="360"/>
        <v>1500</v>
      </c>
      <c r="M900" s="6">
        <f t="shared" si="360"/>
        <v>1500</v>
      </c>
      <c r="N900" s="6">
        <f t="shared" si="360"/>
        <v>1500</v>
      </c>
      <c r="O900" s="6">
        <f t="shared" si="360"/>
        <v>1500</v>
      </c>
      <c r="P900" s="6">
        <f t="shared" si="360"/>
        <v>1500</v>
      </c>
      <c r="Q900" s="6">
        <f t="shared" si="360"/>
        <v>1500</v>
      </c>
      <c r="R900" s="6">
        <f t="shared" si="360"/>
        <v>1500</v>
      </c>
      <c r="S900" s="6">
        <f t="shared" si="360"/>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25">
      <c r="A901" s="107"/>
      <c r="B901" s="108"/>
      <c r="C901" s="18"/>
      <c r="D901" s="18"/>
      <c r="E901" s="18"/>
      <c r="F901" s="27"/>
      <c r="G901" s="93"/>
      <c r="H901" s="93"/>
      <c r="I901" s="93"/>
      <c r="J901" s="151" t="s">
        <v>400</v>
      </c>
      <c r="K901" s="103">
        <v>1500</v>
      </c>
      <c r="L901" s="6">
        <f t="shared" si="360"/>
        <v>1500</v>
      </c>
      <c r="M901" s="6">
        <f t="shared" si="360"/>
        <v>1500</v>
      </c>
      <c r="N901" s="6">
        <f t="shared" si="360"/>
        <v>1500</v>
      </c>
      <c r="O901" s="6">
        <f t="shared" si="360"/>
        <v>1500</v>
      </c>
      <c r="P901" s="6">
        <f t="shared" si="360"/>
        <v>1500</v>
      </c>
      <c r="Q901" s="6">
        <f t="shared" si="360"/>
        <v>1500</v>
      </c>
      <c r="R901" s="6">
        <f t="shared" si="360"/>
        <v>1500</v>
      </c>
      <c r="S901" s="6">
        <f t="shared" si="360"/>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25">
      <c r="A902" s="107"/>
      <c r="B902" s="108"/>
      <c r="C902" s="18"/>
      <c r="D902" s="18"/>
      <c r="E902" s="18"/>
      <c r="F902" s="27"/>
      <c r="G902" s="93"/>
      <c r="H902" s="93"/>
      <c r="I902" s="93"/>
      <c r="J902" s="151" t="s">
        <v>401</v>
      </c>
      <c r="K902" s="103">
        <v>1250</v>
      </c>
      <c r="L902" s="6">
        <f t="shared" si="360"/>
        <v>1250</v>
      </c>
      <c r="M902" s="6">
        <f t="shared" si="360"/>
        <v>1250</v>
      </c>
      <c r="N902" s="6">
        <f t="shared" si="360"/>
        <v>1250</v>
      </c>
      <c r="O902" s="6">
        <f t="shared" si="360"/>
        <v>1250</v>
      </c>
      <c r="P902" s="6">
        <f t="shared" si="360"/>
        <v>1250</v>
      </c>
      <c r="Q902" s="6">
        <f t="shared" si="360"/>
        <v>1250</v>
      </c>
      <c r="R902" s="6">
        <f t="shared" si="360"/>
        <v>1250</v>
      </c>
      <c r="S902" s="6">
        <f t="shared" si="360"/>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361">$K903</f>
        <v>100</v>
      </c>
      <c r="N903" s="6">
        <f t="shared" si="361"/>
        <v>100</v>
      </c>
      <c r="O903" s="6">
        <f t="shared" si="361"/>
        <v>100</v>
      </c>
      <c r="P903" s="6">
        <f t="shared" si="361"/>
        <v>100</v>
      </c>
      <c r="Q903" s="6">
        <f t="shared" si="361"/>
        <v>100</v>
      </c>
      <c r="R903" s="6">
        <f t="shared" si="361"/>
        <v>100</v>
      </c>
      <c r="S903" s="6">
        <f t="shared" si="361"/>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362">$K904</f>
        <v>100</v>
      </c>
      <c r="M904" s="6">
        <f t="shared" si="361"/>
        <v>100</v>
      </c>
      <c r="N904" s="6">
        <f t="shared" si="361"/>
        <v>100</v>
      </c>
      <c r="O904" s="6">
        <f t="shared" si="361"/>
        <v>100</v>
      </c>
      <c r="P904" s="6">
        <f t="shared" si="361"/>
        <v>100</v>
      </c>
      <c r="Q904" s="6">
        <f t="shared" si="361"/>
        <v>100</v>
      </c>
      <c r="R904" s="6">
        <f t="shared" si="361"/>
        <v>100</v>
      </c>
      <c r="S904" s="6">
        <f t="shared" si="361"/>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362"/>
        <v>100</v>
      </c>
      <c r="M905" s="6">
        <f t="shared" si="361"/>
        <v>100</v>
      </c>
      <c r="N905" s="6">
        <f t="shared" si="361"/>
        <v>100</v>
      </c>
      <c r="O905" s="6">
        <f t="shared" si="361"/>
        <v>100</v>
      </c>
      <c r="P905" s="6">
        <f t="shared" si="361"/>
        <v>100</v>
      </c>
      <c r="Q905" s="6">
        <f t="shared" si="361"/>
        <v>100</v>
      </c>
      <c r="R905" s="6">
        <f t="shared" si="361"/>
        <v>100</v>
      </c>
      <c r="S905" s="6">
        <f t="shared" si="361"/>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362"/>
        <v>100</v>
      </c>
      <c r="M906" s="6">
        <f t="shared" si="361"/>
        <v>100</v>
      </c>
      <c r="N906" s="6">
        <f t="shared" si="361"/>
        <v>100</v>
      </c>
      <c r="O906" s="6">
        <f t="shared" si="361"/>
        <v>100</v>
      </c>
      <c r="P906" s="6">
        <f t="shared" si="361"/>
        <v>100</v>
      </c>
      <c r="Q906" s="6">
        <f t="shared" si="361"/>
        <v>100</v>
      </c>
      <c r="R906" s="6">
        <f t="shared" si="361"/>
        <v>100</v>
      </c>
      <c r="S906" s="6">
        <f t="shared" si="361"/>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362"/>
        <v>100</v>
      </c>
      <c r="M907" s="6">
        <f t="shared" si="361"/>
        <v>100</v>
      </c>
      <c r="N907" s="6">
        <f t="shared" si="361"/>
        <v>100</v>
      </c>
      <c r="O907" s="6">
        <f t="shared" si="361"/>
        <v>100</v>
      </c>
      <c r="P907" s="6">
        <f t="shared" si="361"/>
        <v>100</v>
      </c>
      <c r="Q907" s="6">
        <f t="shared" si="361"/>
        <v>100</v>
      </c>
      <c r="R907" s="6">
        <f t="shared" si="361"/>
        <v>100</v>
      </c>
      <c r="S907" s="6">
        <f t="shared" si="361"/>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362"/>
        <v>1500</v>
      </c>
      <c r="M908" s="6">
        <f t="shared" si="361"/>
        <v>1500</v>
      </c>
      <c r="N908" s="6">
        <f t="shared" si="361"/>
        <v>1500</v>
      </c>
      <c r="O908" s="6">
        <f t="shared" si="361"/>
        <v>1500</v>
      </c>
      <c r="P908" s="6">
        <f t="shared" si="361"/>
        <v>1500</v>
      </c>
      <c r="Q908" s="6">
        <f t="shared" si="361"/>
        <v>1500</v>
      </c>
      <c r="R908" s="6">
        <f t="shared" si="361"/>
        <v>1500</v>
      </c>
      <c r="S908" s="6">
        <f t="shared" si="361"/>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362"/>
        <v>1500</v>
      </c>
      <c r="M909" s="6">
        <f t="shared" si="361"/>
        <v>1500</v>
      </c>
      <c r="N909" s="6">
        <f t="shared" si="361"/>
        <v>1500</v>
      </c>
      <c r="O909" s="6">
        <f t="shared" si="361"/>
        <v>1500</v>
      </c>
      <c r="P909" s="6">
        <f t="shared" si="361"/>
        <v>1500</v>
      </c>
      <c r="Q909" s="6">
        <f t="shared" si="361"/>
        <v>1500</v>
      </c>
      <c r="R909" s="6">
        <f t="shared" si="361"/>
        <v>1500</v>
      </c>
      <c r="S909" s="6">
        <f t="shared" si="361"/>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362"/>
        <v>1500</v>
      </c>
      <c r="M910" s="6">
        <f t="shared" si="361"/>
        <v>1500</v>
      </c>
      <c r="N910" s="6">
        <f t="shared" si="361"/>
        <v>1500</v>
      </c>
      <c r="O910" s="6">
        <f t="shared" si="361"/>
        <v>1500</v>
      </c>
      <c r="P910" s="6">
        <f t="shared" si="361"/>
        <v>1500</v>
      </c>
      <c r="Q910" s="6">
        <f t="shared" si="361"/>
        <v>1500</v>
      </c>
      <c r="R910" s="6">
        <f t="shared" si="361"/>
        <v>1500</v>
      </c>
      <c r="S910" s="6">
        <f t="shared" si="361"/>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362"/>
        <v>1250</v>
      </c>
      <c r="M911" s="6">
        <f t="shared" si="361"/>
        <v>1250</v>
      </c>
      <c r="N911" s="6">
        <f t="shared" si="361"/>
        <v>1250</v>
      </c>
      <c r="O911" s="6">
        <f t="shared" si="361"/>
        <v>1250</v>
      </c>
      <c r="P911" s="6">
        <f t="shared" si="361"/>
        <v>1250</v>
      </c>
      <c r="Q911" s="6">
        <f t="shared" si="361"/>
        <v>1250</v>
      </c>
      <c r="R911" s="6">
        <f t="shared" si="361"/>
        <v>1250</v>
      </c>
      <c r="S911" s="6">
        <f t="shared" si="361"/>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362"/>
        <v>1000</v>
      </c>
      <c r="M912" s="6">
        <f t="shared" si="361"/>
        <v>1000</v>
      </c>
      <c r="N912" s="6">
        <f t="shared" si="361"/>
        <v>1000</v>
      </c>
      <c r="O912" s="6">
        <f t="shared" si="361"/>
        <v>1000</v>
      </c>
      <c r="P912" s="6">
        <f t="shared" si="361"/>
        <v>1000</v>
      </c>
      <c r="Q912" s="6">
        <f t="shared" si="361"/>
        <v>1000</v>
      </c>
      <c r="R912" s="6">
        <f t="shared" si="361"/>
        <v>1000</v>
      </c>
      <c r="S912" s="6">
        <f t="shared" si="361"/>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362"/>
        <v>100</v>
      </c>
      <c r="M913" s="6">
        <f t="shared" si="361"/>
        <v>100</v>
      </c>
      <c r="N913" s="6">
        <f t="shared" si="361"/>
        <v>100</v>
      </c>
      <c r="O913" s="6">
        <f t="shared" si="361"/>
        <v>100</v>
      </c>
      <c r="P913" s="6">
        <f t="shared" si="361"/>
        <v>100</v>
      </c>
      <c r="Q913" s="6">
        <f t="shared" si="361"/>
        <v>100</v>
      </c>
      <c r="R913" s="6">
        <f t="shared" si="361"/>
        <v>100</v>
      </c>
      <c r="S913" s="6">
        <f t="shared" si="361"/>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362"/>
        <v>100</v>
      </c>
      <c r="M914" s="6">
        <f t="shared" si="361"/>
        <v>100</v>
      </c>
      <c r="N914" s="6">
        <f t="shared" si="361"/>
        <v>100</v>
      </c>
      <c r="O914" s="6">
        <f t="shared" si="361"/>
        <v>100</v>
      </c>
      <c r="P914" s="6">
        <f t="shared" si="361"/>
        <v>100</v>
      </c>
      <c r="Q914" s="6">
        <f t="shared" si="361"/>
        <v>100</v>
      </c>
      <c r="R914" s="6">
        <f t="shared" si="361"/>
        <v>100</v>
      </c>
      <c r="S914" s="6">
        <f t="shared" si="361"/>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362"/>
        <v>100</v>
      </c>
      <c r="M915" s="6">
        <f t="shared" si="361"/>
        <v>100</v>
      </c>
      <c r="N915" s="6">
        <f t="shared" si="361"/>
        <v>100</v>
      </c>
      <c r="O915" s="6">
        <f t="shared" si="361"/>
        <v>100</v>
      </c>
      <c r="P915" s="6">
        <f t="shared" si="361"/>
        <v>100</v>
      </c>
      <c r="Q915" s="6">
        <f t="shared" si="361"/>
        <v>100</v>
      </c>
      <c r="R915" s="6">
        <f t="shared" si="361"/>
        <v>100</v>
      </c>
      <c r="S915" s="6">
        <f t="shared" si="361"/>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362"/>
        <v>100</v>
      </c>
      <c r="M916" s="6">
        <f t="shared" si="361"/>
        <v>100</v>
      </c>
      <c r="N916" s="6">
        <f t="shared" si="361"/>
        <v>100</v>
      </c>
      <c r="O916" s="6">
        <f t="shared" si="361"/>
        <v>100</v>
      </c>
      <c r="P916" s="6">
        <f t="shared" si="361"/>
        <v>100</v>
      </c>
      <c r="Q916" s="6">
        <f t="shared" si="361"/>
        <v>100</v>
      </c>
      <c r="R916" s="6">
        <f t="shared" si="361"/>
        <v>100</v>
      </c>
      <c r="S916" s="6">
        <f t="shared" si="361"/>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362"/>
        <v>100</v>
      </c>
      <c r="M917" s="6">
        <f t="shared" si="361"/>
        <v>100</v>
      </c>
      <c r="N917" s="6">
        <f t="shared" si="361"/>
        <v>100</v>
      </c>
      <c r="O917" s="6">
        <f t="shared" si="361"/>
        <v>100</v>
      </c>
      <c r="P917" s="6">
        <f t="shared" si="361"/>
        <v>100</v>
      </c>
      <c r="Q917" s="6">
        <f t="shared" si="361"/>
        <v>100</v>
      </c>
      <c r="R917" s="6">
        <f t="shared" si="361"/>
        <v>100</v>
      </c>
      <c r="S917" s="6">
        <f t="shared" si="361"/>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362"/>
        <v>1500</v>
      </c>
      <c r="M918" s="6">
        <f t="shared" si="361"/>
        <v>1500</v>
      </c>
      <c r="N918" s="6">
        <f t="shared" si="361"/>
        <v>1500</v>
      </c>
      <c r="O918" s="6">
        <f t="shared" si="361"/>
        <v>1500</v>
      </c>
      <c r="P918" s="6">
        <f t="shared" si="361"/>
        <v>1500</v>
      </c>
      <c r="Q918" s="6">
        <f t="shared" si="361"/>
        <v>1500</v>
      </c>
      <c r="R918" s="6">
        <f t="shared" si="361"/>
        <v>1500</v>
      </c>
      <c r="S918" s="6">
        <f t="shared" si="361"/>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362"/>
        <v>1500</v>
      </c>
      <c r="M919" s="6">
        <f t="shared" si="362"/>
        <v>1500</v>
      </c>
      <c r="N919" s="6">
        <f t="shared" si="362"/>
        <v>1500</v>
      </c>
      <c r="O919" s="6">
        <f t="shared" si="362"/>
        <v>1500</v>
      </c>
      <c r="P919" s="6">
        <f t="shared" si="362"/>
        <v>1500</v>
      </c>
      <c r="Q919" s="6">
        <f t="shared" si="362"/>
        <v>1500</v>
      </c>
      <c r="R919" s="6">
        <f t="shared" si="362"/>
        <v>1500</v>
      </c>
      <c r="S919" s="6">
        <f t="shared" si="36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362"/>
        <v>1500</v>
      </c>
      <c r="M920" s="6">
        <f t="shared" si="362"/>
        <v>1500</v>
      </c>
      <c r="N920" s="6">
        <f t="shared" si="362"/>
        <v>1500</v>
      </c>
      <c r="O920" s="6">
        <f t="shared" si="362"/>
        <v>1500</v>
      </c>
      <c r="P920" s="6">
        <f t="shared" si="362"/>
        <v>1500</v>
      </c>
      <c r="Q920" s="6">
        <f t="shared" si="362"/>
        <v>1500</v>
      </c>
      <c r="R920" s="6">
        <f t="shared" si="362"/>
        <v>1500</v>
      </c>
      <c r="S920" s="6">
        <f t="shared" si="362"/>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362"/>
        <v>1250</v>
      </c>
      <c r="M921" s="6">
        <f t="shared" si="362"/>
        <v>1250</v>
      </c>
      <c r="N921" s="6">
        <f t="shared" si="362"/>
        <v>1250</v>
      </c>
      <c r="O921" s="6">
        <f t="shared" si="362"/>
        <v>1250</v>
      </c>
      <c r="P921" s="6">
        <f t="shared" si="362"/>
        <v>1250</v>
      </c>
      <c r="Q921" s="6">
        <f t="shared" si="362"/>
        <v>1250</v>
      </c>
      <c r="R921" s="6">
        <f t="shared" si="362"/>
        <v>1250</v>
      </c>
      <c r="S921" s="6">
        <f t="shared" si="362"/>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362"/>
        <v>1000</v>
      </c>
      <c r="M922" s="6">
        <f t="shared" si="362"/>
        <v>1000</v>
      </c>
      <c r="N922" s="6">
        <f t="shared" si="362"/>
        <v>1000</v>
      </c>
      <c r="O922" s="6">
        <f t="shared" si="362"/>
        <v>1000</v>
      </c>
      <c r="P922" s="6">
        <f t="shared" si="362"/>
        <v>1000</v>
      </c>
      <c r="Q922" s="6">
        <f t="shared" si="362"/>
        <v>1000</v>
      </c>
      <c r="R922" s="6">
        <f t="shared" si="362"/>
        <v>1000</v>
      </c>
      <c r="S922" s="6">
        <f t="shared" si="362"/>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362"/>
        <v>100</v>
      </c>
      <c r="M923" s="6">
        <f t="shared" si="362"/>
        <v>100</v>
      </c>
      <c r="N923" s="6">
        <f t="shared" si="362"/>
        <v>100</v>
      </c>
      <c r="O923" s="6">
        <f t="shared" si="362"/>
        <v>100</v>
      </c>
      <c r="P923" s="6">
        <f t="shared" si="362"/>
        <v>100</v>
      </c>
      <c r="Q923" s="6">
        <f t="shared" si="362"/>
        <v>100</v>
      </c>
      <c r="R923" s="6">
        <f t="shared" si="362"/>
        <v>100</v>
      </c>
      <c r="S923" s="6">
        <f t="shared" si="36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362"/>
        <v>100</v>
      </c>
      <c r="M924" s="6">
        <f t="shared" si="362"/>
        <v>100</v>
      </c>
      <c r="N924" s="6">
        <f t="shared" si="362"/>
        <v>100</v>
      </c>
      <c r="O924" s="6">
        <f t="shared" si="362"/>
        <v>100</v>
      </c>
      <c r="P924" s="6">
        <f t="shared" si="362"/>
        <v>100</v>
      </c>
      <c r="Q924" s="6">
        <f t="shared" si="362"/>
        <v>100</v>
      </c>
      <c r="R924" s="6">
        <f t="shared" si="362"/>
        <v>100</v>
      </c>
      <c r="S924" s="6">
        <f t="shared" si="36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362"/>
        <v>100</v>
      </c>
      <c r="M925" s="6">
        <f t="shared" si="362"/>
        <v>100</v>
      </c>
      <c r="N925" s="6">
        <f t="shared" si="362"/>
        <v>100</v>
      </c>
      <c r="O925" s="6">
        <f t="shared" si="362"/>
        <v>100</v>
      </c>
      <c r="P925" s="6">
        <f t="shared" si="362"/>
        <v>100</v>
      </c>
      <c r="Q925" s="6">
        <f t="shared" si="362"/>
        <v>100</v>
      </c>
      <c r="R925" s="6">
        <f t="shared" si="362"/>
        <v>100</v>
      </c>
      <c r="S925" s="6">
        <f t="shared" si="362"/>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362"/>
        <v>100</v>
      </c>
      <c r="M926" s="6">
        <f t="shared" si="362"/>
        <v>100</v>
      </c>
      <c r="N926" s="6">
        <f t="shared" si="362"/>
        <v>100</v>
      </c>
      <c r="O926" s="6">
        <f t="shared" si="362"/>
        <v>100</v>
      </c>
      <c r="P926" s="6">
        <f t="shared" si="362"/>
        <v>100</v>
      </c>
      <c r="Q926" s="6">
        <f t="shared" si="362"/>
        <v>100</v>
      </c>
      <c r="R926" s="6">
        <f t="shared" si="362"/>
        <v>100</v>
      </c>
      <c r="S926" s="6">
        <f t="shared" si="362"/>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362"/>
        <v>100</v>
      </c>
      <c r="M927" s="6">
        <f t="shared" si="362"/>
        <v>100</v>
      </c>
      <c r="N927" s="6">
        <f t="shared" si="362"/>
        <v>100</v>
      </c>
      <c r="O927" s="6">
        <f t="shared" si="362"/>
        <v>100</v>
      </c>
      <c r="P927" s="6">
        <f t="shared" si="362"/>
        <v>100</v>
      </c>
      <c r="Q927" s="6">
        <f t="shared" si="362"/>
        <v>100</v>
      </c>
      <c r="R927" s="6">
        <f t="shared" si="362"/>
        <v>100</v>
      </c>
      <c r="S927" s="6">
        <f t="shared" si="362"/>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362"/>
        <v>1500</v>
      </c>
      <c r="M928" s="6">
        <f t="shared" si="362"/>
        <v>1500</v>
      </c>
      <c r="N928" s="6">
        <f t="shared" si="362"/>
        <v>1500</v>
      </c>
      <c r="O928" s="6">
        <f t="shared" si="362"/>
        <v>1500</v>
      </c>
      <c r="P928" s="6">
        <f t="shared" si="362"/>
        <v>1500</v>
      </c>
      <c r="Q928" s="6">
        <f t="shared" si="362"/>
        <v>1500</v>
      </c>
      <c r="R928" s="6">
        <f t="shared" si="362"/>
        <v>1500</v>
      </c>
      <c r="S928" s="6">
        <f t="shared" si="362"/>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362"/>
        <v>1500</v>
      </c>
      <c r="M929" s="6">
        <f t="shared" si="362"/>
        <v>1500</v>
      </c>
      <c r="N929" s="6">
        <f t="shared" si="362"/>
        <v>1500</v>
      </c>
      <c r="O929" s="6">
        <f t="shared" si="362"/>
        <v>1500</v>
      </c>
      <c r="P929" s="6">
        <f t="shared" si="362"/>
        <v>1500</v>
      </c>
      <c r="Q929" s="6">
        <f t="shared" si="362"/>
        <v>1500</v>
      </c>
      <c r="R929" s="6">
        <f t="shared" si="362"/>
        <v>1500</v>
      </c>
      <c r="S929" s="6">
        <f t="shared" si="362"/>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362"/>
        <v>1500</v>
      </c>
      <c r="M930" s="6">
        <f t="shared" si="362"/>
        <v>1500</v>
      </c>
      <c r="N930" s="6">
        <f t="shared" si="362"/>
        <v>1500</v>
      </c>
      <c r="O930" s="6">
        <f t="shared" si="362"/>
        <v>1500</v>
      </c>
      <c r="P930" s="6">
        <f t="shared" si="362"/>
        <v>1500</v>
      </c>
      <c r="Q930" s="6">
        <f t="shared" si="362"/>
        <v>1500</v>
      </c>
      <c r="R930" s="6">
        <f t="shared" si="362"/>
        <v>1500</v>
      </c>
      <c r="S930" s="6">
        <f t="shared" si="362"/>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362"/>
        <v>1250</v>
      </c>
      <c r="M931" s="6">
        <f t="shared" si="362"/>
        <v>1250</v>
      </c>
      <c r="N931" s="6">
        <f t="shared" si="362"/>
        <v>1250</v>
      </c>
      <c r="O931" s="6">
        <f t="shared" si="362"/>
        <v>1250</v>
      </c>
      <c r="P931" s="6">
        <f t="shared" si="362"/>
        <v>1250</v>
      </c>
      <c r="Q931" s="6">
        <f t="shared" si="362"/>
        <v>1250</v>
      </c>
      <c r="R931" s="6">
        <f t="shared" si="362"/>
        <v>1250</v>
      </c>
      <c r="S931" s="6">
        <f t="shared" si="362"/>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362"/>
        <v>1000</v>
      </c>
      <c r="M932" s="6">
        <f t="shared" si="362"/>
        <v>1000</v>
      </c>
      <c r="N932" s="6">
        <f t="shared" si="362"/>
        <v>1000</v>
      </c>
      <c r="O932" s="6">
        <f t="shared" si="362"/>
        <v>1000</v>
      </c>
      <c r="P932" s="6">
        <f t="shared" si="362"/>
        <v>1000</v>
      </c>
      <c r="Q932" s="6">
        <f t="shared" si="362"/>
        <v>1000</v>
      </c>
      <c r="R932" s="6">
        <f t="shared" si="362"/>
        <v>1000</v>
      </c>
      <c r="S932" s="6">
        <f t="shared" si="362"/>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362"/>
        <v>100</v>
      </c>
      <c r="M933" s="6">
        <f t="shared" si="362"/>
        <v>100</v>
      </c>
      <c r="N933" s="6">
        <f t="shared" si="362"/>
        <v>100</v>
      </c>
      <c r="O933" s="6">
        <f t="shared" si="362"/>
        <v>100</v>
      </c>
      <c r="P933" s="6">
        <f t="shared" si="362"/>
        <v>100</v>
      </c>
      <c r="Q933" s="6">
        <f t="shared" si="362"/>
        <v>100</v>
      </c>
      <c r="R933" s="6">
        <f t="shared" si="362"/>
        <v>100</v>
      </c>
      <c r="S933" s="6">
        <f t="shared" si="362"/>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362"/>
        <v>100</v>
      </c>
      <c r="M934" s="6">
        <f t="shared" si="362"/>
        <v>100</v>
      </c>
      <c r="N934" s="6">
        <f t="shared" si="362"/>
        <v>100</v>
      </c>
      <c r="O934" s="6">
        <f t="shared" si="362"/>
        <v>100</v>
      </c>
      <c r="P934" s="6">
        <f t="shared" si="362"/>
        <v>100</v>
      </c>
      <c r="Q934" s="6">
        <f t="shared" si="362"/>
        <v>100</v>
      </c>
      <c r="R934" s="6">
        <f t="shared" si="362"/>
        <v>100</v>
      </c>
      <c r="S934" s="6">
        <f t="shared" si="362"/>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362"/>
        <v>100</v>
      </c>
      <c r="M935" s="6">
        <f t="shared" si="362"/>
        <v>100</v>
      </c>
      <c r="N935" s="6">
        <f t="shared" si="362"/>
        <v>100</v>
      </c>
      <c r="O935" s="6">
        <f t="shared" si="362"/>
        <v>100</v>
      </c>
      <c r="P935" s="6">
        <f t="shared" si="362"/>
        <v>100</v>
      </c>
      <c r="Q935" s="6">
        <f t="shared" si="362"/>
        <v>100</v>
      </c>
      <c r="R935" s="6">
        <f t="shared" si="362"/>
        <v>100</v>
      </c>
      <c r="S935" s="6">
        <f t="shared" si="362"/>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363">$K936</f>
        <v>100</v>
      </c>
      <c r="M936" s="6">
        <f t="shared" si="363"/>
        <v>100</v>
      </c>
      <c r="N936" s="6">
        <f t="shared" si="363"/>
        <v>100</v>
      </c>
      <c r="O936" s="6">
        <f t="shared" si="363"/>
        <v>100</v>
      </c>
      <c r="P936" s="6">
        <f t="shared" si="363"/>
        <v>100</v>
      </c>
      <c r="Q936" s="6">
        <f t="shared" si="363"/>
        <v>100</v>
      </c>
      <c r="R936" s="6">
        <f t="shared" si="363"/>
        <v>100</v>
      </c>
      <c r="S936" s="6">
        <f t="shared" si="36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363"/>
        <v>100</v>
      </c>
      <c r="M937" s="6">
        <f t="shared" si="363"/>
        <v>100</v>
      </c>
      <c r="N937" s="6">
        <f t="shared" si="363"/>
        <v>100</v>
      </c>
      <c r="O937" s="6">
        <f t="shared" si="363"/>
        <v>100</v>
      </c>
      <c r="P937" s="6">
        <f t="shared" si="363"/>
        <v>100</v>
      </c>
      <c r="Q937" s="6">
        <f t="shared" si="363"/>
        <v>100</v>
      </c>
      <c r="R937" s="6">
        <f t="shared" si="363"/>
        <v>100</v>
      </c>
      <c r="S937" s="6">
        <f t="shared" si="363"/>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363"/>
        <v>1500</v>
      </c>
      <c r="M938" s="6">
        <f t="shared" si="363"/>
        <v>1500</v>
      </c>
      <c r="N938" s="6">
        <f t="shared" si="363"/>
        <v>1500</v>
      </c>
      <c r="O938" s="6">
        <f t="shared" si="363"/>
        <v>1500</v>
      </c>
      <c r="P938" s="6">
        <f t="shared" si="363"/>
        <v>1500</v>
      </c>
      <c r="Q938" s="6">
        <f t="shared" si="363"/>
        <v>1500</v>
      </c>
      <c r="R938" s="6">
        <f t="shared" si="363"/>
        <v>1500</v>
      </c>
      <c r="S938" s="6">
        <f t="shared" si="36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363"/>
        <v>1500</v>
      </c>
      <c r="M939" s="6">
        <f t="shared" si="363"/>
        <v>1500</v>
      </c>
      <c r="N939" s="6">
        <f t="shared" si="363"/>
        <v>1500</v>
      </c>
      <c r="O939" s="6">
        <f t="shared" si="363"/>
        <v>1500</v>
      </c>
      <c r="P939" s="6">
        <f t="shared" si="363"/>
        <v>1500</v>
      </c>
      <c r="Q939" s="6">
        <f t="shared" si="363"/>
        <v>1500</v>
      </c>
      <c r="R939" s="6">
        <f t="shared" si="363"/>
        <v>1500</v>
      </c>
      <c r="S939" s="6">
        <f t="shared" si="36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363"/>
        <v>1500</v>
      </c>
      <c r="M940" s="6">
        <f t="shared" si="363"/>
        <v>1500</v>
      </c>
      <c r="N940" s="6">
        <f t="shared" si="363"/>
        <v>1500</v>
      </c>
      <c r="O940" s="6">
        <f t="shared" si="363"/>
        <v>1500</v>
      </c>
      <c r="P940" s="6">
        <f t="shared" si="363"/>
        <v>1500</v>
      </c>
      <c r="Q940" s="6">
        <f t="shared" si="363"/>
        <v>1500</v>
      </c>
      <c r="R940" s="6">
        <f t="shared" si="363"/>
        <v>1500</v>
      </c>
      <c r="S940" s="6">
        <f t="shared" si="363"/>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363"/>
        <v>1250</v>
      </c>
      <c r="M941" s="6">
        <f t="shared" si="363"/>
        <v>1250</v>
      </c>
      <c r="N941" s="6">
        <f t="shared" si="363"/>
        <v>1250</v>
      </c>
      <c r="O941" s="6">
        <f t="shared" si="363"/>
        <v>1250</v>
      </c>
      <c r="P941" s="6">
        <f t="shared" si="363"/>
        <v>1250</v>
      </c>
      <c r="Q941" s="6">
        <f t="shared" si="363"/>
        <v>1250</v>
      </c>
      <c r="R941" s="6">
        <f t="shared" si="363"/>
        <v>1250</v>
      </c>
      <c r="S941" s="6">
        <f t="shared" si="363"/>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363"/>
        <v>1000</v>
      </c>
      <c r="M942" s="6">
        <f t="shared" si="363"/>
        <v>1000</v>
      </c>
      <c r="N942" s="6">
        <f t="shared" si="363"/>
        <v>1000</v>
      </c>
      <c r="O942" s="6">
        <f t="shared" si="363"/>
        <v>1000</v>
      </c>
      <c r="P942" s="6">
        <f t="shared" si="363"/>
        <v>1000</v>
      </c>
      <c r="Q942" s="6">
        <f t="shared" si="363"/>
        <v>1000</v>
      </c>
      <c r="R942" s="6">
        <f t="shared" si="363"/>
        <v>1000</v>
      </c>
      <c r="S942" s="6">
        <f t="shared" si="36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363"/>
        <v>1000</v>
      </c>
      <c r="M943" s="6">
        <f t="shared" si="363"/>
        <v>1000</v>
      </c>
      <c r="N943" s="6">
        <f t="shared" si="363"/>
        <v>1000</v>
      </c>
      <c r="O943" s="6">
        <f t="shared" si="363"/>
        <v>1000</v>
      </c>
      <c r="P943" s="6">
        <f t="shared" si="363"/>
        <v>1000</v>
      </c>
      <c r="Q943" s="6">
        <f t="shared" si="363"/>
        <v>1000</v>
      </c>
      <c r="R943" s="6">
        <f t="shared" si="363"/>
        <v>1000</v>
      </c>
      <c r="S943" s="6">
        <f t="shared" si="363"/>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363"/>
        <v>100</v>
      </c>
      <c r="M944" s="6">
        <f t="shared" si="363"/>
        <v>100</v>
      </c>
      <c r="N944" s="6">
        <f t="shared" si="363"/>
        <v>100</v>
      </c>
      <c r="O944" s="6">
        <f t="shared" si="363"/>
        <v>100</v>
      </c>
      <c r="P944" s="6">
        <f t="shared" si="363"/>
        <v>100</v>
      </c>
      <c r="Q944" s="6">
        <f t="shared" si="363"/>
        <v>100</v>
      </c>
      <c r="R944" s="6">
        <f t="shared" si="363"/>
        <v>100</v>
      </c>
      <c r="S944" s="6">
        <f t="shared" si="36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363"/>
        <v>100</v>
      </c>
      <c r="M945" s="6">
        <f t="shared" si="363"/>
        <v>100</v>
      </c>
      <c r="N945" s="6">
        <f t="shared" si="363"/>
        <v>100</v>
      </c>
      <c r="O945" s="6">
        <f t="shared" si="363"/>
        <v>100</v>
      </c>
      <c r="P945" s="6">
        <f t="shared" si="363"/>
        <v>100</v>
      </c>
      <c r="Q945" s="6">
        <f t="shared" si="363"/>
        <v>100</v>
      </c>
      <c r="R945" s="6">
        <f t="shared" si="363"/>
        <v>100</v>
      </c>
      <c r="S945" s="6">
        <f t="shared" si="36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363"/>
        <v>100</v>
      </c>
      <c r="M946" s="6">
        <f t="shared" si="363"/>
        <v>100</v>
      </c>
      <c r="N946" s="6">
        <f t="shared" si="363"/>
        <v>100</v>
      </c>
      <c r="O946" s="6">
        <f t="shared" si="363"/>
        <v>100</v>
      </c>
      <c r="P946" s="6">
        <f t="shared" si="363"/>
        <v>100</v>
      </c>
      <c r="Q946" s="6">
        <f t="shared" si="363"/>
        <v>100</v>
      </c>
      <c r="R946" s="6">
        <f t="shared" si="363"/>
        <v>100</v>
      </c>
      <c r="S946" s="6">
        <f t="shared" si="36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363"/>
        <v>100</v>
      </c>
      <c r="M947" s="6">
        <f t="shared" si="363"/>
        <v>100</v>
      </c>
      <c r="N947" s="6">
        <f t="shared" si="363"/>
        <v>100</v>
      </c>
      <c r="O947" s="6">
        <f t="shared" si="363"/>
        <v>100</v>
      </c>
      <c r="P947" s="6">
        <f t="shared" si="363"/>
        <v>100</v>
      </c>
      <c r="Q947" s="6">
        <f t="shared" si="363"/>
        <v>100</v>
      </c>
      <c r="R947" s="6">
        <f t="shared" si="363"/>
        <v>100</v>
      </c>
      <c r="S947" s="6">
        <f t="shared" si="363"/>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363"/>
        <v>1500</v>
      </c>
      <c r="M948" s="6">
        <f t="shared" si="363"/>
        <v>1500</v>
      </c>
      <c r="N948" s="6">
        <f t="shared" si="363"/>
        <v>1500</v>
      </c>
      <c r="O948" s="6">
        <f t="shared" si="363"/>
        <v>1500</v>
      </c>
      <c r="P948" s="6">
        <f t="shared" si="363"/>
        <v>1500</v>
      </c>
      <c r="Q948" s="6">
        <f t="shared" si="363"/>
        <v>1500</v>
      </c>
      <c r="R948" s="6">
        <f t="shared" si="363"/>
        <v>1500</v>
      </c>
      <c r="S948" s="6">
        <f t="shared" si="36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363"/>
        <v>1500</v>
      </c>
      <c r="M949" s="6">
        <f t="shared" si="363"/>
        <v>1500</v>
      </c>
      <c r="N949" s="6">
        <f t="shared" si="363"/>
        <v>1500</v>
      </c>
      <c r="O949" s="6">
        <f t="shared" si="363"/>
        <v>1500</v>
      </c>
      <c r="P949" s="6">
        <f t="shared" si="363"/>
        <v>1500</v>
      </c>
      <c r="Q949" s="6">
        <f t="shared" si="363"/>
        <v>1500</v>
      </c>
      <c r="R949" s="6">
        <f t="shared" si="363"/>
        <v>1500</v>
      </c>
      <c r="S949" s="6">
        <f t="shared" si="36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363"/>
        <v>1500</v>
      </c>
      <c r="M950" s="6">
        <f t="shared" si="363"/>
        <v>1500</v>
      </c>
      <c r="N950" s="6">
        <f t="shared" si="363"/>
        <v>1500</v>
      </c>
      <c r="O950" s="6">
        <f t="shared" si="363"/>
        <v>1500</v>
      </c>
      <c r="P950" s="6">
        <f t="shared" si="363"/>
        <v>1500</v>
      </c>
      <c r="Q950" s="6">
        <f t="shared" si="363"/>
        <v>1500</v>
      </c>
      <c r="R950" s="6">
        <f t="shared" si="363"/>
        <v>1500</v>
      </c>
      <c r="S950" s="6">
        <f t="shared" si="363"/>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363"/>
        <v>1250</v>
      </c>
      <c r="M951" s="6">
        <f t="shared" si="363"/>
        <v>1250</v>
      </c>
      <c r="N951" s="6">
        <f t="shared" si="363"/>
        <v>1250</v>
      </c>
      <c r="O951" s="6">
        <f t="shared" si="363"/>
        <v>1250</v>
      </c>
      <c r="P951" s="6">
        <f t="shared" si="363"/>
        <v>1250</v>
      </c>
      <c r="Q951" s="6">
        <f t="shared" si="363"/>
        <v>1250</v>
      </c>
      <c r="R951" s="6">
        <f t="shared" si="363"/>
        <v>1250</v>
      </c>
      <c r="S951" s="6">
        <f t="shared" si="363"/>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363"/>
        <v>1000</v>
      </c>
      <c r="M952" s="6">
        <f t="shared" si="363"/>
        <v>1000</v>
      </c>
      <c r="N952" s="6">
        <f t="shared" si="363"/>
        <v>1000</v>
      </c>
      <c r="O952" s="6">
        <f t="shared" si="363"/>
        <v>1000</v>
      </c>
      <c r="P952" s="6">
        <f t="shared" si="363"/>
        <v>1000</v>
      </c>
      <c r="Q952" s="6">
        <f t="shared" si="363"/>
        <v>1000</v>
      </c>
      <c r="R952" s="6">
        <f t="shared" si="363"/>
        <v>1000</v>
      </c>
      <c r="S952" s="6">
        <f t="shared" si="36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363"/>
        <v>1000</v>
      </c>
      <c r="M953" s="6">
        <f t="shared" si="363"/>
        <v>1000</v>
      </c>
      <c r="N953" s="6">
        <f t="shared" si="363"/>
        <v>1000</v>
      </c>
      <c r="O953" s="6">
        <f t="shared" si="363"/>
        <v>1000</v>
      </c>
      <c r="P953" s="6">
        <f t="shared" si="363"/>
        <v>1000</v>
      </c>
      <c r="Q953" s="6">
        <f t="shared" si="363"/>
        <v>1000</v>
      </c>
      <c r="R953" s="6">
        <f t="shared" si="363"/>
        <v>1000</v>
      </c>
      <c r="S953" s="6">
        <f t="shared" si="36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363"/>
        <v>100</v>
      </c>
      <c r="M954" s="6">
        <f t="shared" si="363"/>
        <v>100</v>
      </c>
      <c r="N954" s="6">
        <f t="shared" si="363"/>
        <v>100</v>
      </c>
      <c r="O954" s="6">
        <f t="shared" si="363"/>
        <v>100</v>
      </c>
      <c r="P954" s="6">
        <f t="shared" si="363"/>
        <v>100</v>
      </c>
      <c r="Q954" s="6">
        <f t="shared" si="363"/>
        <v>100</v>
      </c>
      <c r="R954" s="6">
        <f t="shared" si="363"/>
        <v>100</v>
      </c>
      <c r="S954" s="6">
        <f t="shared" si="36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363"/>
        <v>100</v>
      </c>
      <c r="M955" s="6">
        <f t="shared" si="363"/>
        <v>100</v>
      </c>
      <c r="N955" s="6">
        <f t="shared" si="363"/>
        <v>100</v>
      </c>
      <c r="O955" s="6">
        <f t="shared" si="363"/>
        <v>100</v>
      </c>
      <c r="P955" s="6">
        <f t="shared" si="363"/>
        <v>100</v>
      </c>
      <c r="Q955" s="6">
        <f t="shared" si="363"/>
        <v>100</v>
      </c>
      <c r="R955" s="6">
        <f t="shared" si="363"/>
        <v>100</v>
      </c>
      <c r="S955" s="6">
        <f t="shared" si="36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363"/>
        <v>100</v>
      </c>
      <c r="M956" s="6">
        <f t="shared" si="363"/>
        <v>100</v>
      </c>
      <c r="N956" s="6">
        <f t="shared" si="363"/>
        <v>100</v>
      </c>
      <c r="O956" s="6">
        <f t="shared" si="363"/>
        <v>100</v>
      </c>
      <c r="P956" s="6">
        <f t="shared" si="363"/>
        <v>100</v>
      </c>
      <c r="Q956" s="6">
        <f t="shared" si="363"/>
        <v>100</v>
      </c>
      <c r="R956" s="6">
        <f t="shared" si="363"/>
        <v>100</v>
      </c>
      <c r="S956" s="6">
        <f t="shared" si="363"/>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363"/>
        <v>100</v>
      </c>
      <c r="M957" s="6">
        <f t="shared" si="363"/>
        <v>100</v>
      </c>
      <c r="N957" s="6">
        <f t="shared" si="363"/>
        <v>100</v>
      </c>
      <c r="O957" s="6">
        <f t="shared" si="363"/>
        <v>100</v>
      </c>
      <c r="P957" s="6">
        <f t="shared" si="363"/>
        <v>100</v>
      </c>
      <c r="Q957" s="6">
        <f t="shared" si="363"/>
        <v>100</v>
      </c>
      <c r="R957" s="6">
        <f t="shared" si="363"/>
        <v>100</v>
      </c>
      <c r="S957" s="6">
        <f t="shared" si="363"/>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363"/>
        <v>1500</v>
      </c>
      <c r="M958" s="6">
        <f t="shared" si="363"/>
        <v>1500</v>
      </c>
      <c r="N958" s="6">
        <f t="shared" si="363"/>
        <v>1500</v>
      </c>
      <c r="O958" s="6">
        <f t="shared" si="363"/>
        <v>1500</v>
      </c>
      <c r="P958" s="6">
        <f t="shared" si="363"/>
        <v>1500</v>
      </c>
      <c r="Q958" s="6">
        <f t="shared" si="363"/>
        <v>1500</v>
      </c>
      <c r="R958" s="6">
        <f t="shared" si="363"/>
        <v>1500</v>
      </c>
      <c r="S958" s="6">
        <f t="shared" si="363"/>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363"/>
        <v>1500</v>
      </c>
      <c r="M959" s="6">
        <f t="shared" si="363"/>
        <v>1500</v>
      </c>
      <c r="N959" s="6">
        <f t="shared" si="363"/>
        <v>1500</v>
      </c>
      <c r="O959" s="6">
        <f t="shared" si="363"/>
        <v>1500</v>
      </c>
      <c r="P959" s="6">
        <f t="shared" si="363"/>
        <v>1500</v>
      </c>
      <c r="Q959" s="6">
        <f t="shared" si="363"/>
        <v>1500</v>
      </c>
      <c r="R959" s="6">
        <f t="shared" si="363"/>
        <v>1500</v>
      </c>
      <c r="S959" s="6">
        <f t="shared" si="363"/>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363"/>
        <v>1500</v>
      </c>
      <c r="M960" s="6">
        <f t="shared" si="363"/>
        <v>1500</v>
      </c>
      <c r="N960" s="6">
        <f t="shared" si="363"/>
        <v>1500</v>
      </c>
      <c r="O960" s="6">
        <f t="shared" si="363"/>
        <v>1500</v>
      </c>
      <c r="P960" s="6">
        <f t="shared" si="363"/>
        <v>1500</v>
      </c>
      <c r="Q960" s="6">
        <f t="shared" si="363"/>
        <v>1500</v>
      </c>
      <c r="R960" s="6">
        <f t="shared" si="363"/>
        <v>1500</v>
      </c>
      <c r="S960" s="6">
        <f t="shared" si="363"/>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363"/>
        <v>1250</v>
      </c>
      <c r="M961" s="6">
        <f t="shared" si="363"/>
        <v>1250</v>
      </c>
      <c r="N961" s="6">
        <f t="shared" si="363"/>
        <v>1250</v>
      </c>
      <c r="O961" s="6">
        <f t="shared" si="363"/>
        <v>1250</v>
      </c>
      <c r="P961" s="6">
        <f t="shared" si="363"/>
        <v>1250</v>
      </c>
      <c r="Q961" s="6">
        <f t="shared" si="363"/>
        <v>1250</v>
      </c>
      <c r="R961" s="6">
        <f t="shared" si="363"/>
        <v>1250</v>
      </c>
      <c r="S961" s="6">
        <f t="shared" si="363"/>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363"/>
        <v>1000</v>
      </c>
      <c r="M962" s="6">
        <f t="shared" si="363"/>
        <v>1000</v>
      </c>
      <c r="N962" s="6">
        <f t="shared" si="363"/>
        <v>1000</v>
      </c>
      <c r="O962" s="6">
        <f t="shared" si="363"/>
        <v>1000</v>
      </c>
      <c r="P962" s="6">
        <f t="shared" si="363"/>
        <v>1000</v>
      </c>
      <c r="Q962" s="6">
        <f t="shared" si="363"/>
        <v>1000</v>
      </c>
      <c r="R962" s="6">
        <f t="shared" si="363"/>
        <v>1000</v>
      </c>
      <c r="S962" s="6">
        <f t="shared" si="363"/>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363"/>
        <v>1000</v>
      </c>
      <c r="M963" s="6">
        <f t="shared" si="363"/>
        <v>1000</v>
      </c>
      <c r="N963" s="6">
        <f t="shared" si="363"/>
        <v>1000</v>
      </c>
      <c r="O963" s="6">
        <f t="shared" si="363"/>
        <v>1000</v>
      </c>
      <c r="P963" s="6">
        <f t="shared" si="363"/>
        <v>1000</v>
      </c>
      <c r="Q963" s="6">
        <f t="shared" si="363"/>
        <v>1000</v>
      </c>
      <c r="R963" s="6">
        <f t="shared" si="363"/>
        <v>1000</v>
      </c>
      <c r="S963" s="6">
        <f t="shared" si="363"/>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363"/>
        <v>1000</v>
      </c>
      <c r="M964" s="6">
        <f t="shared" si="363"/>
        <v>1000</v>
      </c>
      <c r="N964" s="6">
        <f t="shared" si="363"/>
        <v>1000</v>
      </c>
      <c r="O964" s="6">
        <f t="shared" si="363"/>
        <v>1000</v>
      </c>
      <c r="P964" s="6">
        <f t="shared" si="363"/>
        <v>1000</v>
      </c>
      <c r="Q964" s="6">
        <f t="shared" si="363"/>
        <v>1000</v>
      </c>
      <c r="R964" s="6">
        <f t="shared" si="363"/>
        <v>1000</v>
      </c>
      <c r="S964" s="6">
        <f t="shared" si="363"/>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363"/>
        <v>100</v>
      </c>
      <c r="M965" s="6">
        <f t="shared" si="363"/>
        <v>100</v>
      </c>
      <c r="N965" s="6">
        <f t="shared" si="363"/>
        <v>100</v>
      </c>
      <c r="O965" s="6">
        <f t="shared" si="363"/>
        <v>100</v>
      </c>
      <c r="P965" s="6">
        <f t="shared" si="363"/>
        <v>100</v>
      </c>
      <c r="Q965" s="6">
        <f t="shared" si="363"/>
        <v>100</v>
      </c>
      <c r="R965" s="6">
        <f t="shared" si="363"/>
        <v>100</v>
      </c>
      <c r="S965" s="6">
        <f t="shared" si="363"/>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363"/>
        <v>100</v>
      </c>
      <c r="M966" s="6">
        <f t="shared" si="363"/>
        <v>100</v>
      </c>
      <c r="N966" s="6">
        <f t="shared" si="363"/>
        <v>100</v>
      </c>
      <c r="O966" s="6">
        <f t="shared" si="363"/>
        <v>100</v>
      </c>
      <c r="P966" s="6">
        <f t="shared" si="363"/>
        <v>100</v>
      </c>
      <c r="Q966" s="6">
        <f t="shared" si="363"/>
        <v>100</v>
      </c>
      <c r="R966" s="6">
        <f t="shared" si="363"/>
        <v>100</v>
      </c>
      <c r="S966" s="6">
        <f t="shared" si="363"/>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363"/>
        <v>100</v>
      </c>
      <c r="M967" s="6">
        <f t="shared" si="363"/>
        <v>100</v>
      </c>
      <c r="N967" s="6">
        <f t="shared" si="363"/>
        <v>100</v>
      </c>
      <c r="O967" s="6">
        <f t="shared" si="363"/>
        <v>100</v>
      </c>
      <c r="P967" s="6">
        <f t="shared" si="363"/>
        <v>100</v>
      </c>
      <c r="Q967" s="6">
        <f t="shared" si="363"/>
        <v>100</v>
      </c>
      <c r="R967" s="6">
        <f t="shared" ref="R967" si="364">$K967</f>
        <v>100</v>
      </c>
      <c r="S967" s="6">
        <f t="shared" si="363"/>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365">$K968</f>
        <v>1500</v>
      </c>
      <c r="M968" s="6">
        <f t="shared" si="365"/>
        <v>1500</v>
      </c>
      <c r="N968" s="6">
        <f t="shared" si="365"/>
        <v>1500</v>
      </c>
      <c r="O968" s="6">
        <f t="shared" si="365"/>
        <v>1500</v>
      </c>
      <c r="P968" s="6">
        <f t="shared" si="365"/>
        <v>1500</v>
      </c>
      <c r="Q968" s="6">
        <f t="shared" si="365"/>
        <v>1500</v>
      </c>
      <c r="R968" s="6">
        <f t="shared" si="365"/>
        <v>1500</v>
      </c>
      <c r="S968" s="6">
        <f t="shared" si="36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365"/>
        <v>1500</v>
      </c>
      <c r="M969" s="6">
        <f t="shared" si="365"/>
        <v>1500</v>
      </c>
      <c r="N969" s="6">
        <f t="shared" si="365"/>
        <v>1500</v>
      </c>
      <c r="O969" s="6">
        <f t="shared" si="365"/>
        <v>1500</v>
      </c>
      <c r="P969" s="6">
        <f t="shared" si="365"/>
        <v>1500</v>
      </c>
      <c r="Q969" s="6">
        <f t="shared" si="365"/>
        <v>1500</v>
      </c>
      <c r="R969" s="6">
        <f t="shared" si="365"/>
        <v>1500</v>
      </c>
      <c r="S969" s="6">
        <f t="shared" si="36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365"/>
        <v>1500</v>
      </c>
      <c r="M970" s="6">
        <f t="shared" si="365"/>
        <v>1500</v>
      </c>
      <c r="N970" s="6">
        <f t="shared" si="365"/>
        <v>1500</v>
      </c>
      <c r="O970" s="6">
        <f t="shared" si="365"/>
        <v>1500</v>
      </c>
      <c r="P970" s="6">
        <f t="shared" si="365"/>
        <v>1500</v>
      </c>
      <c r="Q970" s="6">
        <f t="shared" si="365"/>
        <v>1500</v>
      </c>
      <c r="R970" s="6">
        <f t="shared" si="365"/>
        <v>1500</v>
      </c>
      <c r="S970" s="6">
        <f t="shared" si="365"/>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365"/>
        <v>1250</v>
      </c>
      <c r="M971" s="6">
        <f t="shared" si="365"/>
        <v>1250</v>
      </c>
      <c r="N971" s="6">
        <f t="shared" si="365"/>
        <v>1250</v>
      </c>
      <c r="O971" s="6">
        <f t="shared" si="365"/>
        <v>1250</v>
      </c>
      <c r="P971" s="6">
        <f t="shared" si="365"/>
        <v>1250</v>
      </c>
      <c r="Q971" s="6">
        <f t="shared" si="365"/>
        <v>1250</v>
      </c>
      <c r="R971" s="6">
        <f t="shared" si="365"/>
        <v>1250</v>
      </c>
      <c r="S971" s="6">
        <f t="shared" si="365"/>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365"/>
        <v>1000</v>
      </c>
      <c r="M972" s="6">
        <f t="shared" si="365"/>
        <v>1000</v>
      </c>
      <c r="N972" s="6">
        <f t="shared" si="365"/>
        <v>1000</v>
      </c>
      <c r="O972" s="6">
        <f t="shared" si="365"/>
        <v>1000</v>
      </c>
      <c r="P972" s="6">
        <f t="shared" si="365"/>
        <v>1000</v>
      </c>
      <c r="Q972" s="6">
        <f t="shared" si="365"/>
        <v>1000</v>
      </c>
      <c r="R972" s="6">
        <f t="shared" si="365"/>
        <v>1000</v>
      </c>
      <c r="S972" s="6">
        <f t="shared" si="36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365"/>
        <v>1000</v>
      </c>
      <c r="M973" s="6">
        <f t="shared" si="365"/>
        <v>1000</v>
      </c>
      <c r="N973" s="6">
        <f t="shared" si="365"/>
        <v>1000</v>
      </c>
      <c r="O973" s="6">
        <f t="shared" si="365"/>
        <v>1000</v>
      </c>
      <c r="P973" s="6">
        <f t="shared" si="365"/>
        <v>1000</v>
      </c>
      <c r="Q973" s="6">
        <f t="shared" si="365"/>
        <v>1000</v>
      </c>
      <c r="R973" s="6">
        <f t="shared" si="365"/>
        <v>1000</v>
      </c>
      <c r="S973" s="6">
        <f t="shared" si="36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365"/>
        <v>1000</v>
      </c>
      <c r="M974" s="6">
        <f t="shared" si="365"/>
        <v>1000</v>
      </c>
      <c r="N974" s="6">
        <f t="shared" si="365"/>
        <v>1000</v>
      </c>
      <c r="O974" s="6">
        <f t="shared" si="365"/>
        <v>1000</v>
      </c>
      <c r="P974" s="6">
        <f t="shared" si="365"/>
        <v>1000</v>
      </c>
      <c r="Q974" s="6">
        <f t="shared" si="365"/>
        <v>1000</v>
      </c>
      <c r="R974" s="6">
        <f t="shared" si="365"/>
        <v>1000</v>
      </c>
      <c r="S974" s="6">
        <f t="shared" si="365"/>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365"/>
        <v>100</v>
      </c>
      <c r="M975" s="6">
        <f t="shared" si="365"/>
        <v>100</v>
      </c>
      <c r="N975" s="6">
        <f t="shared" si="365"/>
        <v>100</v>
      </c>
      <c r="O975" s="6">
        <f t="shared" si="365"/>
        <v>100</v>
      </c>
      <c r="P975" s="6">
        <f t="shared" si="365"/>
        <v>100</v>
      </c>
      <c r="Q975" s="6">
        <f t="shared" si="365"/>
        <v>100</v>
      </c>
      <c r="R975" s="6">
        <f t="shared" si="365"/>
        <v>100</v>
      </c>
      <c r="S975" s="6">
        <f t="shared" si="36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365"/>
        <v>100</v>
      </c>
      <c r="M976" s="6">
        <f t="shared" si="365"/>
        <v>100</v>
      </c>
      <c r="N976" s="6">
        <f t="shared" si="365"/>
        <v>100</v>
      </c>
      <c r="O976" s="6">
        <f t="shared" si="365"/>
        <v>100</v>
      </c>
      <c r="P976" s="6">
        <f t="shared" si="365"/>
        <v>100</v>
      </c>
      <c r="Q976" s="6">
        <f t="shared" si="365"/>
        <v>100</v>
      </c>
      <c r="R976" s="6">
        <f t="shared" si="365"/>
        <v>100</v>
      </c>
      <c r="S976" s="6">
        <f t="shared" si="36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365"/>
        <v>100</v>
      </c>
      <c r="M977" s="6">
        <f t="shared" si="365"/>
        <v>100</v>
      </c>
      <c r="N977" s="6">
        <f t="shared" si="365"/>
        <v>100</v>
      </c>
      <c r="O977" s="6">
        <f t="shared" si="365"/>
        <v>100</v>
      </c>
      <c r="P977" s="6">
        <f t="shared" si="365"/>
        <v>100</v>
      </c>
      <c r="Q977" s="6">
        <f t="shared" si="365"/>
        <v>100</v>
      </c>
      <c r="R977" s="6">
        <f t="shared" si="365"/>
        <v>100</v>
      </c>
      <c r="S977" s="6">
        <f t="shared" si="365"/>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365"/>
        <v>1500</v>
      </c>
      <c r="M978" s="6">
        <f t="shared" si="365"/>
        <v>1500</v>
      </c>
      <c r="N978" s="6">
        <f t="shared" si="365"/>
        <v>1500</v>
      </c>
      <c r="O978" s="6">
        <f t="shared" si="365"/>
        <v>1500</v>
      </c>
      <c r="P978" s="6">
        <f t="shared" si="365"/>
        <v>1500</v>
      </c>
      <c r="Q978" s="6">
        <f t="shared" si="365"/>
        <v>1500</v>
      </c>
      <c r="R978" s="6">
        <f t="shared" si="365"/>
        <v>1500</v>
      </c>
      <c r="S978" s="6">
        <f t="shared" si="36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365"/>
        <v>1500</v>
      </c>
      <c r="M979" s="6">
        <f t="shared" si="365"/>
        <v>1500</v>
      </c>
      <c r="N979" s="6">
        <f t="shared" si="365"/>
        <v>1500</v>
      </c>
      <c r="O979" s="6">
        <f t="shared" si="365"/>
        <v>1500</v>
      </c>
      <c r="P979" s="6">
        <f t="shared" si="365"/>
        <v>1500</v>
      </c>
      <c r="Q979" s="6">
        <f t="shared" si="365"/>
        <v>1500</v>
      </c>
      <c r="R979" s="6">
        <f t="shared" si="365"/>
        <v>1500</v>
      </c>
      <c r="S979" s="6">
        <f t="shared" si="36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365"/>
        <v>1500</v>
      </c>
      <c r="M980" s="6">
        <f t="shared" si="365"/>
        <v>1500</v>
      </c>
      <c r="N980" s="6">
        <f t="shared" si="365"/>
        <v>1500</v>
      </c>
      <c r="O980" s="6">
        <f t="shared" si="365"/>
        <v>1500</v>
      </c>
      <c r="P980" s="6">
        <f t="shared" si="365"/>
        <v>1500</v>
      </c>
      <c r="Q980" s="6">
        <f t="shared" si="365"/>
        <v>1500</v>
      </c>
      <c r="R980" s="6">
        <f t="shared" si="365"/>
        <v>1500</v>
      </c>
      <c r="S980" s="6">
        <f t="shared" si="365"/>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365"/>
        <v>1250</v>
      </c>
      <c r="M981" s="6">
        <f t="shared" si="365"/>
        <v>1250</v>
      </c>
      <c r="N981" s="6">
        <f t="shared" si="365"/>
        <v>1250</v>
      </c>
      <c r="O981" s="6">
        <f t="shared" si="365"/>
        <v>1250</v>
      </c>
      <c r="P981" s="6">
        <f t="shared" si="365"/>
        <v>1250</v>
      </c>
      <c r="Q981" s="6">
        <f t="shared" si="365"/>
        <v>1250</v>
      </c>
      <c r="R981" s="6">
        <f t="shared" si="365"/>
        <v>1250</v>
      </c>
      <c r="S981" s="6">
        <f t="shared" si="365"/>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365"/>
        <v>1000</v>
      </c>
      <c r="M982" s="6">
        <f t="shared" si="365"/>
        <v>1000</v>
      </c>
      <c r="N982" s="6">
        <f t="shared" si="365"/>
        <v>1000</v>
      </c>
      <c r="O982" s="6">
        <f t="shared" si="365"/>
        <v>1000</v>
      </c>
      <c r="P982" s="6">
        <f t="shared" si="365"/>
        <v>1000</v>
      </c>
      <c r="Q982" s="6">
        <f t="shared" si="365"/>
        <v>1000</v>
      </c>
      <c r="R982" s="6">
        <f t="shared" si="365"/>
        <v>1000</v>
      </c>
      <c r="S982" s="6">
        <f t="shared" si="365"/>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365"/>
        <v>1000</v>
      </c>
      <c r="M983" s="6">
        <f t="shared" si="365"/>
        <v>1000</v>
      </c>
      <c r="N983" s="6">
        <f t="shared" si="365"/>
        <v>1000</v>
      </c>
      <c r="O983" s="6">
        <f t="shared" si="365"/>
        <v>1000</v>
      </c>
      <c r="P983" s="6">
        <f t="shared" si="365"/>
        <v>1000</v>
      </c>
      <c r="Q983" s="6">
        <f t="shared" si="365"/>
        <v>1000</v>
      </c>
      <c r="R983" s="6">
        <f t="shared" si="365"/>
        <v>1000</v>
      </c>
      <c r="S983" s="6">
        <f t="shared" si="365"/>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365"/>
        <v>1000</v>
      </c>
      <c r="M984" s="6">
        <f t="shared" si="365"/>
        <v>1000</v>
      </c>
      <c r="N984" s="6">
        <f t="shared" si="365"/>
        <v>1000</v>
      </c>
      <c r="O984" s="6">
        <f t="shared" si="365"/>
        <v>1000</v>
      </c>
      <c r="P984" s="6">
        <f t="shared" si="365"/>
        <v>1000</v>
      </c>
      <c r="Q984" s="6">
        <f t="shared" si="365"/>
        <v>1000</v>
      </c>
      <c r="R984" s="6">
        <f t="shared" si="365"/>
        <v>1000</v>
      </c>
      <c r="S984" s="6">
        <f t="shared" si="365"/>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365"/>
        <v>100</v>
      </c>
      <c r="M985" s="6">
        <f t="shared" si="365"/>
        <v>100</v>
      </c>
      <c r="N985" s="6">
        <f t="shared" si="365"/>
        <v>100</v>
      </c>
      <c r="O985" s="6">
        <f t="shared" si="365"/>
        <v>100</v>
      </c>
      <c r="P985" s="6">
        <f t="shared" si="365"/>
        <v>100</v>
      </c>
      <c r="Q985" s="6">
        <f t="shared" si="365"/>
        <v>100</v>
      </c>
      <c r="R985" s="6">
        <f t="shared" si="365"/>
        <v>100</v>
      </c>
      <c r="S985" s="6">
        <f t="shared" si="365"/>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365"/>
        <v>100</v>
      </c>
      <c r="M986" s="6">
        <f t="shared" si="365"/>
        <v>100</v>
      </c>
      <c r="N986" s="6">
        <f t="shared" si="365"/>
        <v>100</v>
      </c>
      <c r="O986" s="6">
        <f t="shared" si="365"/>
        <v>100</v>
      </c>
      <c r="P986" s="6">
        <f t="shared" si="365"/>
        <v>100</v>
      </c>
      <c r="Q986" s="6">
        <f t="shared" si="365"/>
        <v>100</v>
      </c>
      <c r="R986" s="6">
        <f t="shared" si="365"/>
        <v>100</v>
      </c>
      <c r="S986" s="6">
        <f t="shared" si="365"/>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365"/>
        <v>100</v>
      </c>
      <c r="M987" s="6">
        <f t="shared" si="365"/>
        <v>100</v>
      </c>
      <c r="N987" s="6">
        <f t="shared" si="365"/>
        <v>100</v>
      </c>
      <c r="O987" s="6">
        <f t="shared" si="365"/>
        <v>100</v>
      </c>
      <c r="P987" s="6">
        <f t="shared" si="365"/>
        <v>100</v>
      </c>
      <c r="Q987" s="6">
        <f t="shared" si="365"/>
        <v>100</v>
      </c>
      <c r="R987" s="6">
        <f t="shared" si="365"/>
        <v>100</v>
      </c>
      <c r="S987" s="6">
        <f t="shared" si="365"/>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365"/>
        <v>1500</v>
      </c>
      <c r="M988" s="6">
        <f t="shared" si="365"/>
        <v>1500</v>
      </c>
      <c r="N988" s="6">
        <f t="shared" si="365"/>
        <v>1500</v>
      </c>
      <c r="O988" s="6">
        <f t="shared" si="365"/>
        <v>1500</v>
      </c>
      <c r="P988" s="6">
        <f t="shared" si="365"/>
        <v>1500</v>
      </c>
      <c r="Q988" s="6">
        <f t="shared" si="365"/>
        <v>1500</v>
      </c>
      <c r="R988" s="6">
        <f t="shared" si="365"/>
        <v>1500</v>
      </c>
      <c r="S988" s="6">
        <f t="shared" si="365"/>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365"/>
        <v>1500</v>
      </c>
      <c r="M989" s="6">
        <f t="shared" si="365"/>
        <v>1500</v>
      </c>
      <c r="N989" s="6">
        <f t="shared" si="365"/>
        <v>1500</v>
      </c>
      <c r="O989" s="6">
        <f t="shared" si="365"/>
        <v>1500</v>
      </c>
      <c r="P989" s="6">
        <f t="shared" si="365"/>
        <v>1500</v>
      </c>
      <c r="Q989" s="6">
        <f t="shared" si="365"/>
        <v>1500</v>
      </c>
      <c r="R989" s="6">
        <f t="shared" si="365"/>
        <v>1500</v>
      </c>
      <c r="S989" s="6">
        <f t="shared" si="365"/>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365"/>
        <v>1500</v>
      </c>
      <c r="M990" s="6">
        <f t="shared" si="365"/>
        <v>1500</v>
      </c>
      <c r="N990" s="6">
        <f t="shared" si="365"/>
        <v>1500</v>
      </c>
      <c r="O990" s="6">
        <f t="shared" si="365"/>
        <v>1500</v>
      </c>
      <c r="P990" s="6">
        <f t="shared" si="365"/>
        <v>1500</v>
      </c>
      <c r="Q990" s="6">
        <f t="shared" si="365"/>
        <v>1500</v>
      </c>
      <c r="R990" s="6">
        <f t="shared" si="365"/>
        <v>1500</v>
      </c>
      <c r="S990" s="6">
        <f t="shared" si="365"/>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365"/>
        <v>1250</v>
      </c>
      <c r="M991" s="6">
        <f t="shared" si="365"/>
        <v>1250</v>
      </c>
      <c r="N991" s="6">
        <f t="shared" si="365"/>
        <v>1250</v>
      </c>
      <c r="O991" s="6">
        <f t="shared" si="365"/>
        <v>1250</v>
      </c>
      <c r="P991" s="6">
        <f t="shared" si="365"/>
        <v>1250</v>
      </c>
      <c r="Q991" s="6">
        <f t="shared" si="365"/>
        <v>1250</v>
      </c>
      <c r="R991" s="6">
        <f t="shared" si="365"/>
        <v>1250</v>
      </c>
      <c r="S991" s="6">
        <f t="shared" si="365"/>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365"/>
        <v>1000</v>
      </c>
      <c r="M992" s="6">
        <f t="shared" si="365"/>
        <v>1000</v>
      </c>
      <c r="N992" s="6">
        <f t="shared" si="365"/>
        <v>1000</v>
      </c>
      <c r="O992" s="6">
        <f t="shared" si="365"/>
        <v>1000</v>
      </c>
      <c r="P992" s="6">
        <f t="shared" si="365"/>
        <v>1000</v>
      </c>
      <c r="Q992" s="6">
        <f t="shared" si="365"/>
        <v>1000</v>
      </c>
      <c r="R992" s="6">
        <f t="shared" si="365"/>
        <v>1000</v>
      </c>
      <c r="S992" s="6">
        <f t="shared" si="365"/>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customHeight="1" outlineLevel="1" x14ac:dyDescent="0.25">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customHeight="1" outlineLevel="1" x14ac:dyDescent="0.25">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customHeight="1" outlineLevel="1" x14ac:dyDescent="0.25">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customHeight="1" outlineLevel="1" x14ac:dyDescent="0.25">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customHeight="1" outlineLevel="1" x14ac:dyDescent="0.25">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customHeight="1" outlineLevel="1" x14ac:dyDescent="0.25">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customHeight="1" outlineLevel="1" x14ac:dyDescent="0.25">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customHeight="1" outlineLevel="1" x14ac:dyDescent="0.25">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customHeight="1" outlineLevel="1" x14ac:dyDescent="0.2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3.9" customHeight="1" outlineLevel="1" x14ac:dyDescent="0.25">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3.9" customHeight="1" outlineLevel="1" x14ac:dyDescent="0.2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3.9" customHeight="1" outlineLevel="1" x14ac:dyDescent="0.2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3.9" customHeight="1" outlineLevel="1" x14ac:dyDescent="0.2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8"/>
      <c r="F99" s="893"/>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2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2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2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2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2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2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2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2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2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2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2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2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2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2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2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2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2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2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2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2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2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2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25">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2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25">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25">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2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2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2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25">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2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2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2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2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2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2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2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2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2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2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2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2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2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2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2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2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2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2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2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27" zoomScale="85" zoomScaleNormal="85" workbookViewId="0">
      <selection activeCell="H60" sqref="H60:T6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1255</v>
      </c>
      <c r="I21" s="89"/>
      <c r="J21" s="89"/>
      <c r="K21" s="816">
        <f>Periods!U$22</f>
        <v>105</v>
      </c>
      <c r="L21" s="817">
        <f>Periods!V$21</f>
        <v>105</v>
      </c>
      <c r="M21" s="817">
        <f>Periods!W$21</f>
        <v>105</v>
      </c>
      <c r="N21" s="817">
        <f>Periods!X$21</f>
        <v>105</v>
      </c>
      <c r="O21" s="817">
        <f>Periods!Y$21</f>
        <v>105</v>
      </c>
      <c r="P21" s="816">
        <f>Periods!Z$22</f>
        <v>119</v>
      </c>
      <c r="Q21" s="816">
        <f>Periods!AA$22</f>
        <v>119</v>
      </c>
      <c r="R21" s="818">
        <f>Periods!AB$23</f>
        <v>147</v>
      </c>
      <c r="S21" s="818">
        <f>Periods!AC$23</f>
        <v>147</v>
      </c>
      <c r="T21" s="81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1072</v>
      </c>
      <c r="I23" s="89"/>
      <c r="J23" s="89" t="s">
        <v>392</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15">
        <f>MIN(1,(MAX(0, Periods!U23-(K$21+K$20))+MAX(0,K$21-Periods!U22))/(Periods!U23-Periods!U22))</f>
        <v>0.2857142857142857</v>
      </c>
      <c r="L24" s="815">
        <f>MIN(1,(MAX(0, Periods!V23-(L$21+L$20))+MAX(0,L$21-Periods!V22))/(Periods!V23-Periods!V22))</f>
        <v>0.42857142857142855</v>
      </c>
      <c r="M24" s="815">
        <f>MIN(1,(MAX(0, Periods!W23-(M$21+M$20))+MAX(0,M$21-Periods!W22))/(Periods!W23-Periods!W22))</f>
        <v>0.42857142857142855</v>
      </c>
      <c r="N24" s="815">
        <f>MIN(1,(MAX(0, Periods!X23-(N$21+N$20))+MAX(0,N$21-Periods!X22))/(Periods!X23-Periods!X22))</f>
        <v>0.42857142857142855</v>
      </c>
      <c r="O24" s="815">
        <f>MIN(1,(MAX(0, Periods!Y23-(O$21+O$20))+MAX(0,O$21-Periods!Y22))/(Periods!Y23-Periods!Y22))</f>
        <v>0.42857142857142855</v>
      </c>
      <c r="P24" s="815">
        <f>MIN(1,(MAX(0, Periods!Z23-(P$21+P$20))+MAX(0,P$21-Periods!Z22))/(Periods!Z23-Periods!Z22))</f>
        <v>0</v>
      </c>
      <c r="Q24" s="815">
        <f>MIN(1,(MAX(0, Periods!AA23-(Q$21+Q$20))+MAX(0,Q$21-Periods!AA22))/(Periods!AA23-Periods!AA22))</f>
        <v>0</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15">
        <f>MIN(1,(MAX(0, Periods!U24-(K$21+K$20))+MAX(0,K$21-Periods!U23))/(Periods!U24-Periods!U23))</f>
        <v>1</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0.96825396825396826</v>
      </c>
      <c r="Q25" s="815">
        <f>MIN(1,(MAX(0, Periods!AA24-(Q$21+Q$20))+MAX(0,Q$21-Periods!AA23))/(Periods!AA24-Periods!AA23))</f>
        <v>0.96825396825396826</v>
      </c>
      <c r="R25" s="815">
        <f>MIN(1,(MAX(0, Periods!AB24-(R$21+R$20))+MAX(0,R$21-Periods!AB23))/(Periods!AB24-Periods!AB23))</f>
        <v>0.52380952380952384</v>
      </c>
      <c r="S25" s="815">
        <f>MIN(1,(MAX(0, Periods!AC24-(S$21+S$20))+MAX(0,S$21-Periods!AC23))/(Periods!AC24-Periods!AC23))</f>
        <v>0.52380952380952384</v>
      </c>
      <c r="T25" s="815">
        <f>MIN(1,(MAX(0, Periods!AD24-(T$21+T$20))+MAX(0,T$21-Periods!AD23))/(Periods!AD24-Periods!AD23))</f>
        <v>0.52380952380952384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89" t="s">
        <v>1276</v>
      </c>
      <c r="I60" s="890"/>
      <c r="J60" s="890"/>
      <c r="K60" s="890"/>
      <c r="L60" s="890"/>
      <c r="M60" s="890"/>
      <c r="N60" s="890"/>
      <c r="O60" s="890"/>
      <c r="P60" s="890"/>
      <c r="Q60" s="890"/>
      <c r="R60" s="890"/>
      <c r="S60" s="890"/>
      <c r="T60" s="891"/>
      <c r="U60" s="513"/>
      <c r="V60" s="513"/>
      <c r="W60" s="513"/>
      <c r="X60" s="513"/>
      <c r="Y60" s="513"/>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1137</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07"/>
      <c r="H181" s="120" t="s">
        <v>1201</v>
      </c>
      <c r="I181" s="120" t="s">
        <v>1201</v>
      </c>
      <c r="J181" s="120" t="s">
        <v>1201</v>
      </c>
      <c r="K181" s="120" t="s">
        <v>1201</v>
      </c>
      <c r="L181" s="120" t="s">
        <v>1201</v>
      </c>
      <c r="M181" s="120" t="s">
        <v>1145</v>
      </c>
      <c r="N181" s="194">
        <f>IF(AND(Q181=1,(Date_Destocking&lt;Periods!$K$96)),0,$P181)</f>
        <v>1</v>
      </c>
      <c r="O181" s="89"/>
      <c r="P181" s="115">
        <v>1</v>
      </c>
      <c r="Q181" s="77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13">
        <f t="shared" ref="J627:K628" si="64">J$618</f>
        <v>0.68</v>
      </c>
      <c r="K627" s="813">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13">
        <f t="shared" ref="J637:K638" si="74">J$618</f>
        <v>0.68</v>
      </c>
      <c r="K637" s="813">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13">
        <f t="shared" ref="J647:K648" si="82">J$618</f>
        <v>0.68</v>
      </c>
      <c r="K647" s="813">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13">
        <f t="shared" ref="J657:K658" si="91">J$618</f>
        <v>0.68</v>
      </c>
      <c r="K657" s="813">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13">
        <f t="shared" ref="J667:K667" si="99">J$617</f>
        <v>0.5</v>
      </c>
      <c r="K667" s="813">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13">
        <f t="shared" ref="J677:K677" si="108">J$617</f>
        <v>0.5</v>
      </c>
      <c r="K677" s="813">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13">
        <f t="shared" ref="J687:K688" si="121">J$617</f>
        <v>0.5</v>
      </c>
      <c r="K687" s="813">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13">
        <f t="shared" si="121"/>
        <v>0.5</v>
      </c>
      <c r="K688" s="813">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13">
        <f t="shared" ref="J697:K698" si="131">J$617</f>
        <v>0.5</v>
      </c>
      <c r="K697" s="813">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13">
        <f t="shared" si="131"/>
        <v>0.5</v>
      </c>
      <c r="K698" s="813">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13">
        <f t="shared" ref="J707:K708" si="139">J$617</f>
        <v>0.5</v>
      </c>
      <c r="K707" s="813">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13">
        <f t="shared" si="139"/>
        <v>0.5</v>
      </c>
      <c r="K708" s="813">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2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2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2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25">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25">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2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25">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25">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25">
      <c r="A11" s="254"/>
      <c r="B11" s="263"/>
      <c r="C11" s="256">
        <f>INT($C$6)+1.045</f>
        <v>2.0449999999999999</v>
      </c>
      <c r="D11" s="279"/>
      <c r="E11" s="334"/>
      <c r="F11" s="334"/>
      <c r="G11" s="279"/>
      <c r="H11" s="284" t="s">
        <v>419</v>
      </c>
      <c r="I11" s="480">
        <v>44910.6743796296</v>
      </c>
      <c r="J11" s="900" t="s">
        <v>1266</v>
      </c>
      <c r="K11" s="901"/>
      <c r="L11" s="901"/>
      <c r="M11" s="901"/>
      <c r="N11" s="901"/>
      <c r="O11" s="901"/>
      <c r="P11" s="901"/>
      <c r="Q11" s="901"/>
      <c r="R11" s="901"/>
      <c r="S11" s="901"/>
      <c r="T11" s="901"/>
      <c r="U11" s="901"/>
      <c r="V11" s="901"/>
      <c r="W11" s="901"/>
      <c r="X11" s="902"/>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25">
      <c r="A12" s="254"/>
      <c r="B12" s="263"/>
      <c r="C12" s="256">
        <f>INT($C$6)+1.045</f>
        <v>2.0449999999999999</v>
      </c>
      <c r="D12" s="279"/>
      <c r="E12" s="334"/>
      <c r="F12" s="334"/>
      <c r="G12" s="279"/>
      <c r="H12" s="284" t="s">
        <v>420</v>
      </c>
      <c r="I12" s="378">
        <v>45124.979479745401</v>
      </c>
      <c r="J12" s="903" t="s">
        <v>1277</v>
      </c>
      <c r="K12" s="903"/>
      <c r="L12" s="903"/>
      <c r="M12" s="903"/>
      <c r="N12" s="903"/>
      <c r="O12" s="903"/>
      <c r="P12" s="903"/>
      <c r="Q12" s="903"/>
      <c r="R12" s="903"/>
      <c r="S12" s="903"/>
      <c r="T12" s="903"/>
      <c r="U12" s="903"/>
      <c r="V12" s="903"/>
      <c r="W12" s="903"/>
      <c r="X12" s="903"/>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2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0999999999999996" hidden="1" customHeight="1" outlineLevel="3" x14ac:dyDescent="0.25">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25">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25">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25">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25">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25">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2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0999999999999996" customHeight="1" outlineLevel="2" x14ac:dyDescent="0.2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2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0999999999999996" customHeight="1" x14ac:dyDescent="0.2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2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2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2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2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25">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25">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2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2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2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2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2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65" customHeight="1" outlineLevel="2" collapsed="1" x14ac:dyDescent="0.25">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25">
      <c r="A37" s="254"/>
      <c r="B37" s="263"/>
      <c r="C37" s="256">
        <f>INT(MAX($C$40:$C$169))+1</f>
        <v>5</v>
      </c>
      <c r="D37" s="279"/>
      <c r="E37" s="334"/>
      <c r="F37" s="334"/>
      <c r="G37" s="279"/>
      <c r="AQ37" s="279"/>
      <c r="AR37" s="266"/>
      <c r="AS37" s="254"/>
      <c r="AT37" s="254"/>
      <c r="AU37" s="254"/>
    </row>
    <row r="38" spans="1:47" hidden="1" outlineLevel="4" x14ac:dyDescent="0.25">
      <c r="A38" s="254"/>
      <c r="B38" s="263" t="s">
        <v>415</v>
      </c>
      <c r="C38" s="256">
        <f>INT(MAX($C$40:$C$169))+1</f>
        <v>5</v>
      </c>
      <c r="D38" s="279" t="s">
        <v>416</v>
      </c>
      <c r="E38" s="334"/>
      <c r="F38" s="334"/>
      <c r="G38" s="279"/>
      <c r="AQ38" s="279"/>
      <c r="AR38" s="266"/>
      <c r="AS38" s="254"/>
      <c r="AT38" s="254"/>
      <c r="AU38" s="254"/>
    </row>
    <row r="39" spans="1:47" outlineLevel="1" x14ac:dyDescent="0.25">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25">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25">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25">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25">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25">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25">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25">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25">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25">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25">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25">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25">
      <c r="A51" s="254"/>
      <c r="B51" s="263"/>
      <c r="C51" s="256">
        <v>4</v>
      </c>
      <c r="D51" s="279"/>
      <c r="E51" s="334"/>
      <c r="F51" s="334"/>
      <c r="G51" s="279"/>
      <c r="H51" s="284" t="s">
        <v>1205</v>
      </c>
      <c r="I51" s="803"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2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25">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25">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25">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25">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25">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2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25">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7.25" outlineLevel="1" x14ac:dyDescent="0.25">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25">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2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2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4" t="s">
        <v>750</v>
      </c>
      <c r="Z63" s="825"/>
      <c r="AA63" s="825"/>
      <c r="AB63" s="825"/>
      <c r="AC63" s="825"/>
      <c r="AD63" s="825"/>
      <c r="AE63" s="826"/>
      <c r="AF63" s="826"/>
      <c r="AG63" s="827"/>
      <c r="AH63" s="823"/>
      <c r="AI63" s="306" t="s">
        <v>1230</v>
      </c>
      <c r="AJ63" s="306"/>
      <c r="AK63" s="300"/>
      <c r="AL63" s="300"/>
      <c r="AM63" s="300"/>
      <c r="AN63" s="306" t="s">
        <v>1232</v>
      </c>
      <c r="AO63" s="306"/>
      <c r="AP63" s="306"/>
      <c r="AQ63" s="279"/>
      <c r="AR63" s="266"/>
      <c r="AS63" s="254"/>
      <c r="AT63" s="254"/>
      <c r="AU63" s="254"/>
    </row>
    <row r="64" spans="1:47" ht="45" customHeight="1" outlineLevel="2" x14ac:dyDescent="0.25">
      <c r="A64" s="254"/>
      <c r="B64" s="263"/>
      <c r="C64" s="256">
        <f>INT($C$29)+2</f>
        <v>3</v>
      </c>
      <c r="D64" s="279"/>
      <c r="E64" s="808" t="s">
        <v>1229</v>
      </c>
      <c r="F64" s="808" t="s">
        <v>1222</v>
      </c>
      <c r="G64" s="279"/>
      <c r="H64" s="284"/>
      <c r="I64" s="350" t="s">
        <v>465</v>
      </c>
      <c r="J64" s="350" t="s">
        <v>161</v>
      </c>
      <c r="K64" s="350" t="s">
        <v>160</v>
      </c>
      <c r="L64" s="350" t="s">
        <v>458</v>
      </c>
      <c r="M64" s="351"/>
      <c r="N64" s="830" t="s">
        <v>833</v>
      </c>
      <c r="O64" s="720" t="s">
        <v>832</v>
      </c>
      <c r="P64" s="721"/>
      <c r="Q64" s="721"/>
      <c r="R64" s="721"/>
      <c r="S64" s="721"/>
      <c r="T64" s="722"/>
      <c r="U64" s="351"/>
      <c r="V64" s="640"/>
      <c r="W64" s="351"/>
      <c r="X64" s="529"/>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1233</v>
      </c>
      <c r="AI64" s="350" t="s">
        <v>1225</v>
      </c>
      <c r="AJ64" s="350" t="s">
        <v>1224</v>
      </c>
      <c r="AK64" s="830" t="s">
        <v>1220</v>
      </c>
      <c r="AL64" s="830" t="s">
        <v>1231</v>
      </c>
      <c r="AM64" s="830" t="s">
        <v>1221</v>
      </c>
      <c r="AN64" s="830" t="s">
        <v>1226</v>
      </c>
      <c r="AO64" s="830" t="s">
        <v>1227</v>
      </c>
      <c r="AP64" s="830" t="s">
        <v>1228</v>
      </c>
      <c r="AQ64" s="279"/>
      <c r="AR64" s="266"/>
      <c r="AS64" s="254"/>
      <c r="AT64" s="254"/>
      <c r="AU64" s="254"/>
    </row>
    <row r="65" spans="1:47" outlineLevel="2" x14ac:dyDescent="0.25">
      <c r="A65" s="254"/>
      <c r="B65" s="263"/>
      <c r="C65" s="256">
        <f>INT($C$29)+2</f>
        <v>3</v>
      </c>
      <c r="D65" s="279"/>
      <c r="E65" s="334">
        <v>-1</v>
      </c>
      <c r="F65" s="809">
        <f>$K65+364*($K65&lt;$AN65)</f>
        <v>43920</v>
      </c>
      <c r="G65" s="279"/>
      <c r="H65" s="300"/>
      <c r="I65" s="510" t="s">
        <v>829</v>
      </c>
      <c r="J65" s="510">
        <v>0</v>
      </c>
      <c r="K65" s="835">
        <f>INDEX(Periods!$F$21:$O$30,J65+1,$E65+2)</f>
        <v>43556</v>
      </c>
      <c r="L65" s="836">
        <f t="shared" ref="L65:L96" ca="1" si="1">IF(K66-K65&gt;0,K66-K65,OFFSET(K66,-i_p6_len,0)+364-K65)</f>
        <v>18</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2"/>
      <c r="X65" s="842">
        <v>1</v>
      </c>
      <c r="Y65" s="841">
        <v>50</v>
      </c>
      <c r="Z65" s="841">
        <v>50</v>
      </c>
      <c r="AA65" s="841">
        <v>50</v>
      </c>
      <c r="AB65" s="841">
        <v>400</v>
      </c>
      <c r="AC65" s="841">
        <v>400</v>
      </c>
      <c r="AD65" s="841">
        <v>400</v>
      </c>
      <c r="AE65" s="841">
        <v>400</v>
      </c>
      <c r="AF65" s="841">
        <v>400</v>
      </c>
      <c r="AG65" s="841">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3">
        <f t="shared" ref="AN65:AN96" si="4">INDEX(i_break_date,$E65+2,1)</f>
        <v>43574</v>
      </c>
      <c r="AO65" s="844">
        <f>Periods!$F$25</f>
        <v>43709</v>
      </c>
      <c r="AP65" s="845">
        <f>INDEX(Periods!$F$21:$O$31,INDEX(Annual!EndGS,1,$E65+2)+2,$E65+2)</f>
        <v>43770</v>
      </c>
      <c r="AQ65" s="279"/>
      <c r="AR65" s="266"/>
      <c r="AS65" s="254"/>
      <c r="AT65" s="254"/>
      <c r="AU65" s="254"/>
    </row>
    <row r="66" spans="1:47" outlineLevel="2" x14ac:dyDescent="0.25">
      <c r="A66" s="254"/>
      <c r="B66" s="263"/>
      <c r="C66" s="256">
        <f t="shared" ref="C66:C74" si="5">INT($C$29)+2</f>
        <v>3</v>
      </c>
      <c r="D66" s="279"/>
      <c r="E66" s="334">
        <v>-1</v>
      </c>
      <c r="F66" s="809">
        <f t="shared" ref="F66:F129" si="6">$K66+364*($K66&lt;$AN66)</f>
        <v>43574</v>
      </c>
      <c r="G66" s="279"/>
      <c r="H66" s="300"/>
      <c r="I66" s="300"/>
      <c r="J66" s="300">
        <v>1</v>
      </c>
      <c r="K66" s="479">
        <f>INDEX(Periods!$F$21:$O$30,J66+1,$E66+2)</f>
        <v>43574</v>
      </c>
      <c r="L66" s="846">
        <f t="shared" ca="1" si="1"/>
        <v>43</v>
      </c>
      <c r="M66" s="847"/>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8">
        <f>INDEX(Periods!$F$21:$O$31,INDEX(Annual!EndGS,1,$E66+2)+2,$E66+2)</f>
        <v>43770</v>
      </c>
      <c r="AQ66" s="279"/>
      <c r="AR66" s="266"/>
      <c r="AS66" s="254"/>
      <c r="AT66" s="254"/>
      <c r="AU66" s="254"/>
    </row>
    <row r="67" spans="1:47" outlineLevel="2" x14ac:dyDescent="0.25">
      <c r="A67" s="254"/>
      <c r="B67" s="263"/>
      <c r="C67" s="256">
        <f t="shared" si="5"/>
        <v>3</v>
      </c>
      <c r="D67" s="279"/>
      <c r="E67" s="334">
        <v>-1</v>
      </c>
      <c r="F67" s="809">
        <f t="shared" si="6"/>
        <v>43617</v>
      </c>
      <c r="G67" s="279"/>
      <c r="H67" s="300"/>
      <c r="I67" s="300"/>
      <c r="J67" s="300">
        <v>2</v>
      </c>
      <c r="K67" s="479">
        <f>INDEX(Periods!$F$21:$O$30,J67+1,$E67+2)</f>
        <v>43617</v>
      </c>
      <c r="L67" s="846">
        <f t="shared" ca="1" si="1"/>
        <v>61</v>
      </c>
      <c r="M67" s="847"/>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8">
        <f>INDEX(Periods!$F$21:$O$31,INDEX(Annual!EndGS,1,$E67+2)+2,$E67+2)</f>
        <v>43770</v>
      </c>
      <c r="AQ67" s="279"/>
      <c r="AR67" s="266"/>
      <c r="AS67" s="254"/>
      <c r="AT67" s="254"/>
      <c r="AU67" s="254"/>
    </row>
    <row r="68" spans="1:47" outlineLevel="2" x14ac:dyDescent="0.25">
      <c r="A68" s="254"/>
      <c r="B68" s="263"/>
      <c r="C68" s="256">
        <f t="shared" si="5"/>
        <v>3</v>
      </c>
      <c r="D68" s="279"/>
      <c r="E68" s="334">
        <v>-1</v>
      </c>
      <c r="F68" s="809">
        <f t="shared" si="6"/>
        <v>43678</v>
      </c>
      <c r="G68" s="279"/>
      <c r="H68" s="300"/>
      <c r="I68" s="300"/>
      <c r="J68" s="300">
        <v>3</v>
      </c>
      <c r="K68" s="479">
        <f>INDEX(Periods!$F$21:$O$30,J68+1,$E68+2)</f>
        <v>43678</v>
      </c>
      <c r="L68" s="846">
        <f t="shared" ca="1" si="1"/>
        <v>31</v>
      </c>
      <c r="M68" s="847"/>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8">
        <f>INDEX(Periods!$F$21:$O$31,INDEX(Annual!EndGS,1,$E68+2)+2,$E68+2)</f>
        <v>43770</v>
      </c>
      <c r="AQ68" s="279"/>
      <c r="AR68" s="266"/>
      <c r="AS68" s="254"/>
      <c r="AT68" s="254"/>
      <c r="AU68" s="254"/>
    </row>
    <row r="69" spans="1:47" outlineLevel="2" x14ac:dyDescent="0.25">
      <c r="A69" s="254"/>
      <c r="B69" s="263"/>
      <c r="C69" s="256">
        <f t="shared" si="5"/>
        <v>3</v>
      </c>
      <c r="D69" s="279"/>
      <c r="E69" s="334">
        <v>-1</v>
      </c>
      <c r="F69" s="809">
        <f t="shared" si="6"/>
        <v>43709</v>
      </c>
      <c r="G69" s="279"/>
      <c r="H69" s="300"/>
      <c r="I69" s="300"/>
      <c r="J69" s="300">
        <v>4</v>
      </c>
      <c r="K69" s="479">
        <f>INDEX(Periods!$F$21:$O$30,J69+1,$E69+2)</f>
        <v>43709</v>
      </c>
      <c r="L69" s="846">
        <f t="shared" ca="1" si="1"/>
        <v>30</v>
      </c>
      <c r="M69" s="847"/>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8">
        <f>INDEX(Periods!$F$21:$O$31,INDEX(Annual!EndGS,1,$E69+2)+2,$E69+2)</f>
        <v>43770</v>
      </c>
      <c r="AQ69" s="279"/>
      <c r="AR69" s="266"/>
      <c r="AS69" s="254"/>
      <c r="AT69" s="254"/>
      <c r="AU69" s="254"/>
    </row>
    <row r="70" spans="1:47" outlineLevel="2" x14ac:dyDescent="0.25">
      <c r="A70" s="254"/>
      <c r="B70" s="263"/>
      <c r="C70" s="256">
        <f t="shared" si="5"/>
        <v>3</v>
      </c>
      <c r="D70" s="279"/>
      <c r="E70" s="334">
        <v>-1</v>
      </c>
      <c r="F70" s="809">
        <f t="shared" si="6"/>
        <v>43739</v>
      </c>
      <c r="G70" s="279"/>
      <c r="H70" s="300"/>
      <c r="I70" s="300"/>
      <c r="J70" s="300">
        <v>5</v>
      </c>
      <c r="K70" s="479">
        <f>INDEX(Periods!$F$21:$O$30,J70+1,$E70+2)</f>
        <v>43739</v>
      </c>
      <c r="L70" s="846">
        <f t="shared" ca="1" si="1"/>
        <v>31</v>
      </c>
      <c r="M70" s="847"/>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8">
        <f>INDEX(Periods!$F$21:$O$31,INDEX(Annual!EndGS,1,$E70+2)+2,$E70+2)</f>
        <v>43770</v>
      </c>
      <c r="AQ70" s="279"/>
      <c r="AR70" s="266"/>
      <c r="AS70" s="254"/>
      <c r="AT70" s="254"/>
      <c r="AU70" s="254"/>
    </row>
    <row r="71" spans="1:47" outlineLevel="2" x14ac:dyDescent="0.25">
      <c r="A71" s="254"/>
      <c r="B71" s="263"/>
      <c r="C71" s="256">
        <f t="shared" si="5"/>
        <v>3</v>
      </c>
      <c r="D71" s="279"/>
      <c r="E71" s="334">
        <v>-1</v>
      </c>
      <c r="F71" s="809">
        <f t="shared" si="6"/>
        <v>43770</v>
      </c>
      <c r="G71" s="279"/>
      <c r="H71" s="300"/>
      <c r="I71" s="300"/>
      <c r="J71" s="300">
        <v>6</v>
      </c>
      <c r="K71" s="479">
        <f>INDEX(Periods!$F$21:$O$30,J71+1,$E71+2)</f>
        <v>43770</v>
      </c>
      <c r="L71" s="846">
        <f t="shared" ca="1" si="1"/>
        <v>39</v>
      </c>
      <c r="M71" s="847"/>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8">
        <f>INDEX(Periods!$F$21:$O$31,INDEX(Annual!EndGS,1,$E71+2)+2,$E71+2)</f>
        <v>43770</v>
      </c>
      <c r="AQ71" s="279"/>
      <c r="AR71" s="266"/>
      <c r="AS71" s="254"/>
      <c r="AT71" s="254"/>
      <c r="AU71" s="254"/>
    </row>
    <row r="72" spans="1:47" outlineLevel="2" x14ac:dyDescent="0.25">
      <c r="A72" s="254"/>
      <c r="B72" s="263"/>
      <c r="C72" s="256">
        <f t="shared" si="5"/>
        <v>3</v>
      </c>
      <c r="D72" s="279"/>
      <c r="E72" s="334">
        <v>-1</v>
      </c>
      <c r="F72" s="809">
        <f t="shared" si="6"/>
        <v>43809</v>
      </c>
      <c r="G72" s="279"/>
      <c r="H72" s="300"/>
      <c r="I72" s="300"/>
      <c r="J72" s="300">
        <v>7</v>
      </c>
      <c r="K72" s="479">
        <f>INDEX(Periods!$F$21:$O$30,J72+1,$E72+2)</f>
        <v>43809</v>
      </c>
      <c r="L72" s="846">
        <f t="shared" ca="1" si="1"/>
        <v>43</v>
      </c>
      <c r="M72" s="847"/>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8">
        <f>INDEX(Periods!$F$21:$O$31,INDEX(Annual!EndGS,1,$E72+2)+2,$E72+2)</f>
        <v>43770</v>
      </c>
      <c r="AQ72" s="279"/>
      <c r="AR72" s="266"/>
      <c r="AS72" s="254"/>
      <c r="AT72" s="254"/>
      <c r="AU72" s="254"/>
    </row>
    <row r="73" spans="1:47" outlineLevel="2" x14ac:dyDescent="0.25">
      <c r="A73" s="254"/>
      <c r="B73" s="263"/>
      <c r="C73" s="256">
        <f t="shared" si="5"/>
        <v>3</v>
      </c>
      <c r="D73" s="279"/>
      <c r="E73" s="334">
        <v>-1</v>
      </c>
      <c r="F73" s="809">
        <f t="shared" si="6"/>
        <v>43852</v>
      </c>
      <c r="G73" s="279"/>
      <c r="H73" s="300"/>
      <c r="I73" s="300"/>
      <c r="J73" s="300">
        <v>8</v>
      </c>
      <c r="K73" s="479">
        <f>INDEX(Periods!$F$21:$O$30,J73+1,$E73+2)</f>
        <v>43852</v>
      </c>
      <c r="L73" s="846">
        <f t="shared" ca="1" si="1"/>
        <v>39</v>
      </c>
      <c r="M73" s="847"/>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8">
        <f>INDEX(Periods!$F$21:$O$31,INDEX(Annual!EndGS,1,$E73+2)+2,$E73+2)</f>
        <v>43770</v>
      </c>
      <c r="AQ73" s="279"/>
      <c r="AR73" s="266"/>
      <c r="AS73" s="254"/>
      <c r="AT73" s="254"/>
      <c r="AU73" s="254"/>
    </row>
    <row r="74" spans="1:47" outlineLevel="2" x14ac:dyDescent="0.25">
      <c r="A74" s="254"/>
      <c r="B74" s="263"/>
      <c r="C74" s="256">
        <f t="shared" si="5"/>
        <v>3</v>
      </c>
      <c r="D74" s="279"/>
      <c r="E74" s="334">
        <v>-1</v>
      </c>
      <c r="F74" s="809">
        <f t="shared" si="6"/>
        <v>43891</v>
      </c>
      <c r="G74" s="279"/>
      <c r="H74" s="300"/>
      <c r="I74" s="849"/>
      <c r="J74" s="849">
        <v>9</v>
      </c>
      <c r="K74" s="822">
        <f>INDEX(Periods!$F$21:$O$30,J74+1,$E74+2)</f>
        <v>43891</v>
      </c>
      <c r="L74" s="850">
        <f t="shared" ca="1" si="1"/>
        <v>29</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121</v>
      </c>
      <c r="AM74" s="852">
        <f t="shared" si="3"/>
        <v>1</v>
      </c>
      <c r="AN74" s="857">
        <f t="shared" si="4"/>
        <v>43574</v>
      </c>
      <c r="AO74" s="857">
        <f t="shared" si="8"/>
        <v>43709</v>
      </c>
      <c r="AP74" s="858">
        <f>INDEX(Periods!$F$21:$O$31,INDEX(Annual!EndGS,1,$E74+2)+2,$E74+2)</f>
        <v>43770</v>
      </c>
      <c r="AQ74" s="279"/>
      <c r="AR74" s="266"/>
      <c r="AS74" s="254"/>
      <c r="AT74" s="254"/>
      <c r="AU74" s="254"/>
    </row>
    <row r="75" spans="1:47" outlineLevel="2" collapsed="1" x14ac:dyDescent="0.25">
      <c r="A75" s="254"/>
      <c r="B75" s="263"/>
      <c r="C75" s="256">
        <f t="shared" ref="C75" si="10">INT($C$29)+2</f>
        <v>3</v>
      </c>
      <c r="D75" s="279"/>
      <c r="E75" s="334">
        <v>0</v>
      </c>
      <c r="F75" s="809">
        <f t="shared" si="6"/>
        <v>43572</v>
      </c>
      <c r="G75" s="279"/>
      <c r="H75" s="300"/>
      <c r="I75" s="510" t="s">
        <v>771</v>
      </c>
      <c r="J75" s="510">
        <v>0</v>
      </c>
      <c r="K75" s="835">
        <f>INDEX(Periods!$F$21:$O$30,J75+1,$E75+2)</f>
        <v>43572</v>
      </c>
      <c r="L75" s="836">
        <f t="shared" ca="1" si="1"/>
        <v>14</v>
      </c>
      <c r="M75" s="511"/>
      <c r="N75" s="512"/>
      <c r="O75" s="732" cm="1">
        <f t="array" aca="1" ref="O75" ca="1">INDEX(O$65:O$74,$AI75,1)*(1-$AH75)+INDEX(O$65:O$74,$AJ75,1)*($AH75)</f>
        <v>200</v>
      </c>
      <c r="P75" s="732"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3">
        <f t="shared" si="4"/>
        <v>43572</v>
      </c>
      <c r="AO75" s="843">
        <f t="shared" si="8"/>
        <v>43709</v>
      </c>
      <c r="AP75" s="845">
        <f>INDEX(Periods!$F$21:$O$31,INDEX(Annual!EndGS,1,$E75+2)+2,$E75+2)</f>
        <v>43787</v>
      </c>
      <c r="AQ75" s="279"/>
      <c r="AR75" s="266"/>
      <c r="AS75" s="254"/>
      <c r="AT75" s="254"/>
      <c r="AU75" s="254"/>
    </row>
    <row r="76" spans="1:47" hidden="1" outlineLevel="3" collapsed="1" x14ac:dyDescent="0.25">
      <c r="A76" s="254"/>
      <c r="B76" s="263"/>
      <c r="C76" s="256">
        <f t="shared" ref="C76:C129" si="12">INT($C$29)+3</f>
        <v>4</v>
      </c>
      <c r="D76" s="279"/>
      <c r="E76" s="334">
        <v>0</v>
      </c>
      <c r="F76" s="809">
        <f t="shared" si="6"/>
        <v>43586</v>
      </c>
      <c r="G76" s="279"/>
      <c r="H76" s="300"/>
      <c r="I76" s="300"/>
      <c r="J76" s="300">
        <v>1</v>
      </c>
      <c r="K76" s="479">
        <f>INDEX(Periods!$F$21:$O$30,J76+1,$E76+2)</f>
        <v>43586</v>
      </c>
      <c r="L76" s="846">
        <f t="shared" ca="1" si="1"/>
        <v>31</v>
      </c>
      <c r="M76" s="861"/>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318.60465116279067</v>
      </c>
      <c r="AD76" s="806" cm="1">
        <f t="array" aca="1" ref="AD76" ca="1">INDEX(AD$65:AD$74,$AI76,1)*(1-$AH76)+INDEX(AD$65:AD$74,$AJ76,1)*($AH76)</f>
        <v>318.60465116279067</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8">
        <f>INDEX(Periods!$F$21:$O$31,INDEX(Annual!EndGS,1,$E76+2)+2,$E76+2)</f>
        <v>43787</v>
      </c>
      <c r="AQ76" s="279"/>
      <c r="AR76" s="266"/>
      <c r="AS76" s="254"/>
      <c r="AT76" s="254"/>
      <c r="AU76" s="254"/>
    </row>
    <row r="77" spans="1:47" hidden="1" outlineLevel="3" x14ac:dyDescent="0.25">
      <c r="A77" s="254"/>
      <c r="B77" s="263"/>
      <c r="C77" s="256">
        <f t="shared" si="12"/>
        <v>4</v>
      </c>
      <c r="D77" s="279"/>
      <c r="E77" s="334">
        <v>0</v>
      </c>
      <c r="F77" s="809">
        <f t="shared" si="6"/>
        <v>43617</v>
      </c>
      <c r="G77" s="279"/>
      <c r="H77" s="300"/>
      <c r="I77" s="300"/>
      <c r="J77" s="300">
        <v>2</v>
      </c>
      <c r="K77" s="479">
        <f>INDEX(Periods!$F$21:$O$30,J77+1,$E77+2)</f>
        <v>43617</v>
      </c>
      <c r="L77" s="846">
        <f t="shared" ca="1" si="1"/>
        <v>61</v>
      </c>
      <c r="M77" s="861"/>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101.63934426229508</v>
      </c>
      <c r="AC77" s="806" cm="1">
        <f t="array" aca="1" ref="AC77" ca="1">INDEX(AC$65:AC$74,$AI77,1)*(1-$AH77)+INDEX(AC$65:AC$74,$AJ77,1)*($AH77)</f>
        <v>148.36065573770492</v>
      </c>
      <c r="AD77" s="806" cm="1">
        <f t="array" aca="1" ref="AD77" ca="1">INDEX(AD$65:AD$74,$AI77,1)*(1-$AH77)+INDEX(AD$65:AD$74,$AJ77,1)*($AH77)</f>
        <v>150</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8">
        <f>INDEX(Periods!$F$21:$O$31,INDEX(Annual!EndGS,1,$E77+2)+2,$E77+2)</f>
        <v>43787</v>
      </c>
      <c r="AQ77" s="279"/>
      <c r="AR77" s="266"/>
      <c r="AS77" s="254"/>
      <c r="AT77" s="254"/>
      <c r="AU77" s="254"/>
    </row>
    <row r="78" spans="1:47" hidden="1" outlineLevel="3" x14ac:dyDescent="0.25">
      <c r="A78" s="254"/>
      <c r="B78" s="263"/>
      <c r="C78" s="256">
        <f t="shared" si="12"/>
        <v>4</v>
      </c>
      <c r="D78" s="279"/>
      <c r="E78" s="334">
        <v>0</v>
      </c>
      <c r="F78" s="809">
        <f t="shared" si="6"/>
        <v>43678</v>
      </c>
      <c r="G78" s="279"/>
      <c r="H78" s="300"/>
      <c r="I78" s="300"/>
      <c r="J78" s="300">
        <v>3</v>
      </c>
      <c r="K78" s="479">
        <f>INDEX(Periods!$F$21:$O$30,J78+1,$E78+2)</f>
        <v>43678</v>
      </c>
      <c r="L78" s="846">
        <f t="shared" ca="1" si="1"/>
        <v>31</v>
      </c>
      <c r="M78" s="861"/>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9" cm="1">
        <f t="array" aca="1" ref="X78" ca="1">INDEX(X$65:X$74,$AI78,1)*(1-$AH78)+INDEX(X$65:X$74,$AJ78,1)*($AH78)</f>
        <v>1</v>
      </c>
      <c r="Y78" s="806" cm="1">
        <f t="array" aca="1" ref="Y78" ca="1">INDEX(Y$65:Y$74,$AI78,1)*(1-$AH78)+INDEX(Y$65:Y$74,$AJ78,1)*($AH78)</f>
        <v>50.000000000000007</v>
      </c>
      <c r="Z78" s="806" cm="1">
        <f t="array" aca="1" ref="Z78" ca="1">INDEX(Z$65:Z$74,$AI78,1)*(1-$AH78)+INDEX(Z$65:Z$74,$AJ78,1)*($AH78)</f>
        <v>50.000000000000007</v>
      </c>
      <c r="AA78" s="806" cm="1">
        <f t="array" aca="1" ref="AA78" ca="1">INDEX(AA$65:AA$74,$AI78,1)*(1-$AH78)+INDEX(AA$65:AA$74,$AJ78,1)*($AH78)</f>
        <v>50.000000000000007</v>
      </c>
      <c r="AB78" s="806" cm="1">
        <f t="array" aca="1" ref="AB78" ca="1">INDEX(AB$65:AB$74,$AI78,1)*(1-$AH78)+INDEX(AB$65:AB$74,$AJ78,1)*($AH78)</f>
        <v>150.00000000000003</v>
      </c>
      <c r="AC78" s="806" cm="1">
        <f t="array" aca="1" ref="AC78" ca="1">INDEX(AC$65:AC$74,$AI78,1)*(1-$AH78)+INDEX(AC$65:AC$74,$AJ78,1)*($AH78)</f>
        <v>103.22580645161291</v>
      </c>
      <c r="AD78" s="806" cm="1">
        <f t="array" aca="1" ref="AD78" ca="1">INDEX(AD$65:AD$74,$AI78,1)*(1-$AH78)+INDEX(AD$65:AD$74,$AJ78,1)*($AH78)</f>
        <v>146.7741935483871</v>
      </c>
      <c r="AE78" s="806" cm="1">
        <f t="array" aca="1" ref="AE78" ca="1">INDEX(AE$65:AE$74,$AI78,1)*(1-$AH78)+INDEX(AE$65:AE$74,$AJ78,1)*($AH78)</f>
        <v>400.00000000000006</v>
      </c>
      <c r="AF78" s="806" cm="1">
        <f t="array" aca="1" ref="AF78" ca="1">INDEX(AF$65:AF$74,$AI78,1)*(1-$AH78)+INDEX(AF$65:AF$74,$AJ78,1)*($AH78)</f>
        <v>400.00000000000006</v>
      </c>
      <c r="AG78" s="806"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8">
        <f>INDEX(Periods!$F$21:$O$31,INDEX(Annual!EndGS,1,$E78+2)+2,$E78+2)</f>
        <v>43787</v>
      </c>
      <c r="AQ78" s="279"/>
      <c r="AR78" s="266"/>
      <c r="AS78" s="254"/>
      <c r="AT78" s="254"/>
      <c r="AU78" s="254"/>
    </row>
    <row r="79" spans="1:47" hidden="1" outlineLevel="3" x14ac:dyDescent="0.25">
      <c r="A79" s="254"/>
      <c r="B79" s="263"/>
      <c r="C79" s="256">
        <f t="shared" si="12"/>
        <v>4</v>
      </c>
      <c r="D79" s="279"/>
      <c r="E79" s="334">
        <v>0</v>
      </c>
      <c r="F79" s="809">
        <f t="shared" si="6"/>
        <v>43709</v>
      </c>
      <c r="G79" s="279"/>
      <c r="H79" s="300"/>
      <c r="I79" s="300"/>
      <c r="J79" s="300">
        <v>4</v>
      </c>
      <c r="K79" s="479">
        <f>INDEX(Periods!$F$21:$O$30,J79+1,$E79+2)</f>
        <v>43709</v>
      </c>
      <c r="L79" s="846">
        <f t="shared" ca="1" si="1"/>
        <v>30</v>
      </c>
      <c r="M79" s="861"/>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9" cm="1">
        <f t="array" aca="1" ref="X79" ca="1">INDEX(X$65:X$74,$AI79,1)*(1-$AH79)+INDEX(X$65:X$74,$AJ79,1)*($AH79)</f>
        <v>1</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100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8">
        <f>INDEX(Periods!$F$21:$O$31,INDEX(Annual!EndGS,1,$E79+2)+2,$E79+2)</f>
        <v>43787</v>
      </c>
      <c r="AQ79" s="279"/>
      <c r="AR79" s="266"/>
      <c r="AS79" s="254"/>
      <c r="AT79" s="254"/>
      <c r="AU79" s="254"/>
    </row>
    <row r="80" spans="1:47" hidden="1" outlineLevel="3" x14ac:dyDescent="0.25">
      <c r="A80" s="254"/>
      <c r="B80" s="263"/>
      <c r="C80" s="256">
        <f t="shared" si="12"/>
        <v>4</v>
      </c>
      <c r="D80" s="279"/>
      <c r="E80" s="334">
        <v>0</v>
      </c>
      <c r="F80" s="809">
        <f t="shared" si="6"/>
        <v>43739</v>
      </c>
      <c r="G80" s="279"/>
      <c r="H80" s="300"/>
      <c r="I80" s="300"/>
      <c r="J80" s="300">
        <v>5</v>
      </c>
      <c r="K80" s="479">
        <f>INDEX(Periods!$F$21:$O$30,J80+1,$E80+2)</f>
        <v>43739</v>
      </c>
      <c r="L80" s="846">
        <f t="shared" ca="1" si="1"/>
        <v>48</v>
      </c>
      <c r="M80" s="861"/>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8">
        <f>INDEX(Periods!$F$21:$O$31,INDEX(Annual!EndGS,1,$E80+2)+2,$E80+2)</f>
        <v>43787</v>
      </c>
      <c r="AQ80" s="279"/>
      <c r="AR80" s="266"/>
      <c r="AS80" s="254"/>
      <c r="AT80" s="254"/>
      <c r="AU80" s="254"/>
    </row>
    <row r="81" spans="1:47" hidden="1" outlineLevel="3" x14ac:dyDescent="0.25">
      <c r="A81" s="254"/>
      <c r="B81" s="263"/>
      <c r="C81" s="256">
        <f t="shared" si="12"/>
        <v>4</v>
      </c>
      <c r="D81" s="279"/>
      <c r="E81" s="334">
        <v>0</v>
      </c>
      <c r="F81" s="809">
        <f t="shared" si="6"/>
        <v>43787</v>
      </c>
      <c r="G81" s="279"/>
      <c r="H81" s="300"/>
      <c r="I81" s="300"/>
      <c r="J81" s="300">
        <v>6</v>
      </c>
      <c r="K81" s="479">
        <f>INDEX(Periods!$F$21:$O$30,J81+1,$E81+2)</f>
        <v>43787</v>
      </c>
      <c r="L81" s="846">
        <f t="shared" ca="1" si="1"/>
        <v>65</v>
      </c>
      <c r="M81" s="861"/>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9" cm="1">
        <f t="array" aca="1" ref="X81" ca="1">INDEX(X$65:X$74,$AI81,1)*(1-$AH81)+INDEX(X$65:X$74,$AJ81,1)*($AH81)</f>
        <v>0.59743589743589742</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258.97435897435901</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8">
        <f>INDEX(Periods!$F$21:$O$31,INDEX(Annual!EndGS,1,$E81+2)+2,$E81+2)</f>
        <v>43787</v>
      </c>
      <c r="AQ81" s="279"/>
      <c r="AR81" s="266"/>
      <c r="AS81" s="254"/>
      <c r="AT81" s="254"/>
      <c r="AU81" s="254"/>
    </row>
    <row r="82" spans="1:47" hidden="1" outlineLevel="3" x14ac:dyDescent="0.25">
      <c r="A82" s="254"/>
      <c r="B82" s="263"/>
      <c r="C82" s="256">
        <f t="shared" si="12"/>
        <v>4</v>
      </c>
      <c r="D82" s="279"/>
      <c r="E82" s="334">
        <v>0</v>
      </c>
      <c r="F82" s="809">
        <f t="shared" si="6"/>
        <v>43852</v>
      </c>
      <c r="G82" s="279"/>
      <c r="H82" s="300"/>
      <c r="I82" s="300"/>
      <c r="J82" s="300">
        <v>7</v>
      </c>
      <c r="K82" s="479">
        <f>INDEX(Periods!$F$21:$O$30,J82+1,$E82+2)</f>
        <v>43852</v>
      </c>
      <c r="L82" s="846">
        <f t="shared" ca="1" si="1"/>
        <v>39</v>
      </c>
      <c r="M82" s="861"/>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8">
        <f>INDEX(Periods!$F$21:$O$31,INDEX(Annual!EndGS,1,$E82+2)+2,$E82+2)</f>
        <v>43787</v>
      </c>
      <c r="AQ82" s="279"/>
      <c r="AR82" s="266"/>
      <c r="AS82" s="254"/>
      <c r="AT82" s="254"/>
      <c r="AU82" s="254"/>
    </row>
    <row r="83" spans="1:47" hidden="1" outlineLevel="3" x14ac:dyDescent="0.25">
      <c r="A83" s="254"/>
      <c r="B83" s="263"/>
      <c r="C83" s="256">
        <f t="shared" si="12"/>
        <v>4</v>
      </c>
      <c r="D83" s="279"/>
      <c r="E83" s="334">
        <v>0</v>
      </c>
      <c r="F83" s="809">
        <f t="shared" si="6"/>
        <v>43891</v>
      </c>
      <c r="G83" s="279"/>
      <c r="H83" s="300"/>
      <c r="I83" s="300"/>
      <c r="J83" s="300">
        <v>8</v>
      </c>
      <c r="K83" s="479">
        <f>INDEX(Periods!$F$21:$O$30,J83+1,$E83+2)</f>
        <v>43891</v>
      </c>
      <c r="L83" s="846">
        <f t="shared" ca="1" si="1"/>
        <v>31</v>
      </c>
      <c r="M83" s="861"/>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8">
        <f>INDEX(Periods!$F$21:$O$31,INDEX(Annual!EndGS,1,$E83+2)+2,$E83+2)</f>
        <v>43787</v>
      </c>
      <c r="AQ83" s="279"/>
      <c r="AR83" s="266"/>
      <c r="AS83" s="254"/>
      <c r="AT83" s="254"/>
      <c r="AU83" s="254"/>
    </row>
    <row r="84" spans="1:47" hidden="1" outlineLevel="3" x14ac:dyDescent="0.25">
      <c r="A84" s="254"/>
      <c r="B84" s="263"/>
      <c r="C84" s="256">
        <f t="shared" si="12"/>
        <v>4</v>
      </c>
      <c r="D84" s="279"/>
      <c r="E84" s="334">
        <v>0</v>
      </c>
      <c r="F84" s="809">
        <f t="shared" si="6"/>
        <v>43922</v>
      </c>
      <c r="G84" s="279"/>
      <c r="H84" s="300"/>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438</v>
      </c>
      <c r="Q84" s="864" cm="1">
        <f t="array" aca="1" ref="Q84" ca="1">INDEX(Q$65:Q$74,$AI84,1)*(1-$AH84)+INDEX(Q$65:Q$74,$AJ84,1)*($AH84)</f>
        <v>0.47</v>
      </c>
      <c r="R84" s="864" cm="1">
        <f t="array" aca="1" ref="R84" ca="1">INDEX(R$65:R$74,$AI84,1)*(1-$AH84)+INDEX(R$65:R$74,$AJ84,1)*($AH84)</f>
        <v>0.53</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0.15</v>
      </c>
      <c r="W84" s="852"/>
      <c r="X84" s="865" cm="1">
        <f t="array" aca="1" ref="X84" ca="1">INDEX(X$65:X$74,$AI84,1)*(1-$AH84)+INDEX(X$65:X$74,$AJ84,1)*($AH84)</f>
        <v>1</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0.1111111111111111</v>
      </c>
      <c r="AI84" s="852">
        <f t="shared" si="14"/>
        <v>1</v>
      </c>
      <c r="AJ84" s="852">
        <f t="shared" si="15"/>
        <v>1</v>
      </c>
      <c r="AK84" s="849" t="str">
        <f t="shared" si="7"/>
        <v>Dry</v>
      </c>
      <c r="AL84" s="852">
        <f t="shared" si="9"/>
        <v>152</v>
      </c>
      <c r="AM84" s="852"/>
      <c r="AN84" s="857">
        <f t="shared" si="4"/>
        <v>43572</v>
      </c>
      <c r="AO84" s="857">
        <f t="shared" si="8"/>
        <v>43709</v>
      </c>
      <c r="AP84" s="858">
        <f>INDEX(Periods!$F$21:$O$31,INDEX(Annual!EndGS,1,$E84+2)+2,$E84+2)</f>
        <v>43787</v>
      </c>
      <c r="AQ84" s="279"/>
      <c r="AR84" s="266"/>
      <c r="AS84" s="254"/>
      <c r="AT84" s="254"/>
      <c r="AU84" s="254"/>
    </row>
    <row r="85" spans="1:47" outlineLevel="2" collapsed="1" x14ac:dyDescent="0.25">
      <c r="A85" s="254"/>
      <c r="B85" s="263"/>
      <c r="C85" s="256">
        <f t="shared" ref="C85" si="16">INT($C$29)+2</f>
        <v>3</v>
      </c>
      <c r="D85" s="279"/>
      <c r="E85" s="334">
        <v>1</v>
      </c>
      <c r="F85" s="809">
        <f t="shared" si="6"/>
        <v>43572</v>
      </c>
      <c r="G85" s="279"/>
      <c r="H85" s="300"/>
      <c r="I85" s="510" t="s">
        <v>763</v>
      </c>
      <c r="J85" s="510">
        <v>0</v>
      </c>
      <c r="K85" s="835">
        <f>INDEX(Periods!$F$21:$O$30,J85+1,$E85+2)</f>
        <v>43572</v>
      </c>
      <c r="L85" s="836">
        <f t="shared" ca="1" si="1"/>
        <v>14</v>
      </c>
      <c r="M85" s="511"/>
      <c r="N85" s="512"/>
      <c r="O85" s="732" cm="1">
        <f t="array" aca="1" ref="O85" ca="1">INDEX(O$65:O$74,$AI85,1)*(1-$AH85)+INDEX(O$65:O$74,$AJ85,1)*($AH85)</f>
        <v>200</v>
      </c>
      <c r="P85" s="732"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3">
        <f t="shared" si="4"/>
        <v>43572</v>
      </c>
      <c r="AO85" s="843">
        <f t="shared" si="8"/>
        <v>43709</v>
      </c>
      <c r="AP85" s="845">
        <f>INDEX(Periods!$F$21:$O$31,INDEX(Annual!EndGS,1,$E85+2)+2,$E85+2)</f>
        <v>43752</v>
      </c>
      <c r="AQ85" s="279"/>
      <c r="AR85" s="266"/>
      <c r="AS85" s="254"/>
      <c r="AT85" s="254"/>
      <c r="AU85" s="254"/>
    </row>
    <row r="86" spans="1:47" hidden="1" outlineLevel="3" collapsed="1" x14ac:dyDescent="0.25">
      <c r="A86" s="254"/>
      <c r="B86" s="263"/>
      <c r="C86" s="256">
        <f t="shared" si="12"/>
        <v>4</v>
      </c>
      <c r="D86" s="279"/>
      <c r="E86" s="334">
        <v>1</v>
      </c>
      <c r="F86" s="809">
        <f t="shared" si="6"/>
        <v>43586</v>
      </c>
      <c r="G86" s="279"/>
      <c r="H86" s="300"/>
      <c r="I86" s="300"/>
      <c r="J86" s="300">
        <v>1</v>
      </c>
      <c r="K86" s="479">
        <f>INDEX(Periods!$F$21:$O$30,J86+1,$E86+2)</f>
        <v>43586</v>
      </c>
      <c r="L86" s="846">
        <f t="shared" ca="1" si="1"/>
        <v>31</v>
      </c>
      <c r="M86" s="861"/>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318.60465116279067</v>
      </c>
      <c r="AD86" s="806" cm="1">
        <f t="array" aca="1" ref="AD86" ca="1">INDEX(AD$65:AD$74,$AI86,1)*(1-$AH86)+INDEX(AD$65:AD$74,$AJ86,1)*($AH86)</f>
        <v>318.60465116279067</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8">
        <f>INDEX(Periods!$F$21:$O$31,INDEX(Annual!EndGS,1,$E86+2)+2,$E86+2)</f>
        <v>43752</v>
      </c>
      <c r="AQ86" s="279"/>
      <c r="AR86" s="266"/>
      <c r="AS86" s="254"/>
      <c r="AT86" s="254"/>
      <c r="AU86" s="254"/>
    </row>
    <row r="87" spans="1:47" hidden="1" outlineLevel="3" x14ac:dyDescent="0.25">
      <c r="A87" s="254"/>
      <c r="B87" s="263"/>
      <c r="C87" s="256">
        <f t="shared" si="12"/>
        <v>4</v>
      </c>
      <c r="D87" s="279"/>
      <c r="E87" s="334">
        <v>1</v>
      </c>
      <c r="F87" s="809">
        <f t="shared" si="6"/>
        <v>43617</v>
      </c>
      <c r="G87" s="279"/>
      <c r="H87" s="300"/>
      <c r="I87" s="300"/>
      <c r="J87" s="300">
        <v>2</v>
      </c>
      <c r="K87" s="479">
        <f>INDEX(Periods!$F$21:$O$30,J87+1,$E87+2)</f>
        <v>43617</v>
      </c>
      <c r="L87" s="846">
        <f t="shared" ca="1" si="1"/>
        <v>61</v>
      </c>
      <c r="M87" s="861"/>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101.63934426229508</v>
      </c>
      <c r="AC87" s="806" cm="1">
        <f t="array" aca="1" ref="AC87" ca="1">INDEX(AC$65:AC$74,$AI87,1)*(1-$AH87)+INDEX(AC$65:AC$74,$AJ87,1)*($AH87)</f>
        <v>148.36065573770492</v>
      </c>
      <c r="AD87" s="806" cm="1">
        <f t="array" aca="1" ref="AD87" ca="1">INDEX(AD$65:AD$74,$AI87,1)*(1-$AH87)+INDEX(AD$65:AD$74,$AJ87,1)*($AH87)</f>
        <v>150</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8">
        <f>INDEX(Periods!$F$21:$O$31,INDEX(Annual!EndGS,1,$E87+2)+2,$E87+2)</f>
        <v>43752</v>
      </c>
      <c r="AQ87" s="279"/>
      <c r="AR87" s="266"/>
      <c r="AS87" s="254"/>
      <c r="AT87" s="254"/>
      <c r="AU87" s="254"/>
    </row>
    <row r="88" spans="1:47" hidden="1" outlineLevel="3" x14ac:dyDescent="0.25">
      <c r="A88" s="254"/>
      <c r="B88" s="263"/>
      <c r="C88" s="256">
        <f t="shared" si="12"/>
        <v>4</v>
      </c>
      <c r="D88" s="279"/>
      <c r="E88" s="334">
        <v>1</v>
      </c>
      <c r="F88" s="809">
        <f t="shared" si="6"/>
        <v>43678</v>
      </c>
      <c r="G88" s="279"/>
      <c r="H88" s="300"/>
      <c r="I88" s="300"/>
      <c r="J88" s="300">
        <v>3</v>
      </c>
      <c r="K88" s="479">
        <f>INDEX(Periods!$F$21:$O$30,J88+1,$E88+2)</f>
        <v>43678</v>
      </c>
      <c r="L88" s="846">
        <f t="shared" ca="1" si="1"/>
        <v>31</v>
      </c>
      <c r="M88" s="861"/>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9" cm="1">
        <f t="array" aca="1" ref="X88" ca="1">INDEX(X$65:X$74,$AI88,1)*(1-$AH88)+INDEX(X$65:X$74,$AJ88,1)*($AH88)</f>
        <v>1</v>
      </c>
      <c r="Y88" s="806" cm="1">
        <f t="array" aca="1" ref="Y88" ca="1">INDEX(Y$65:Y$74,$AI88,1)*(1-$AH88)+INDEX(Y$65:Y$74,$AJ88,1)*($AH88)</f>
        <v>50.000000000000007</v>
      </c>
      <c r="Z88" s="806" cm="1">
        <f t="array" aca="1" ref="Z88" ca="1">INDEX(Z$65:Z$74,$AI88,1)*(1-$AH88)+INDEX(Z$65:Z$74,$AJ88,1)*($AH88)</f>
        <v>50.000000000000007</v>
      </c>
      <c r="AA88" s="806" cm="1">
        <f t="array" aca="1" ref="AA88" ca="1">INDEX(AA$65:AA$74,$AI88,1)*(1-$AH88)+INDEX(AA$65:AA$74,$AJ88,1)*($AH88)</f>
        <v>50.000000000000007</v>
      </c>
      <c r="AB88" s="806" cm="1">
        <f t="array" aca="1" ref="AB88" ca="1">INDEX(AB$65:AB$74,$AI88,1)*(1-$AH88)+INDEX(AB$65:AB$74,$AJ88,1)*($AH88)</f>
        <v>150.00000000000003</v>
      </c>
      <c r="AC88" s="806" cm="1">
        <f t="array" aca="1" ref="AC88" ca="1">INDEX(AC$65:AC$74,$AI88,1)*(1-$AH88)+INDEX(AC$65:AC$74,$AJ88,1)*($AH88)</f>
        <v>103.22580645161291</v>
      </c>
      <c r="AD88" s="806" cm="1">
        <f t="array" aca="1" ref="AD88" ca="1">INDEX(AD$65:AD$74,$AI88,1)*(1-$AH88)+INDEX(AD$65:AD$74,$AJ88,1)*($AH88)</f>
        <v>146.7741935483871</v>
      </c>
      <c r="AE88" s="806" cm="1">
        <f t="array" aca="1" ref="AE88" ca="1">INDEX(AE$65:AE$74,$AI88,1)*(1-$AH88)+INDEX(AE$65:AE$74,$AJ88,1)*($AH88)</f>
        <v>400.00000000000006</v>
      </c>
      <c r="AF88" s="806" cm="1">
        <f t="array" aca="1" ref="AF88" ca="1">INDEX(AF$65:AF$74,$AI88,1)*(1-$AH88)+INDEX(AF$65:AF$74,$AJ88,1)*($AH88)</f>
        <v>400.00000000000006</v>
      </c>
      <c r="AG88" s="806"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8">
        <f>INDEX(Periods!$F$21:$O$31,INDEX(Annual!EndGS,1,$E88+2)+2,$E88+2)</f>
        <v>43752</v>
      </c>
      <c r="AQ88" s="279"/>
      <c r="AR88" s="266"/>
      <c r="AS88" s="254"/>
      <c r="AT88" s="254"/>
      <c r="AU88" s="254"/>
    </row>
    <row r="89" spans="1:47" hidden="1" outlineLevel="3" x14ac:dyDescent="0.25">
      <c r="A89" s="254"/>
      <c r="B89" s="263"/>
      <c r="C89" s="256">
        <f t="shared" si="12"/>
        <v>4</v>
      </c>
      <c r="D89" s="279"/>
      <c r="E89" s="334">
        <v>1</v>
      </c>
      <c r="F89" s="809">
        <f t="shared" si="6"/>
        <v>43709</v>
      </c>
      <c r="G89" s="279"/>
      <c r="H89" s="300"/>
      <c r="I89" s="300"/>
      <c r="J89" s="300">
        <v>4</v>
      </c>
      <c r="K89" s="479">
        <f>INDEX(Periods!$F$21:$O$30,J89+1,$E89+2)</f>
        <v>43709</v>
      </c>
      <c r="L89" s="846">
        <f t="shared" ca="1" si="1"/>
        <v>30</v>
      </c>
      <c r="M89" s="861"/>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9" cm="1">
        <f t="array" aca="1" ref="X89" ca="1">INDEX(X$65:X$74,$AI89,1)*(1-$AH89)+INDEX(X$65:X$74,$AJ89,1)*($AH89)</f>
        <v>1</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100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8">
        <f>INDEX(Periods!$F$21:$O$31,INDEX(Annual!EndGS,1,$E89+2)+2,$E89+2)</f>
        <v>43752</v>
      </c>
      <c r="AQ89" s="279"/>
      <c r="AR89" s="266"/>
      <c r="AS89" s="254"/>
      <c r="AT89" s="254"/>
      <c r="AU89" s="254"/>
    </row>
    <row r="90" spans="1:47" hidden="1" outlineLevel="3" x14ac:dyDescent="0.25">
      <c r="A90" s="254"/>
      <c r="B90" s="263"/>
      <c r="C90" s="256">
        <f t="shared" si="12"/>
        <v>4</v>
      </c>
      <c r="D90" s="279"/>
      <c r="E90" s="334">
        <v>1</v>
      </c>
      <c r="F90" s="809">
        <f t="shared" si="6"/>
        <v>43739</v>
      </c>
      <c r="G90" s="279"/>
      <c r="H90" s="300"/>
      <c r="I90" s="300"/>
      <c r="J90" s="300">
        <v>5</v>
      </c>
      <c r="K90" s="479">
        <f>INDEX(Periods!$F$21:$O$30,J90+1,$E90+2)</f>
        <v>43739</v>
      </c>
      <c r="L90" s="846">
        <f t="shared" ca="1" si="1"/>
        <v>13</v>
      </c>
      <c r="M90" s="861"/>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8">
        <f>INDEX(Periods!$F$21:$O$31,INDEX(Annual!EndGS,1,$E90+2)+2,$E90+2)</f>
        <v>43752</v>
      </c>
      <c r="AQ90" s="279"/>
      <c r="AR90" s="266"/>
      <c r="AS90" s="254"/>
      <c r="AT90" s="254"/>
      <c r="AU90" s="254"/>
    </row>
    <row r="91" spans="1:47" hidden="1" outlineLevel="3" x14ac:dyDescent="0.25">
      <c r="A91" s="254"/>
      <c r="B91" s="263"/>
      <c r="C91" s="256">
        <f t="shared" si="12"/>
        <v>4</v>
      </c>
      <c r="D91" s="279"/>
      <c r="E91" s="334">
        <v>1</v>
      </c>
      <c r="F91" s="809">
        <f t="shared" si="6"/>
        <v>43752</v>
      </c>
      <c r="G91" s="279"/>
      <c r="H91" s="300"/>
      <c r="I91" s="300"/>
      <c r="J91" s="300">
        <v>6</v>
      </c>
      <c r="K91" s="479">
        <f>INDEX(Periods!$F$21:$O$30,J91+1,$E91+2)</f>
        <v>43752</v>
      </c>
      <c r="L91" s="846">
        <f t="shared" ca="1" si="1"/>
        <v>100</v>
      </c>
      <c r="M91" s="861"/>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8">
        <f>INDEX(Periods!$F$21:$O$31,INDEX(Annual!EndGS,1,$E91+2)+2,$E91+2)</f>
        <v>43752</v>
      </c>
      <c r="AQ91" s="279"/>
      <c r="AR91" s="266"/>
      <c r="AS91" s="254"/>
      <c r="AT91" s="254"/>
      <c r="AU91" s="254"/>
    </row>
    <row r="92" spans="1:47" hidden="1" outlineLevel="3" x14ac:dyDescent="0.25">
      <c r="A92" s="254"/>
      <c r="B92" s="263"/>
      <c r="C92" s="256">
        <f t="shared" si="12"/>
        <v>4</v>
      </c>
      <c r="D92" s="279"/>
      <c r="E92" s="334">
        <v>1</v>
      </c>
      <c r="F92" s="809">
        <f t="shared" si="6"/>
        <v>43852</v>
      </c>
      <c r="G92" s="279"/>
      <c r="H92" s="300"/>
      <c r="I92" s="300"/>
      <c r="J92" s="300">
        <v>7</v>
      </c>
      <c r="K92" s="479">
        <f>INDEX(Periods!$F$21:$O$30,J92+1,$E92+2)</f>
        <v>43852</v>
      </c>
      <c r="L92" s="846">
        <f t="shared" ca="1" si="1"/>
        <v>39</v>
      </c>
      <c r="M92" s="861"/>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8">
        <f>INDEX(Periods!$F$21:$O$31,INDEX(Annual!EndGS,1,$E92+2)+2,$E92+2)</f>
        <v>43752</v>
      </c>
      <c r="AQ92" s="279"/>
      <c r="AR92" s="266"/>
      <c r="AS92" s="254"/>
      <c r="AT92" s="254"/>
      <c r="AU92" s="254"/>
    </row>
    <row r="93" spans="1:47" hidden="1" outlineLevel="3" x14ac:dyDescent="0.25">
      <c r="A93" s="254"/>
      <c r="B93" s="263"/>
      <c r="C93" s="256">
        <f t="shared" si="12"/>
        <v>4</v>
      </c>
      <c r="D93" s="279"/>
      <c r="E93" s="334">
        <v>1</v>
      </c>
      <c r="F93" s="809">
        <f t="shared" si="6"/>
        <v>43891</v>
      </c>
      <c r="G93" s="279"/>
      <c r="H93" s="300"/>
      <c r="I93" s="300"/>
      <c r="J93" s="300">
        <v>8</v>
      </c>
      <c r="K93" s="479">
        <f>INDEX(Periods!$F$21:$O$30,J93+1,$E93+2)</f>
        <v>43891</v>
      </c>
      <c r="L93" s="846">
        <f t="shared" ca="1" si="1"/>
        <v>31</v>
      </c>
      <c r="M93" s="861"/>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8">
        <f>INDEX(Periods!$F$21:$O$31,INDEX(Annual!EndGS,1,$E93+2)+2,$E93+2)</f>
        <v>43752</v>
      </c>
      <c r="AQ93" s="279"/>
      <c r="AR93" s="266"/>
      <c r="AS93" s="254"/>
      <c r="AT93" s="254"/>
      <c r="AU93" s="254"/>
    </row>
    <row r="94" spans="1:47" hidden="1" outlineLevel="3" x14ac:dyDescent="0.25">
      <c r="A94" s="254"/>
      <c r="B94" s="263"/>
      <c r="C94" s="256">
        <f t="shared" si="12"/>
        <v>4</v>
      </c>
      <c r="D94" s="279"/>
      <c r="E94" s="334">
        <v>1</v>
      </c>
      <c r="F94" s="809">
        <f t="shared" si="6"/>
        <v>43922</v>
      </c>
      <c r="G94" s="279"/>
      <c r="H94" s="300"/>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438</v>
      </c>
      <c r="Q94" s="864" cm="1">
        <f t="array" aca="1" ref="Q94" ca="1">INDEX(Q$65:Q$74,$AI94,1)*(1-$AH94)+INDEX(Q$65:Q$74,$AJ94,1)*($AH94)</f>
        <v>0.47</v>
      </c>
      <c r="R94" s="864" cm="1">
        <f t="array" aca="1" ref="R94" ca="1">INDEX(R$65:R$74,$AI94,1)*(1-$AH94)+INDEX(R$65:R$74,$AJ94,1)*($AH94)</f>
        <v>0.53</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0.15</v>
      </c>
      <c r="W94" s="852"/>
      <c r="X94" s="865" cm="1">
        <f t="array" aca="1" ref="X94" ca="1">INDEX(X$65:X$74,$AI94,1)*(1-$AH94)+INDEX(X$65:X$74,$AJ94,1)*($AH94)</f>
        <v>1</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0.1111111111111111</v>
      </c>
      <c r="AI94" s="852">
        <f t="shared" si="14"/>
        <v>1</v>
      </c>
      <c r="AJ94" s="852">
        <f t="shared" si="15"/>
        <v>1</v>
      </c>
      <c r="AK94" s="849" t="str">
        <f t="shared" si="7"/>
        <v>Dry</v>
      </c>
      <c r="AL94" s="852">
        <f t="shared" si="9"/>
        <v>152</v>
      </c>
      <c r="AM94" s="852"/>
      <c r="AN94" s="857">
        <f t="shared" si="4"/>
        <v>43572</v>
      </c>
      <c r="AO94" s="857">
        <f t="shared" si="8"/>
        <v>43709</v>
      </c>
      <c r="AP94" s="858">
        <f>INDEX(Periods!$F$21:$O$31,INDEX(Annual!EndGS,1,$E94+2)+2,$E94+2)</f>
        <v>43752</v>
      </c>
      <c r="AQ94" s="279"/>
      <c r="AR94" s="266"/>
      <c r="AS94" s="254"/>
      <c r="AT94" s="254"/>
      <c r="AU94" s="254"/>
    </row>
    <row r="95" spans="1:47" outlineLevel="2" collapsed="1" x14ac:dyDescent="0.25">
      <c r="A95" s="254"/>
      <c r="B95" s="263"/>
      <c r="C95" s="256">
        <f t="shared" ref="C95" si="17">INT($C$29)+2</f>
        <v>3</v>
      </c>
      <c r="D95" s="279"/>
      <c r="E95" s="334">
        <v>2</v>
      </c>
      <c r="F95" s="809">
        <f t="shared" si="6"/>
        <v>43572</v>
      </c>
      <c r="G95" s="279"/>
      <c r="H95" s="300"/>
      <c r="I95" s="510" t="s">
        <v>764</v>
      </c>
      <c r="J95" s="510">
        <v>0</v>
      </c>
      <c r="K95" s="835">
        <f>INDEX(Periods!$F$21:$O$30,J95+1,$E95+2)</f>
        <v>43572</v>
      </c>
      <c r="L95" s="836">
        <f t="shared" ca="1" si="1"/>
        <v>14</v>
      </c>
      <c r="M95" s="511"/>
      <c r="N95" s="512"/>
      <c r="O95" s="732" cm="1">
        <f t="array" aca="1" ref="O95" ca="1">INDEX(O$65:O$74,$AI95,1)*(1-$AH95)+INDEX(O$65:O$74,$AJ95,1)*($AH95)</f>
        <v>200</v>
      </c>
      <c r="P95" s="732"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3">
        <f t="shared" si="4"/>
        <v>43572</v>
      </c>
      <c r="AO95" s="843">
        <f t="shared" si="8"/>
        <v>43709</v>
      </c>
      <c r="AP95" s="845">
        <f>INDEX(Periods!$F$21:$O$31,INDEX(Annual!EndGS,1,$E95+2)+2,$E95+2)</f>
        <v>43787</v>
      </c>
      <c r="AQ95" s="279"/>
      <c r="AR95" s="266"/>
      <c r="AS95" s="254"/>
      <c r="AT95" s="254"/>
      <c r="AU95" s="254"/>
    </row>
    <row r="96" spans="1:47" hidden="1" outlineLevel="3" collapsed="1" x14ac:dyDescent="0.25">
      <c r="A96" s="254"/>
      <c r="B96" s="263"/>
      <c r="C96" s="256">
        <f t="shared" si="12"/>
        <v>4</v>
      </c>
      <c r="D96" s="279"/>
      <c r="E96" s="334">
        <v>2</v>
      </c>
      <c r="F96" s="809">
        <f t="shared" si="6"/>
        <v>43586</v>
      </c>
      <c r="G96" s="279"/>
      <c r="H96" s="300"/>
      <c r="I96" s="300"/>
      <c r="J96" s="300">
        <v>1</v>
      </c>
      <c r="K96" s="479">
        <f>INDEX(Periods!$F$21:$O$30,J96+1,$E96+2)</f>
        <v>43586</v>
      </c>
      <c r="L96" s="846">
        <f t="shared" ca="1" si="1"/>
        <v>31</v>
      </c>
      <c r="M96" s="861"/>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318.60465116279067</v>
      </c>
      <c r="AD96" s="806" cm="1">
        <f t="array" aca="1" ref="AD96" ca="1">INDEX(AD$65:AD$74,$AI96,1)*(1-$AH96)+INDEX(AD$65:AD$74,$AJ96,1)*($AH96)</f>
        <v>318.60465116279067</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8">
        <f>INDEX(Periods!$F$21:$O$31,INDEX(Annual!EndGS,1,$E96+2)+2,$E96+2)</f>
        <v>43787</v>
      </c>
      <c r="AQ96" s="279"/>
      <c r="AR96" s="266"/>
      <c r="AS96" s="254"/>
      <c r="AT96" s="254"/>
      <c r="AU96" s="254"/>
    </row>
    <row r="97" spans="1:47" hidden="1" outlineLevel="3" x14ac:dyDescent="0.25">
      <c r="A97" s="254"/>
      <c r="B97" s="263"/>
      <c r="C97" s="256">
        <f t="shared" si="12"/>
        <v>4</v>
      </c>
      <c r="D97" s="279"/>
      <c r="E97" s="334">
        <v>2</v>
      </c>
      <c r="F97" s="809">
        <f t="shared" si="6"/>
        <v>43617</v>
      </c>
      <c r="G97" s="279"/>
      <c r="H97" s="300"/>
      <c r="I97" s="300"/>
      <c r="J97" s="300">
        <v>2</v>
      </c>
      <c r="K97" s="479">
        <f>INDEX(Periods!$F$21:$O$30,J97+1,$E97+2)</f>
        <v>43617</v>
      </c>
      <c r="L97" s="846">
        <f t="shared" ref="L97:L128" ca="1" si="18">IF(K98-K97&gt;0,K98-K97,OFFSET(K98,-i_p6_len,0)+364-K97)</f>
        <v>61</v>
      </c>
      <c r="M97" s="861"/>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101.63934426229508</v>
      </c>
      <c r="AC97" s="806" cm="1">
        <f t="array" aca="1" ref="AC97" ca="1">INDEX(AC$65:AC$74,$AI97,1)*(1-$AH97)+INDEX(AC$65:AC$74,$AJ97,1)*($AH97)</f>
        <v>148.36065573770492</v>
      </c>
      <c r="AD97" s="806" cm="1">
        <f t="array" aca="1" ref="AD97" ca="1">INDEX(AD$65:AD$74,$AI97,1)*(1-$AH97)+INDEX(AD$65:AD$74,$AJ97,1)*($AH97)</f>
        <v>150</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8">
        <f>INDEX(Periods!$F$21:$O$31,INDEX(Annual!EndGS,1,$E97+2)+2,$E97+2)</f>
        <v>43787</v>
      </c>
      <c r="AQ97" s="279"/>
      <c r="AR97" s="266"/>
      <c r="AS97" s="254"/>
      <c r="AT97" s="254"/>
      <c r="AU97" s="254"/>
    </row>
    <row r="98" spans="1:47" hidden="1" outlineLevel="3" x14ac:dyDescent="0.25">
      <c r="A98" s="254"/>
      <c r="B98" s="263"/>
      <c r="C98" s="256">
        <f t="shared" si="12"/>
        <v>4</v>
      </c>
      <c r="D98" s="279"/>
      <c r="E98" s="334">
        <v>2</v>
      </c>
      <c r="F98" s="809">
        <f t="shared" si="6"/>
        <v>43678</v>
      </c>
      <c r="G98" s="279"/>
      <c r="H98" s="300"/>
      <c r="I98" s="300"/>
      <c r="J98" s="300">
        <v>3</v>
      </c>
      <c r="K98" s="479">
        <f>INDEX(Periods!$F$21:$O$30,J98+1,$E98+2)</f>
        <v>43678</v>
      </c>
      <c r="L98" s="846">
        <f t="shared" ca="1" si="18"/>
        <v>31</v>
      </c>
      <c r="M98" s="861"/>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9" cm="1">
        <f t="array" aca="1" ref="X98" ca="1">INDEX(X$65:X$74,$AI98,1)*(1-$AH98)+INDEX(X$65:X$74,$AJ98,1)*($AH98)</f>
        <v>1</v>
      </c>
      <c r="Y98" s="806" cm="1">
        <f t="array" aca="1" ref="Y98" ca="1">INDEX(Y$65:Y$74,$AI98,1)*(1-$AH98)+INDEX(Y$65:Y$74,$AJ98,1)*($AH98)</f>
        <v>50.000000000000007</v>
      </c>
      <c r="Z98" s="806" cm="1">
        <f t="array" aca="1" ref="Z98" ca="1">INDEX(Z$65:Z$74,$AI98,1)*(1-$AH98)+INDEX(Z$65:Z$74,$AJ98,1)*($AH98)</f>
        <v>50.000000000000007</v>
      </c>
      <c r="AA98" s="806" cm="1">
        <f t="array" aca="1" ref="AA98" ca="1">INDEX(AA$65:AA$74,$AI98,1)*(1-$AH98)+INDEX(AA$65:AA$74,$AJ98,1)*($AH98)</f>
        <v>50.000000000000007</v>
      </c>
      <c r="AB98" s="806" cm="1">
        <f t="array" aca="1" ref="AB98" ca="1">INDEX(AB$65:AB$74,$AI98,1)*(1-$AH98)+INDEX(AB$65:AB$74,$AJ98,1)*($AH98)</f>
        <v>150.00000000000003</v>
      </c>
      <c r="AC98" s="806" cm="1">
        <f t="array" aca="1" ref="AC98" ca="1">INDEX(AC$65:AC$74,$AI98,1)*(1-$AH98)+INDEX(AC$65:AC$74,$AJ98,1)*($AH98)</f>
        <v>103.22580645161291</v>
      </c>
      <c r="AD98" s="806" cm="1">
        <f t="array" aca="1" ref="AD98" ca="1">INDEX(AD$65:AD$74,$AI98,1)*(1-$AH98)+INDEX(AD$65:AD$74,$AJ98,1)*($AH98)</f>
        <v>146.7741935483871</v>
      </c>
      <c r="AE98" s="806" cm="1">
        <f t="array" aca="1" ref="AE98" ca="1">INDEX(AE$65:AE$74,$AI98,1)*(1-$AH98)+INDEX(AE$65:AE$74,$AJ98,1)*($AH98)</f>
        <v>400.00000000000006</v>
      </c>
      <c r="AF98" s="806" cm="1">
        <f t="array" aca="1" ref="AF98" ca="1">INDEX(AF$65:AF$74,$AI98,1)*(1-$AH98)+INDEX(AF$65:AF$74,$AJ98,1)*($AH98)</f>
        <v>400.00000000000006</v>
      </c>
      <c r="AG98" s="806"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8">
        <f>INDEX(Periods!$F$21:$O$31,INDEX(Annual!EndGS,1,$E98+2)+2,$E98+2)</f>
        <v>43787</v>
      </c>
      <c r="AQ98" s="279"/>
      <c r="AR98" s="266"/>
      <c r="AS98" s="254"/>
      <c r="AT98" s="254"/>
      <c r="AU98" s="254"/>
    </row>
    <row r="99" spans="1:47" hidden="1" outlineLevel="3" x14ac:dyDescent="0.25">
      <c r="A99" s="254"/>
      <c r="B99" s="263"/>
      <c r="C99" s="256">
        <f t="shared" si="12"/>
        <v>4</v>
      </c>
      <c r="D99" s="279"/>
      <c r="E99" s="334">
        <v>2</v>
      </c>
      <c r="F99" s="809">
        <f t="shared" si="6"/>
        <v>43709</v>
      </c>
      <c r="G99" s="279"/>
      <c r="H99" s="300"/>
      <c r="I99" s="300"/>
      <c r="J99" s="300">
        <v>4</v>
      </c>
      <c r="K99" s="479">
        <f>INDEX(Periods!$F$21:$O$30,J99+1,$E99+2)</f>
        <v>43709</v>
      </c>
      <c r="L99" s="846">
        <f t="shared" ca="1" si="18"/>
        <v>30</v>
      </c>
      <c r="M99" s="861"/>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9" cm="1">
        <f t="array" aca="1" ref="X99" ca="1">INDEX(X$65:X$74,$AI99,1)*(1-$AH99)+INDEX(X$65:X$74,$AJ99,1)*($AH99)</f>
        <v>1</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100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8">
        <f>INDEX(Periods!$F$21:$O$31,INDEX(Annual!EndGS,1,$E99+2)+2,$E99+2)</f>
        <v>43787</v>
      </c>
      <c r="AQ99" s="279"/>
      <c r="AR99" s="266"/>
      <c r="AS99" s="254"/>
      <c r="AT99" s="254"/>
      <c r="AU99" s="254"/>
    </row>
    <row r="100" spans="1:47" hidden="1" outlineLevel="3" x14ac:dyDescent="0.25">
      <c r="A100" s="254"/>
      <c r="B100" s="263"/>
      <c r="C100" s="256">
        <f t="shared" si="12"/>
        <v>4</v>
      </c>
      <c r="D100" s="279"/>
      <c r="E100" s="334">
        <v>2</v>
      </c>
      <c r="F100" s="809">
        <f t="shared" si="6"/>
        <v>43739</v>
      </c>
      <c r="G100" s="279"/>
      <c r="H100" s="300"/>
      <c r="I100" s="300"/>
      <c r="J100" s="300">
        <v>5</v>
      </c>
      <c r="K100" s="479">
        <f>INDEX(Periods!$F$21:$O$30,J100+1,$E100+2)</f>
        <v>43739</v>
      </c>
      <c r="L100" s="846">
        <f t="shared" ca="1" si="18"/>
        <v>48</v>
      </c>
      <c r="M100" s="861"/>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8">
        <f>INDEX(Periods!$F$21:$O$31,INDEX(Annual!EndGS,1,$E100+2)+2,$E100+2)</f>
        <v>43787</v>
      </c>
      <c r="AQ100" s="279"/>
      <c r="AR100" s="266"/>
      <c r="AS100" s="254"/>
      <c r="AT100" s="254"/>
      <c r="AU100" s="254"/>
    </row>
    <row r="101" spans="1:47" hidden="1" outlineLevel="3" x14ac:dyDescent="0.25">
      <c r="A101" s="254"/>
      <c r="B101" s="263"/>
      <c r="C101" s="256">
        <f t="shared" si="12"/>
        <v>4</v>
      </c>
      <c r="D101" s="279"/>
      <c r="E101" s="334">
        <v>2</v>
      </c>
      <c r="F101" s="809">
        <f t="shared" si="6"/>
        <v>43787</v>
      </c>
      <c r="G101" s="279"/>
      <c r="H101" s="300"/>
      <c r="I101" s="300"/>
      <c r="J101" s="300">
        <v>6</v>
      </c>
      <c r="K101" s="479">
        <f>INDEX(Periods!$F$21:$O$30,J101+1,$E101+2)</f>
        <v>43787</v>
      </c>
      <c r="L101" s="846">
        <f t="shared" ca="1" si="18"/>
        <v>65</v>
      </c>
      <c r="M101" s="861"/>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9" cm="1">
        <f t="array" aca="1" ref="X101" ca="1">INDEX(X$65:X$74,$AI101,1)*(1-$AH101)+INDEX(X$65:X$74,$AJ101,1)*($AH101)</f>
        <v>0.59743589743589742</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258.97435897435901</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8">
        <f>INDEX(Periods!$F$21:$O$31,INDEX(Annual!EndGS,1,$E101+2)+2,$E101+2)</f>
        <v>43787</v>
      </c>
      <c r="AQ101" s="279"/>
      <c r="AR101" s="266"/>
      <c r="AS101" s="254"/>
      <c r="AT101" s="254"/>
      <c r="AU101" s="254"/>
    </row>
    <row r="102" spans="1:47" hidden="1" outlineLevel="3" x14ac:dyDescent="0.25">
      <c r="A102" s="254"/>
      <c r="B102" s="263"/>
      <c r="C102" s="256">
        <f t="shared" si="12"/>
        <v>4</v>
      </c>
      <c r="D102" s="279"/>
      <c r="E102" s="334">
        <v>2</v>
      </c>
      <c r="F102" s="809">
        <f t="shared" si="6"/>
        <v>43852</v>
      </c>
      <c r="G102" s="279"/>
      <c r="H102" s="300"/>
      <c r="I102" s="300"/>
      <c r="J102" s="300">
        <v>7</v>
      </c>
      <c r="K102" s="479">
        <f>INDEX(Periods!$F$21:$O$30,J102+1,$E102+2)</f>
        <v>43852</v>
      </c>
      <c r="L102" s="846">
        <f t="shared" ca="1" si="18"/>
        <v>39</v>
      </c>
      <c r="M102" s="861"/>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8">
        <f>INDEX(Periods!$F$21:$O$31,INDEX(Annual!EndGS,1,$E102+2)+2,$E102+2)</f>
        <v>43787</v>
      </c>
      <c r="AQ102" s="279"/>
      <c r="AR102" s="266"/>
      <c r="AS102" s="254"/>
      <c r="AT102" s="254"/>
      <c r="AU102" s="254"/>
    </row>
    <row r="103" spans="1:47" hidden="1" outlineLevel="3" x14ac:dyDescent="0.25">
      <c r="A103" s="254"/>
      <c r="B103" s="263"/>
      <c r="C103" s="256">
        <f t="shared" si="12"/>
        <v>4</v>
      </c>
      <c r="D103" s="279"/>
      <c r="E103" s="334">
        <v>2</v>
      </c>
      <c r="F103" s="809">
        <f t="shared" si="6"/>
        <v>43891</v>
      </c>
      <c r="G103" s="279"/>
      <c r="H103" s="300"/>
      <c r="I103" s="300"/>
      <c r="J103" s="300">
        <v>8</v>
      </c>
      <c r="K103" s="479">
        <f>INDEX(Periods!$F$21:$O$30,J103+1,$E103+2)</f>
        <v>43891</v>
      </c>
      <c r="L103" s="846">
        <f t="shared" ca="1" si="18"/>
        <v>31</v>
      </c>
      <c r="M103" s="861"/>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8">
        <f>INDEX(Periods!$F$21:$O$31,INDEX(Annual!EndGS,1,$E103+2)+2,$E103+2)</f>
        <v>43787</v>
      </c>
      <c r="AQ103" s="279"/>
      <c r="AR103" s="266"/>
      <c r="AS103" s="254"/>
      <c r="AT103" s="254"/>
      <c r="AU103" s="254"/>
    </row>
    <row r="104" spans="1:47" hidden="1" outlineLevel="3" x14ac:dyDescent="0.25">
      <c r="A104" s="254"/>
      <c r="B104" s="263"/>
      <c r="C104" s="256">
        <f t="shared" si="12"/>
        <v>4</v>
      </c>
      <c r="D104" s="279"/>
      <c r="E104" s="334">
        <v>2</v>
      </c>
      <c r="F104" s="809">
        <f t="shared" si="6"/>
        <v>43922</v>
      </c>
      <c r="G104" s="279"/>
      <c r="H104" s="300"/>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438</v>
      </c>
      <c r="Q104" s="864" cm="1">
        <f t="array" aca="1" ref="Q104" ca="1">INDEX(Q$65:Q$74,$AI104,1)*(1-$AH104)+INDEX(Q$65:Q$74,$AJ104,1)*($AH104)</f>
        <v>0.47</v>
      </c>
      <c r="R104" s="864" cm="1">
        <f t="array" aca="1" ref="R104" ca="1">INDEX(R$65:R$74,$AI104,1)*(1-$AH104)+INDEX(R$65:R$74,$AJ104,1)*($AH104)</f>
        <v>0.53</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0.15</v>
      </c>
      <c r="W104" s="852"/>
      <c r="X104" s="865" cm="1">
        <f t="array" aca="1" ref="X104" ca="1">INDEX(X$65:X$74,$AI104,1)*(1-$AH104)+INDEX(X$65:X$74,$AJ104,1)*($AH104)</f>
        <v>1</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0.1111111111111111</v>
      </c>
      <c r="AI104" s="852">
        <f t="shared" si="14"/>
        <v>1</v>
      </c>
      <c r="AJ104" s="852">
        <f t="shared" si="15"/>
        <v>1</v>
      </c>
      <c r="AK104" s="849" t="str">
        <f t="shared" si="7"/>
        <v>Dry</v>
      </c>
      <c r="AL104" s="852">
        <f t="shared" si="9"/>
        <v>152</v>
      </c>
      <c r="AM104" s="852"/>
      <c r="AN104" s="857">
        <f t="shared" si="19"/>
        <v>43572</v>
      </c>
      <c r="AO104" s="857">
        <f t="shared" si="8"/>
        <v>43709</v>
      </c>
      <c r="AP104" s="858">
        <f>INDEX(Periods!$F$21:$O$31,INDEX(Annual!EndGS,1,$E104+2)+2,$E104+2)</f>
        <v>43787</v>
      </c>
      <c r="AQ104" s="279"/>
      <c r="AR104" s="266"/>
      <c r="AS104" s="254"/>
      <c r="AT104" s="254"/>
      <c r="AU104" s="254"/>
    </row>
    <row r="105" spans="1:47" outlineLevel="2" collapsed="1" x14ac:dyDescent="0.25">
      <c r="A105" s="254"/>
      <c r="B105" s="263"/>
      <c r="C105" s="256">
        <f t="shared" ref="C105" si="20">INT($C$29)+2</f>
        <v>3</v>
      </c>
      <c r="D105" s="279"/>
      <c r="E105" s="334">
        <v>3</v>
      </c>
      <c r="F105" s="809">
        <f t="shared" si="6"/>
        <v>43572</v>
      </c>
      <c r="G105" s="279"/>
      <c r="H105" s="300"/>
      <c r="I105" s="510" t="s">
        <v>765</v>
      </c>
      <c r="J105" s="510">
        <v>0</v>
      </c>
      <c r="K105" s="835">
        <f>INDEX(Periods!$F$21:$O$30,J105+1,$E105+2)</f>
        <v>43572</v>
      </c>
      <c r="L105" s="836">
        <f t="shared" ca="1" si="18"/>
        <v>14</v>
      </c>
      <c r="M105" s="511"/>
      <c r="N105" s="512"/>
      <c r="O105" s="732" cm="1">
        <f t="array" aca="1" ref="O105" ca="1">INDEX(O$65:O$74,$AI105,1)*(1-$AH105)+INDEX(O$65:O$74,$AJ105,1)*($AH105)</f>
        <v>200</v>
      </c>
      <c r="P105" s="732"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3">
        <f t="shared" si="19"/>
        <v>43572</v>
      </c>
      <c r="AO105" s="843">
        <f t="shared" si="8"/>
        <v>43709</v>
      </c>
      <c r="AP105" s="845">
        <f>INDEX(Periods!$F$21:$O$31,INDEX(Annual!EndGS,1,$E105+2)+2,$E105+2)</f>
        <v>43752</v>
      </c>
      <c r="AQ105" s="279"/>
      <c r="AR105" s="266"/>
      <c r="AS105" s="254"/>
      <c r="AT105" s="254"/>
      <c r="AU105" s="254"/>
    </row>
    <row r="106" spans="1:47" hidden="1" outlineLevel="3" collapsed="1" x14ac:dyDescent="0.25">
      <c r="A106" s="254"/>
      <c r="B106" s="263"/>
      <c r="C106" s="256">
        <f t="shared" si="12"/>
        <v>4</v>
      </c>
      <c r="D106" s="279"/>
      <c r="E106" s="334">
        <v>3</v>
      </c>
      <c r="F106" s="809">
        <f t="shared" si="6"/>
        <v>43586</v>
      </c>
      <c r="G106" s="279"/>
      <c r="H106" s="300"/>
      <c r="I106" s="300"/>
      <c r="J106" s="300">
        <v>1</v>
      </c>
      <c r="K106" s="479">
        <f>INDEX(Periods!$F$21:$O$30,J106+1,$E106+2)</f>
        <v>43586</v>
      </c>
      <c r="L106" s="846">
        <f t="shared" ca="1" si="18"/>
        <v>31</v>
      </c>
      <c r="M106" s="861"/>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318.60465116279067</v>
      </c>
      <c r="AD106" s="806" cm="1">
        <f t="array" aca="1" ref="AD106" ca="1">INDEX(AD$65:AD$74,$AI106,1)*(1-$AH106)+INDEX(AD$65:AD$74,$AJ106,1)*($AH106)</f>
        <v>318.60465116279067</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8">
        <f>INDEX(Periods!$F$21:$O$31,INDEX(Annual!EndGS,1,$E106+2)+2,$E106+2)</f>
        <v>43752</v>
      </c>
      <c r="AQ106" s="279"/>
      <c r="AR106" s="266"/>
      <c r="AS106" s="254"/>
      <c r="AT106" s="254"/>
      <c r="AU106" s="254"/>
    </row>
    <row r="107" spans="1:47" hidden="1" outlineLevel="3" x14ac:dyDescent="0.25">
      <c r="A107" s="254"/>
      <c r="B107" s="263"/>
      <c r="C107" s="256">
        <f t="shared" si="12"/>
        <v>4</v>
      </c>
      <c r="D107" s="279"/>
      <c r="E107" s="334">
        <v>3</v>
      </c>
      <c r="F107" s="809">
        <f t="shared" si="6"/>
        <v>43617</v>
      </c>
      <c r="G107" s="279"/>
      <c r="H107" s="300"/>
      <c r="I107" s="300"/>
      <c r="J107" s="300">
        <v>2</v>
      </c>
      <c r="K107" s="479">
        <f>INDEX(Periods!$F$21:$O$30,J107+1,$E107+2)</f>
        <v>43617</v>
      </c>
      <c r="L107" s="846">
        <f t="shared" ca="1" si="18"/>
        <v>61</v>
      </c>
      <c r="M107" s="861"/>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101.63934426229508</v>
      </c>
      <c r="AC107" s="806" cm="1">
        <f t="array" aca="1" ref="AC107" ca="1">INDEX(AC$65:AC$74,$AI107,1)*(1-$AH107)+INDEX(AC$65:AC$74,$AJ107,1)*($AH107)</f>
        <v>148.36065573770492</v>
      </c>
      <c r="AD107" s="806" cm="1">
        <f t="array" aca="1" ref="AD107" ca="1">INDEX(AD$65:AD$74,$AI107,1)*(1-$AH107)+INDEX(AD$65:AD$74,$AJ107,1)*($AH107)</f>
        <v>150</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8">
        <f>INDEX(Periods!$F$21:$O$31,INDEX(Annual!EndGS,1,$E107+2)+2,$E107+2)</f>
        <v>43752</v>
      </c>
      <c r="AQ107" s="279"/>
      <c r="AR107" s="266"/>
      <c r="AS107" s="254"/>
      <c r="AT107" s="254"/>
      <c r="AU107" s="254"/>
    </row>
    <row r="108" spans="1:47" hidden="1" outlineLevel="3" x14ac:dyDescent="0.25">
      <c r="A108" s="254"/>
      <c r="B108" s="263"/>
      <c r="C108" s="256">
        <f t="shared" si="12"/>
        <v>4</v>
      </c>
      <c r="D108" s="279"/>
      <c r="E108" s="334">
        <v>3</v>
      </c>
      <c r="F108" s="809">
        <f t="shared" si="6"/>
        <v>43678</v>
      </c>
      <c r="G108" s="279"/>
      <c r="H108" s="300"/>
      <c r="I108" s="300"/>
      <c r="J108" s="300">
        <v>3</v>
      </c>
      <c r="K108" s="479">
        <f>INDEX(Periods!$F$21:$O$30,J108+1,$E108+2)</f>
        <v>43678</v>
      </c>
      <c r="L108" s="846">
        <f t="shared" ca="1" si="18"/>
        <v>31</v>
      </c>
      <c r="M108" s="861"/>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9" cm="1">
        <f t="array" aca="1" ref="X108" ca="1">INDEX(X$65:X$74,$AI108,1)*(1-$AH108)+INDEX(X$65:X$74,$AJ108,1)*($AH108)</f>
        <v>1</v>
      </c>
      <c r="Y108" s="806" cm="1">
        <f t="array" aca="1" ref="Y108" ca="1">INDEX(Y$65:Y$74,$AI108,1)*(1-$AH108)+INDEX(Y$65:Y$74,$AJ108,1)*($AH108)</f>
        <v>50.000000000000007</v>
      </c>
      <c r="Z108" s="806" cm="1">
        <f t="array" aca="1" ref="Z108" ca="1">INDEX(Z$65:Z$74,$AI108,1)*(1-$AH108)+INDEX(Z$65:Z$74,$AJ108,1)*($AH108)</f>
        <v>50.000000000000007</v>
      </c>
      <c r="AA108" s="806" cm="1">
        <f t="array" aca="1" ref="AA108" ca="1">INDEX(AA$65:AA$74,$AI108,1)*(1-$AH108)+INDEX(AA$65:AA$74,$AJ108,1)*($AH108)</f>
        <v>50.000000000000007</v>
      </c>
      <c r="AB108" s="806" cm="1">
        <f t="array" aca="1" ref="AB108" ca="1">INDEX(AB$65:AB$74,$AI108,1)*(1-$AH108)+INDEX(AB$65:AB$74,$AJ108,1)*($AH108)</f>
        <v>150.00000000000003</v>
      </c>
      <c r="AC108" s="806" cm="1">
        <f t="array" aca="1" ref="AC108" ca="1">INDEX(AC$65:AC$74,$AI108,1)*(1-$AH108)+INDEX(AC$65:AC$74,$AJ108,1)*($AH108)</f>
        <v>103.22580645161291</v>
      </c>
      <c r="AD108" s="806" cm="1">
        <f t="array" aca="1" ref="AD108" ca="1">INDEX(AD$65:AD$74,$AI108,1)*(1-$AH108)+INDEX(AD$65:AD$74,$AJ108,1)*($AH108)</f>
        <v>146.7741935483871</v>
      </c>
      <c r="AE108" s="806" cm="1">
        <f t="array" aca="1" ref="AE108" ca="1">INDEX(AE$65:AE$74,$AI108,1)*(1-$AH108)+INDEX(AE$65:AE$74,$AJ108,1)*($AH108)</f>
        <v>400.00000000000006</v>
      </c>
      <c r="AF108" s="806" cm="1">
        <f t="array" aca="1" ref="AF108" ca="1">INDEX(AF$65:AF$74,$AI108,1)*(1-$AH108)+INDEX(AF$65:AF$74,$AJ108,1)*($AH108)</f>
        <v>400.00000000000006</v>
      </c>
      <c r="AG108" s="806"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8">
        <f>INDEX(Periods!$F$21:$O$31,INDEX(Annual!EndGS,1,$E108+2)+2,$E108+2)</f>
        <v>43752</v>
      </c>
      <c r="AQ108" s="279"/>
      <c r="AR108" s="266"/>
      <c r="AS108" s="254"/>
      <c r="AT108" s="254"/>
      <c r="AU108" s="254"/>
    </row>
    <row r="109" spans="1:47" hidden="1" outlineLevel="3" x14ac:dyDescent="0.25">
      <c r="A109" s="254"/>
      <c r="B109" s="263"/>
      <c r="C109" s="256">
        <f t="shared" si="12"/>
        <v>4</v>
      </c>
      <c r="D109" s="279"/>
      <c r="E109" s="334">
        <v>3</v>
      </c>
      <c r="F109" s="809">
        <f t="shared" si="6"/>
        <v>43709</v>
      </c>
      <c r="G109" s="279"/>
      <c r="H109" s="300"/>
      <c r="I109" s="300"/>
      <c r="J109" s="300">
        <v>4</v>
      </c>
      <c r="K109" s="479">
        <f>INDEX(Periods!$F$21:$O$30,J109+1,$E109+2)</f>
        <v>43709</v>
      </c>
      <c r="L109" s="846">
        <f t="shared" ca="1" si="18"/>
        <v>30</v>
      </c>
      <c r="M109" s="861"/>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9" cm="1">
        <f t="array" aca="1" ref="X109" ca="1">INDEX(X$65:X$74,$AI109,1)*(1-$AH109)+INDEX(X$65:X$74,$AJ109,1)*($AH109)</f>
        <v>1</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100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8">
        <f>INDEX(Periods!$F$21:$O$31,INDEX(Annual!EndGS,1,$E109+2)+2,$E109+2)</f>
        <v>43752</v>
      </c>
      <c r="AQ109" s="279"/>
      <c r="AR109" s="266"/>
      <c r="AS109" s="254"/>
      <c r="AT109" s="254"/>
      <c r="AU109" s="254"/>
    </row>
    <row r="110" spans="1:47" hidden="1" outlineLevel="3" x14ac:dyDescent="0.25">
      <c r="A110" s="254"/>
      <c r="B110" s="263"/>
      <c r="C110" s="256">
        <f t="shared" si="12"/>
        <v>4</v>
      </c>
      <c r="D110" s="279"/>
      <c r="E110" s="334">
        <v>3</v>
      </c>
      <c r="F110" s="809">
        <f t="shared" si="6"/>
        <v>43739</v>
      </c>
      <c r="G110" s="279"/>
      <c r="H110" s="300"/>
      <c r="I110" s="300"/>
      <c r="J110" s="300">
        <v>5</v>
      </c>
      <c r="K110" s="479">
        <f>INDEX(Periods!$F$21:$O$30,J110+1,$E110+2)</f>
        <v>43739</v>
      </c>
      <c r="L110" s="846">
        <f t="shared" ca="1" si="18"/>
        <v>13</v>
      </c>
      <c r="M110" s="861"/>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8">
        <f>INDEX(Periods!$F$21:$O$31,INDEX(Annual!EndGS,1,$E110+2)+2,$E110+2)</f>
        <v>43752</v>
      </c>
      <c r="AQ110" s="279"/>
      <c r="AR110" s="266"/>
      <c r="AS110" s="254"/>
      <c r="AT110" s="254"/>
      <c r="AU110" s="254"/>
    </row>
    <row r="111" spans="1:47" hidden="1" outlineLevel="3" x14ac:dyDescent="0.25">
      <c r="A111" s="254"/>
      <c r="B111" s="263"/>
      <c r="C111" s="256">
        <f t="shared" si="12"/>
        <v>4</v>
      </c>
      <c r="D111" s="279"/>
      <c r="E111" s="334">
        <v>3</v>
      </c>
      <c r="F111" s="809">
        <f t="shared" si="6"/>
        <v>43752</v>
      </c>
      <c r="G111" s="279"/>
      <c r="H111" s="300"/>
      <c r="I111" s="300"/>
      <c r="J111" s="300">
        <v>6</v>
      </c>
      <c r="K111" s="479">
        <f>INDEX(Periods!$F$21:$O$30,J111+1,$E111+2)</f>
        <v>43752</v>
      </c>
      <c r="L111" s="846">
        <f t="shared" ca="1" si="18"/>
        <v>100</v>
      </c>
      <c r="M111" s="861"/>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8">
        <f>INDEX(Periods!$F$21:$O$31,INDEX(Annual!EndGS,1,$E111+2)+2,$E111+2)</f>
        <v>43752</v>
      </c>
      <c r="AQ111" s="279"/>
      <c r="AR111" s="266"/>
      <c r="AS111" s="254"/>
      <c r="AT111" s="254"/>
      <c r="AU111" s="254"/>
    </row>
    <row r="112" spans="1:47" hidden="1" outlineLevel="3" x14ac:dyDescent="0.25">
      <c r="A112" s="254"/>
      <c r="B112" s="263"/>
      <c r="C112" s="256">
        <f t="shared" si="12"/>
        <v>4</v>
      </c>
      <c r="D112" s="279"/>
      <c r="E112" s="334">
        <v>3</v>
      </c>
      <c r="F112" s="809">
        <f t="shared" si="6"/>
        <v>43852</v>
      </c>
      <c r="G112" s="279"/>
      <c r="H112" s="300"/>
      <c r="I112" s="300"/>
      <c r="J112" s="300">
        <v>7</v>
      </c>
      <c r="K112" s="479">
        <f>INDEX(Periods!$F$21:$O$30,J112+1,$E112+2)</f>
        <v>43852</v>
      </c>
      <c r="L112" s="846">
        <f t="shared" ca="1" si="18"/>
        <v>39</v>
      </c>
      <c r="M112" s="861"/>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8">
        <f>INDEX(Periods!$F$21:$O$31,INDEX(Annual!EndGS,1,$E112+2)+2,$E112+2)</f>
        <v>43752</v>
      </c>
      <c r="AQ112" s="279"/>
      <c r="AR112" s="266"/>
      <c r="AS112" s="254"/>
      <c r="AT112" s="254"/>
      <c r="AU112" s="254"/>
    </row>
    <row r="113" spans="1:47" hidden="1" outlineLevel="3" x14ac:dyDescent="0.25">
      <c r="A113" s="254"/>
      <c r="B113" s="263"/>
      <c r="C113" s="256">
        <f t="shared" si="12"/>
        <v>4</v>
      </c>
      <c r="D113" s="279"/>
      <c r="E113" s="334">
        <v>3</v>
      </c>
      <c r="F113" s="809">
        <f t="shared" si="6"/>
        <v>43891</v>
      </c>
      <c r="G113" s="279"/>
      <c r="H113" s="300"/>
      <c r="I113" s="300"/>
      <c r="J113" s="300">
        <v>8</v>
      </c>
      <c r="K113" s="479">
        <f>INDEX(Periods!$F$21:$O$30,J113+1,$E113+2)</f>
        <v>43891</v>
      </c>
      <c r="L113" s="846">
        <f t="shared" ca="1" si="18"/>
        <v>31</v>
      </c>
      <c r="M113" s="861"/>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8">
        <f>INDEX(Periods!$F$21:$O$31,INDEX(Annual!EndGS,1,$E113+2)+2,$E113+2)</f>
        <v>43752</v>
      </c>
      <c r="AQ113" s="279"/>
      <c r="AR113" s="266"/>
      <c r="AS113" s="254"/>
      <c r="AT113" s="254"/>
      <c r="AU113" s="254"/>
    </row>
    <row r="114" spans="1:47" hidden="1" outlineLevel="3" x14ac:dyDescent="0.25">
      <c r="A114" s="254"/>
      <c r="B114" s="263"/>
      <c r="C114" s="256">
        <f t="shared" si="12"/>
        <v>4</v>
      </c>
      <c r="D114" s="279"/>
      <c r="E114" s="334">
        <v>3</v>
      </c>
      <c r="F114" s="809">
        <f t="shared" si="6"/>
        <v>43922</v>
      </c>
      <c r="G114" s="279"/>
      <c r="H114" s="300"/>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438</v>
      </c>
      <c r="Q114" s="864" cm="1">
        <f t="array" aca="1" ref="Q114" ca="1">INDEX(Q$65:Q$74,$AI114,1)*(1-$AH114)+INDEX(Q$65:Q$74,$AJ114,1)*($AH114)</f>
        <v>0.47</v>
      </c>
      <c r="R114" s="864" cm="1">
        <f t="array" aca="1" ref="R114" ca="1">INDEX(R$65:R$74,$AI114,1)*(1-$AH114)+INDEX(R$65:R$74,$AJ114,1)*($AH114)</f>
        <v>0.53</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0.15</v>
      </c>
      <c r="W114" s="852"/>
      <c r="X114" s="865" cm="1">
        <f t="array" aca="1" ref="X114" ca="1">INDEX(X$65:X$74,$AI114,1)*(1-$AH114)+INDEX(X$65:X$74,$AJ114,1)*($AH114)</f>
        <v>1</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0.1111111111111111</v>
      </c>
      <c r="AI114" s="852">
        <f t="shared" si="14"/>
        <v>1</v>
      </c>
      <c r="AJ114" s="852">
        <f t="shared" si="15"/>
        <v>1</v>
      </c>
      <c r="AK114" s="849" t="str">
        <f t="shared" si="7"/>
        <v>Dry</v>
      </c>
      <c r="AL114" s="852">
        <f t="shared" si="9"/>
        <v>152</v>
      </c>
      <c r="AM114" s="852"/>
      <c r="AN114" s="857">
        <f t="shared" si="19"/>
        <v>43572</v>
      </c>
      <c r="AO114" s="857">
        <f t="shared" si="8"/>
        <v>43709</v>
      </c>
      <c r="AP114" s="858">
        <f>INDEX(Periods!$F$21:$O$31,INDEX(Annual!EndGS,1,$E114+2)+2,$E114+2)</f>
        <v>43752</v>
      </c>
      <c r="AQ114" s="279"/>
      <c r="AR114" s="266"/>
      <c r="AS114" s="254"/>
      <c r="AT114" s="254"/>
      <c r="AU114" s="254"/>
    </row>
    <row r="115" spans="1:47" outlineLevel="2" collapsed="1" x14ac:dyDescent="0.25">
      <c r="A115" s="254"/>
      <c r="B115" s="263"/>
      <c r="C115" s="256">
        <f t="shared" ref="C115" si="21">INT($C$29)+2</f>
        <v>3</v>
      </c>
      <c r="D115" s="279"/>
      <c r="E115" s="334">
        <v>4</v>
      </c>
      <c r="F115" s="809">
        <f t="shared" si="6"/>
        <v>43936</v>
      </c>
      <c r="G115" s="279"/>
      <c r="H115" s="300"/>
      <c r="I115" s="510" t="s">
        <v>766</v>
      </c>
      <c r="J115" s="510">
        <v>0</v>
      </c>
      <c r="K115" s="835">
        <f>INDEX(Periods!$F$21:$O$30,J115+1,$E115+2)</f>
        <v>43572</v>
      </c>
      <c r="L115" s="836">
        <f t="shared" ca="1" si="18"/>
        <v>14</v>
      </c>
      <c r="M115" s="511"/>
      <c r="N115" s="512"/>
      <c r="O115" s="732" cm="1">
        <f t="array" aca="1" ref="O115" ca="1">INDEX(O$65:O$74,$AI115,1)*(1-$AH115)+INDEX(O$65:O$74,$AJ115,1)*($AH115)</f>
        <v>200</v>
      </c>
      <c r="P115" s="732"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3">
        <f t="shared" si="19"/>
        <v>43586</v>
      </c>
      <c r="AO115" s="843">
        <f t="shared" si="8"/>
        <v>43709</v>
      </c>
      <c r="AP115" s="845">
        <f>INDEX(Periods!$F$21:$O$31,INDEX(Annual!EndGS,1,$E115+2)+2,$E115+2)</f>
        <v>43787</v>
      </c>
      <c r="AQ115" s="279"/>
      <c r="AR115" s="266"/>
      <c r="AS115" s="254"/>
      <c r="AT115" s="254"/>
      <c r="AU115" s="254"/>
    </row>
    <row r="116" spans="1:47" hidden="1" outlineLevel="3" collapsed="1" x14ac:dyDescent="0.25">
      <c r="A116" s="254"/>
      <c r="B116" s="263"/>
      <c r="C116" s="256">
        <f t="shared" si="12"/>
        <v>4</v>
      </c>
      <c r="D116" s="279"/>
      <c r="E116" s="334">
        <v>4</v>
      </c>
      <c r="F116" s="809">
        <f t="shared" si="6"/>
        <v>43586</v>
      </c>
      <c r="G116" s="279"/>
      <c r="H116" s="300"/>
      <c r="I116" s="300"/>
      <c r="J116" s="300">
        <v>1</v>
      </c>
      <c r="K116" s="479">
        <f>INDEX(Periods!$F$21:$O$30,J116+1,$E116+2)</f>
        <v>43586</v>
      </c>
      <c r="L116" s="846">
        <f t="shared" ca="1" si="18"/>
        <v>31</v>
      </c>
      <c r="M116" s="861"/>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8">
        <f>INDEX(Periods!$F$21:$O$31,INDEX(Annual!EndGS,1,$E116+2)+2,$E116+2)</f>
        <v>43787</v>
      </c>
      <c r="AQ116" s="279"/>
      <c r="AR116" s="266"/>
      <c r="AS116" s="254"/>
      <c r="AT116" s="254"/>
      <c r="AU116" s="254"/>
    </row>
    <row r="117" spans="1:47" hidden="1" outlineLevel="3" x14ac:dyDescent="0.25">
      <c r="A117" s="254"/>
      <c r="B117" s="263"/>
      <c r="C117" s="256">
        <f t="shared" si="12"/>
        <v>4</v>
      </c>
      <c r="D117" s="279"/>
      <c r="E117" s="334">
        <v>4</v>
      </c>
      <c r="F117" s="809">
        <f t="shared" si="6"/>
        <v>43617</v>
      </c>
      <c r="G117" s="279"/>
      <c r="H117" s="300"/>
      <c r="I117" s="300"/>
      <c r="J117" s="300">
        <v>2</v>
      </c>
      <c r="K117" s="479">
        <f>INDEX(Periods!$F$21:$O$30,J117+1,$E117+2)</f>
        <v>43617</v>
      </c>
      <c r="L117" s="846">
        <f t="shared" ca="1" si="18"/>
        <v>61</v>
      </c>
      <c r="M117" s="861"/>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100</v>
      </c>
      <c r="AC117" s="806" cm="1">
        <f t="array" aca="1" ref="AC117" ca="1">INDEX(AC$65:AC$74,$AI117,1)*(1-$AH117)+INDEX(AC$65:AC$74,$AJ117,1)*($AH117)</f>
        <v>219.76744186046514</v>
      </c>
      <c r="AD117" s="806" cm="1">
        <f t="array" aca="1" ref="AD117" ca="1">INDEX(AD$65:AD$74,$AI117,1)*(1-$AH117)+INDEX(AD$65:AD$74,$AJ117,1)*($AH117)</f>
        <v>219.76744186046514</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8">
        <f>INDEX(Periods!$F$21:$O$31,INDEX(Annual!EndGS,1,$E117+2)+2,$E117+2)</f>
        <v>43787</v>
      </c>
      <c r="AQ117" s="279"/>
      <c r="AR117" s="266"/>
      <c r="AS117" s="254"/>
      <c r="AT117" s="254"/>
      <c r="AU117" s="254"/>
    </row>
    <row r="118" spans="1:47" hidden="1" outlineLevel="3" x14ac:dyDescent="0.25">
      <c r="A118" s="254"/>
      <c r="B118" s="263"/>
      <c r="C118" s="256">
        <f t="shared" si="12"/>
        <v>4</v>
      </c>
      <c r="D118" s="279"/>
      <c r="E118" s="334">
        <v>4</v>
      </c>
      <c r="F118" s="809">
        <f t="shared" si="6"/>
        <v>43678</v>
      </c>
      <c r="G118" s="279"/>
      <c r="H118" s="300"/>
      <c r="I118" s="300"/>
      <c r="J118" s="300">
        <v>3</v>
      </c>
      <c r="K118" s="479">
        <f>INDEX(Periods!$F$21:$O$30,J118+1,$E118+2)</f>
        <v>43678</v>
      </c>
      <c r="L118" s="846">
        <f t="shared" ca="1" si="18"/>
        <v>31</v>
      </c>
      <c r="M118" s="861"/>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140.1639344262295</v>
      </c>
      <c r="AC118" s="806" cm="1">
        <f t="array" aca="1" ref="AC118" ca="1">INDEX(AC$65:AC$74,$AI118,1)*(1-$AH118)+INDEX(AC$65:AC$74,$AJ118,1)*($AH118)</f>
        <v>109.8360655737705</v>
      </c>
      <c r="AD118" s="806" cm="1">
        <f t="array" aca="1" ref="AD118" ca="1">INDEX(AD$65:AD$74,$AI118,1)*(1-$AH118)+INDEX(AD$65:AD$74,$AJ118,1)*($AH118)</f>
        <v>150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8">
        <f>INDEX(Periods!$F$21:$O$31,INDEX(Annual!EndGS,1,$E118+2)+2,$E118+2)</f>
        <v>43787</v>
      </c>
      <c r="AQ118" s="279"/>
      <c r="AR118" s="266"/>
      <c r="AS118" s="254"/>
      <c r="AT118" s="254"/>
      <c r="AU118" s="254"/>
    </row>
    <row r="119" spans="1:47" hidden="1" outlineLevel="3" x14ac:dyDescent="0.25">
      <c r="A119" s="254"/>
      <c r="B119" s="263"/>
      <c r="C119" s="256">
        <f t="shared" si="12"/>
        <v>4</v>
      </c>
      <c r="D119" s="279"/>
      <c r="E119" s="334">
        <v>4</v>
      </c>
      <c r="F119" s="809">
        <f t="shared" si="6"/>
        <v>43709</v>
      </c>
      <c r="G119" s="279"/>
      <c r="H119" s="300"/>
      <c r="I119" s="300"/>
      <c r="J119" s="300">
        <v>4</v>
      </c>
      <c r="K119" s="479">
        <f>INDEX(Periods!$F$21:$O$30,J119+1,$E119+2)</f>
        <v>43709</v>
      </c>
      <c r="L119" s="846">
        <f t="shared" ca="1" si="18"/>
        <v>30</v>
      </c>
      <c r="M119" s="861"/>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9" cm="1">
        <f t="array" aca="1" ref="X119" ca="1">INDEX(X$65:X$74,$AI119,1)*(1-$AH119)+INDEX(X$65:X$74,$AJ119,1)*($AH119)</f>
        <v>1</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100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8">
        <f>INDEX(Periods!$F$21:$O$31,INDEX(Annual!EndGS,1,$E119+2)+2,$E119+2)</f>
        <v>43787</v>
      </c>
      <c r="AQ119" s="279"/>
      <c r="AR119" s="266"/>
      <c r="AS119" s="254"/>
      <c r="AT119" s="254"/>
      <c r="AU119" s="254"/>
    </row>
    <row r="120" spans="1:47" hidden="1" outlineLevel="3" x14ac:dyDescent="0.25">
      <c r="A120" s="254"/>
      <c r="B120" s="263"/>
      <c r="C120" s="256">
        <f t="shared" si="12"/>
        <v>4</v>
      </c>
      <c r="D120" s="279"/>
      <c r="E120" s="334">
        <v>4</v>
      </c>
      <c r="F120" s="809">
        <f t="shared" si="6"/>
        <v>43739</v>
      </c>
      <c r="G120" s="279"/>
      <c r="H120" s="300"/>
      <c r="I120" s="300"/>
      <c r="J120" s="300">
        <v>5</v>
      </c>
      <c r="K120" s="479">
        <f>INDEX(Periods!$F$21:$O$30,J120+1,$E120+2)</f>
        <v>43739</v>
      </c>
      <c r="L120" s="846">
        <f t="shared" ca="1" si="18"/>
        <v>48</v>
      </c>
      <c r="M120" s="861"/>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8">
        <f>INDEX(Periods!$F$21:$O$31,INDEX(Annual!EndGS,1,$E120+2)+2,$E120+2)</f>
        <v>43787</v>
      </c>
      <c r="AQ120" s="279"/>
      <c r="AR120" s="266"/>
      <c r="AS120" s="254"/>
      <c r="AT120" s="254"/>
      <c r="AU120" s="254"/>
    </row>
    <row r="121" spans="1:47" hidden="1" outlineLevel="3" x14ac:dyDescent="0.25">
      <c r="A121" s="254"/>
      <c r="B121" s="263"/>
      <c r="C121" s="256">
        <f t="shared" si="12"/>
        <v>4</v>
      </c>
      <c r="D121" s="279"/>
      <c r="E121" s="334">
        <v>4</v>
      </c>
      <c r="F121" s="809">
        <f t="shared" si="6"/>
        <v>43787</v>
      </c>
      <c r="G121" s="279"/>
      <c r="H121" s="300"/>
      <c r="I121" s="300"/>
      <c r="J121" s="300">
        <v>6</v>
      </c>
      <c r="K121" s="479">
        <f>INDEX(Periods!$F$21:$O$30,J121+1,$E121+2)</f>
        <v>43787</v>
      </c>
      <c r="L121" s="846">
        <f t="shared" ca="1" si="18"/>
        <v>65</v>
      </c>
      <c r="M121" s="861"/>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9" cm="1">
        <f t="array" aca="1" ref="X121" ca="1">INDEX(X$65:X$74,$AI121,1)*(1-$AH121)+INDEX(X$65:X$74,$AJ121,1)*($AH121)</f>
        <v>0.59743589743589742</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258.97435897435901</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8">
        <f>INDEX(Periods!$F$21:$O$31,INDEX(Annual!EndGS,1,$E121+2)+2,$E121+2)</f>
        <v>43787</v>
      </c>
      <c r="AQ121" s="279"/>
      <c r="AR121" s="266"/>
      <c r="AS121" s="254"/>
      <c r="AT121" s="254"/>
      <c r="AU121" s="254"/>
    </row>
    <row r="122" spans="1:47" hidden="1" outlineLevel="3" x14ac:dyDescent="0.25">
      <c r="A122" s="254"/>
      <c r="B122" s="263"/>
      <c r="C122" s="256">
        <f t="shared" si="12"/>
        <v>4</v>
      </c>
      <c r="D122" s="279"/>
      <c r="E122" s="334">
        <v>4</v>
      </c>
      <c r="F122" s="809">
        <f t="shared" si="6"/>
        <v>43852</v>
      </c>
      <c r="G122" s="279"/>
      <c r="H122" s="300"/>
      <c r="I122" s="300"/>
      <c r="J122" s="300">
        <v>7</v>
      </c>
      <c r="K122" s="479">
        <f>INDEX(Periods!$F$21:$O$30,J122+1,$E122+2)</f>
        <v>43852</v>
      </c>
      <c r="L122" s="846">
        <f t="shared" ca="1" si="18"/>
        <v>39</v>
      </c>
      <c r="M122" s="861"/>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8">
        <f>INDEX(Periods!$F$21:$O$31,INDEX(Annual!EndGS,1,$E122+2)+2,$E122+2)</f>
        <v>43787</v>
      </c>
      <c r="AQ122" s="279"/>
      <c r="AR122" s="266"/>
      <c r="AS122" s="254"/>
      <c r="AT122" s="254"/>
      <c r="AU122" s="254"/>
    </row>
    <row r="123" spans="1:47" hidden="1" outlineLevel="3" x14ac:dyDescent="0.25">
      <c r="A123" s="254"/>
      <c r="B123" s="263"/>
      <c r="C123" s="256">
        <f t="shared" si="12"/>
        <v>4</v>
      </c>
      <c r="D123" s="279"/>
      <c r="E123" s="334">
        <v>4</v>
      </c>
      <c r="F123" s="809">
        <f t="shared" si="6"/>
        <v>43891</v>
      </c>
      <c r="G123" s="279"/>
      <c r="H123" s="300"/>
      <c r="I123" s="300"/>
      <c r="J123" s="300">
        <v>8</v>
      </c>
      <c r="K123" s="479">
        <f>INDEX(Periods!$F$21:$O$30,J123+1,$E123+2)</f>
        <v>43891</v>
      </c>
      <c r="L123" s="846">
        <f t="shared" ca="1" si="18"/>
        <v>31</v>
      </c>
      <c r="M123" s="861"/>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8">
        <f>INDEX(Periods!$F$21:$O$31,INDEX(Annual!EndGS,1,$E123+2)+2,$E123+2)</f>
        <v>43787</v>
      </c>
      <c r="AQ123" s="279"/>
      <c r="AR123" s="266"/>
      <c r="AS123" s="254"/>
      <c r="AT123" s="254"/>
      <c r="AU123" s="254"/>
    </row>
    <row r="124" spans="1:47" hidden="1" outlineLevel="3" x14ac:dyDescent="0.25">
      <c r="A124" s="254"/>
      <c r="B124" s="263"/>
      <c r="C124" s="256">
        <f t="shared" si="12"/>
        <v>4</v>
      </c>
      <c r="D124" s="279"/>
      <c r="E124" s="334">
        <v>4</v>
      </c>
      <c r="F124" s="809">
        <f t="shared" si="6"/>
        <v>43922</v>
      </c>
      <c r="G124" s="279"/>
      <c r="H124" s="300"/>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438</v>
      </c>
      <c r="Q124" s="864" cm="1">
        <f t="array" aca="1" ref="Q124" ca="1">INDEX(Q$65:Q$74,$AI124,1)*(1-$AH124)+INDEX(Q$65:Q$74,$AJ124,1)*($AH124)</f>
        <v>0.47</v>
      </c>
      <c r="R124" s="864" cm="1">
        <f t="array" aca="1" ref="R124" ca="1">INDEX(R$65:R$74,$AI124,1)*(1-$AH124)+INDEX(R$65:R$74,$AJ124,1)*($AH124)</f>
        <v>0.53</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0.15</v>
      </c>
      <c r="W124" s="852"/>
      <c r="X124" s="865" cm="1">
        <f t="array" aca="1" ref="X124" ca="1">INDEX(X$65:X$74,$AI124,1)*(1-$AH124)+INDEX(X$65:X$74,$AJ124,1)*($AH124)</f>
        <v>1</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0.1111111111111111</v>
      </c>
      <c r="AI124" s="852">
        <f t="shared" si="14"/>
        <v>1</v>
      </c>
      <c r="AJ124" s="852">
        <f t="shared" si="15"/>
        <v>1</v>
      </c>
      <c r="AK124" s="849" t="str">
        <f t="shared" si="7"/>
        <v>Dry</v>
      </c>
      <c r="AL124" s="852">
        <f t="shared" si="9"/>
        <v>152</v>
      </c>
      <c r="AM124" s="852"/>
      <c r="AN124" s="857">
        <f t="shared" si="19"/>
        <v>43586</v>
      </c>
      <c r="AO124" s="857">
        <f t="shared" si="8"/>
        <v>43709</v>
      </c>
      <c r="AP124" s="858">
        <f>INDEX(Periods!$F$21:$O$31,INDEX(Annual!EndGS,1,$E124+2)+2,$E124+2)</f>
        <v>43787</v>
      </c>
      <c r="AQ124" s="279"/>
      <c r="AR124" s="266"/>
      <c r="AS124" s="254"/>
      <c r="AT124" s="254"/>
      <c r="AU124" s="254"/>
    </row>
    <row r="125" spans="1:47" outlineLevel="2" collapsed="1" x14ac:dyDescent="0.25">
      <c r="A125" s="254"/>
      <c r="B125" s="263"/>
      <c r="C125" s="256">
        <f t="shared" ref="C125" si="22">INT($C$29)+2</f>
        <v>3</v>
      </c>
      <c r="D125" s="279"/>
      <c r="E125" s="334">
        <v>5</v>
      </c>
      <c r="F125" s="809">
        <f t="shared" si="6"/>
        <v>43936</v>
      </c>
      <c r="G125" s="279"/>
      <c r="H125" s="300"/>
      <c r="I125" s="510" t="s">
        <v>767</v>
      </c>
      <c r="J125" s="510">
        <v>0</v>
      </c>
      <c r="K125" s="835">
        <f>INDEX(Periods!$F$21:$O$30,J125+1,$E125+2)</f>
        <v>43572</v>
      </c>
      <c r="L125" s="836">
        <f t="shared" ca="1" si="18"/>
        <v>14</v>
      </c>
      <c r="M125" s="511"/>
      <c r="N125" s="512"/>
      <c r="O125" s="732" cm="1">
        <f t="array" aca="1" ref="O125" ca="1">INDEX(O$65:O$74,$AI125,1)*(1-$AH125)+INDEX(O$65:O$74,$AJ125,1)*($AH125)</f>
        <v>200</v>
      </c>
      <c r="P125" s="732"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3">
        <f t="shared" si="19"/>
        <v>43586</v>
      </c>
      <c r="AO125" s="843">
        <f t="shared" si="8"/>
        <v>43709</v>
      </c>
      <c r="AP125" s="845">
        <f>INDEX(Periods!$F$21:$O$31,INDEX(Annual!EndGS,1,$E125+2)+2,$E125+2)</f>
        <v>43752</v>
      </c>
      <c r="AQ125" s="279"/>
      <c r="AR125" s="266"/>
      <c r="AS125" s="254"/>
      <c r="AT125" s="254"/>
      <c r="AU125" s="254"/>
    </row>
    <row r="126" spans="1:47" hidden="1" outlineLevel="3" collapsed="1" x14ac:dyDescent="0.25">
      <c r="A126" s="254"/>
      <c r="B126" s="263"/>
      <c r="C126" s="256">
        <f t="shared" si="12"/>
        <v>4</v>
      </c>
      <c r="D126" s="279"/>
      <c r="E126" s="334">
        <v>5</v>
      </c>
      <c r="F126" s="809">
        <f t="shared" si="6"/>
        <v>43586</v>
      </c>
      <c r="G126" s="279"/>
      <c r="H126" s="300"/>
      <c r="I126" s="300"/>
      <c r="J126" s="300">
        <v>1</v>
      </c>
      <c r="K126" s="479">
        <f>INDEX(Periods!$F$21:$O$30,J126+1,$E126+2)</f>
        <v>43586</v>
      </c>
      <c r="L126" s="846">
        <f t="shared" ca="1" si="18"/>
        <v>31</v>
      </c>
      <c r="M126" s="861"/>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8">
        <f>INDEX(Periods!$F$21:$O$31,INDEX(Annual!EndGS,1,$E126+2)+2,$E126+2)</f>
        <v>43752</v>
      </c>
      <c r="AQ126" s="279"/>
      <c r="AR126" s="266"/>
      <c r="AS126" s="254"/>
      <c r="AT126" s="254"/>
      <c r="AU126" s="254"/>
    </row>
    <row r="127" spans="1:47" hidden="1" outlineLevel="3" x14ac:dyDescent="0.25">
      <c r="A127" s="254"/>
      <c r="B127" s="263"/>
      <c r="C127" s="256">
        <f t="shared" si="12"/>
        <v>4</v>
      </c>
      <c r="D127" s="279"/>
      <c r="E127" s="334">
        <v>5</v>
      </c>
      <c r="F127" s="809">
        <f t="shared" si="6"/>
        <v>43617</v>
      </c>
      <c r="G127" s="279"/>
      <c r="H127" s="300"/>
      <c r="I127" s="300"/>
      <c r="J127" s="300">
        <v>2</v>
      </c>
      <c r="K127" s="479">
        <f>INDEX(Periods!$F$21:$O$30,J127+1,$E127+2)</f>
        <v>43617</v>
      </c>
      <c r="L127" s="846">
        <f t="shared" ca="1" si="18"/>
        <v>61</v>
      </c>
      <c r="M127" s="861"/>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100</v>
      </c>
      <c r="AC127" s="806" cm="1">
        <f t="array" aca="1" ref="AC127" ca="1">INDEX(AC$65:AC$74,$AI127,1)*(1-$AH127)+INDEX(AC$65:AC$74,$AJ127,1)*($AH127)</f>
        <v>219.76744186046514</v>
      </c>
      <c r="AD127" s="806" cm="1">
        <f t="array" aca="1" ref="AD127" ca="1">INDEX(AD$65:AD$74,$AI127,1)*(1-$AH127)+INDEX(AD$65:AD$74,$AJ127,1)*($AH127)</f>
        <v>219.76744186046514</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8">
        <f>INDEX(Periods!$F$21:$O$31,INDEX(Annual!EndGS,1,$E127+2)+2,$E127+2)</f>
        <v>43752</v>
      </c>
      <c r="AQ127" s="279"/>
      <c r="AR127" s="266"/>
      <c r="AS127" s="254"/>
      <c r="AT127" s="254"/>
      <c r="AU127" s="254"/>
    </row>
    <row r="128" spans="1:47" hidden="1" outlineLevel="3" x14ac:dyDescent="0.25">
      <c r="A128" s="254"/>
      <c r="B128" s="263"/>
      <c r="C128" s="256">
        <f t="shared" si="12"/>
        <v>4</v>
      </c>
      <c r="D128" s="279"/>
      <c r="E128" s="334">
        <v>5</v>
      </c>
      <c r="F128" s="809">
        <f t="shared" si="6"/>
        <v>43678</v>
      </c>
      <c r="G128" s="279"/>
      <c r="H128" s="300"/>
      <c r="I128" s="300"/>
      <c r="J128" s="300">
        <v>3</v>
      </c>
      <c r="K128" s="479">
        <f>INDEX(Periods!$F$21:$O$30,J128+1,$E128+2)</f>
        <v>43678</v>
      </c>
      <c r="L128" s="846">
        <f t="shared" ca="1" si="18"/>
        <v>31</v>
      </c>
      <c r="M128" s="861"/>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140.1639344262295</v>
      </c>
      <c r="AC128" s="806" cm="1">
        <f t="array" aca="1" ref="AC128" ca="1">INDEX(AC$65:AC$74,$AI128,1)*(1-$AH128)+INDEX(AC$65:AC$74,$AJ128,1)*($AH128)</f>
        <v>109.8360655737705</v>
      </c>
      <c r="AD128" s="806" cm="1">
        <f t="array" aca="1" ref="AD128" ca="1">INDEX(AD$65:AD$74,$AI128,1)*(1-$AH128)+INDEX(AD$65:AD$74,$AJ128,1)*($AH128)</f>
        <v>150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8">
        <f>INDEX(Periods!$F$21:$O$31,INDEX(Annual!EndGS,1,$E128+2)+2,$E128+2)</f>
        <v>43752</v>
      </c>
      <c r="AQ128" s="279"/>
      <c r="AR128" s="266"/>
      <c r="AS128" s="254"/>
      <c r="AT128" s="254"/>
      <c r="AU128" s="254"/>
    </row>
    <row r="129" spans="1:47" hidden="1" outlineLevel="3" x14ac:dyDescent="0.25">
      <c r="A129" s="254"/>
      <c r="B129" s="263"/>
      <c r="C129" s="256">
        <f t="shared" si="12"/>
        <v>4</v>
      </c>
      <c r="D129" s="279"/>
      <c r="E129" s="334">
        <v>5</v>
      </c>
      <c r="F129" s="809">
        <f t="shared" si="6"/>
        <v>43709</v>
      </c>
      <c r="G129" s="279"/>
      <c r="H129" s="300"/>
      <c r="I129" s="300"/>
      <c r="J129" s="300">
        <v>4</v>
      </c>
      <c r="K129" s="479">
        <f>INDEX(Periods!$F$21:$O$30,J129+1,$E129+2)</f>
        <v>43709</v>
      </c>
      <c r="L129" s="846">
        <f t="shared" ref="L129:L160" ca="1" si="23">IF(K130-K129&gt;0,K130-K129,OFFSET(K130,-i_p6_len,0)+364-K129)</f>
        <v>30</v>
      </c>
      <c r="M129" s="861"/>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9" cm="1">
        <f t="array" aca="1" ref="X129" ca="1">INDEX(X$65:X$74,$AI129,1)*(1-$AH129)+INDEX(X$65:X$74,$AJ129,1)*($AH129)</f>
        <v>1</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100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8">
        <f>INDEX(Periods!$F$21:$O$31,INDEX(Annual!EndGS,1,$E129+2)+2,$E129+2)</f>
        <v>43752</v>
      </c>
      <c r="AQ129" s="279"/>
      <c r="AR129" s="266"/>
      <c r="AS129" s="254"/>
      <c r="AT129" s="254"/>
      <c r="AU129" s="254"/>
    </row>
    <row r="130" spans="1:47" hidden="1" outlineLevel="3" x14ac:dyDescent="0.25">
      <c r="A130" s="254"/>
      <c r="B130" s="263"/>
      <c r="C130" s="256">
        <f t="shared" ref="C130:C164" si="25">INT($C$29)+3</f>
        <v>4</v>
      </c>
      <c r="D130" s="279"/>
      <c r="E130" s="334">
        <v>5</v>
      </c>
      <c r="F130" s="809">
        <f t="shared" ref="F130:F164" si="26">$K130+364*($K130&lt;$AN130)</f>
        <v>43739</v>
      </c>
      <c r="G130" s="279"/>
      <c r="H130" s="300"/>
      <c r="I130" s="300"/>
      <c r="J130" s="300">
        <v>5</v>
      </c>
      <c r="K130" s="479">
        <f>INDEX(Periods!$F$21:$O$30,J130+1,$E130+2)</f>
        <v>43739</v>
      </c>
      <c r="L130" s="846">
        <f t="shared" ca="1" si="23"/>
        <v>13</v>
      </c>
      <c r="M130" s="861"/>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8">
        <f>INDEX(Periods!$F$21:$O$31,INDEX(Annual!EndGS,1,$E130+2)+2,$E130+2)</f>
        <v>43752</v>
      </c>
      <c r="AQ130" s="279"/>
      <c r="AR130" s="266"/>
      <c r="AS130" s="254"/>
      <c r="AT130" s="254"/>
      <c r="AU130" s="254"/>
    </row>
    <row r="131" spans="1:47" hidden="1" outlineLevel="3" x14ac:dyDescent="0.25">
      <c r="A131" s="254"/>
      <c r="B131" s="263"/>
      <c r="C131" s="256">
        <f t="shared" si="25"/>
        <v>4</v>
      </c>
      <c r="D131" s="279"/>
      <c r="E131" s="334">
        <v>5</v>
      </c>
      <c r="F131" s="809">
        <f t="shared" si="26"/>
        <v>43752</v>
      </c>
      <c r="G131" s="279"/>
      <c r="H131" s="300"/>
      <c r="I131" s="300"/>
      <c r="J131" s="300">
        <v>6</v>
      </c>
      <c r="K131" s="479">
        <f>INDEX(Periods!$F$21:$O$30,J131+1,$E131+2)</f>
        <v>43752</v>
      </c>
      <c r="L131" s="846">
        <f t="shared" ca="1" si="23"/>
        <v>100</v>
      </c>
      <c r="M131" s="861"/>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8">
        <f>INDEX(Periods!$F$21:$O$31,INDEX(Annual!EndGS,1,$E131+2)+2,$E131+2)</f>
        <v>43752</v>
      </c>
      <c r="AQ131" s="279"/>
      <c r="AR131" s="266"/>
      <c r="AS131" s="254"/>
      <c r="AT131" s="254"/>
      <c r="AU131" s="254"/>
    </row>
    <row r="132" spans="1:47" hidden="1" outlineLevel="3" x14ac:dyDescent="0.25">
      <c r="A132" s="254"/>
      <c r="B132" s="263"/>
      <c r="C132" s="256">
        <f t="shared" si="25"/>
        <v>4</v>
      </c>
      <c r="D132" s="279"/>
      <c r="E132" s="334">
        <v>5</v>
      </c>
      <c r="F132" s="809">
        <f t="shared" si="26"/>
        <v>43852</v>
      </c>
      <c r="G132" s="279"/>
      <c r="H132" s="300"/>
      <c r="I132" s="300"/>
      <c r="J132" s="300">
        <v>7</v>
      </c>
      <c r="K132" s="479">
        <f>INDEX(Periods!$F$21:$O$30,J132+1,$E132+2)</f>
        <v>43852</v>
      </c>
      <c r="L132" s="846">
        <f t="shared" ca="1" si="23"/>
        <v>39</v>
      </c>
      <c r="M132" s="861"/>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8">
        <f>INDEX(Periods!$F$21:$O$31,INDEX(Annual!EndGS,1,$E132+2)+2,$E132+2)</f>
        <v>43752</v>
      </c>
      <c r="AQ132" s="279"/>
      <c r="AR132" s="266"/>
      <c r="AS132" s="254"/>
      <c r="AT132" s="254"/>
      <c r="AU132" s="254"/>
    </row>
    <row r="133" spans="1:47" hidden="1" outlineLevel="3" x14ac:dyDescent="0.25">
      <c r="A133" s="254"/>
      <c r="B133" s="263"/>
      <c r="C133" s="256">
        <f t="shared" si="25"/>
        <v>4</v>
      </c>
      <c r="D133" s="279"/>
      <c r="E133" s="334">
        <v>5</v>
      </c>
      <c r="F133" s="809">
        <f t="shared" si="26"/>
        <v>43891</v>
      </c>
      <c r="G133" s="279"/>
      <c r="H133" s="300"/>
      <c r="I133" s="300"/>
      <c r="J133" s="300">
        <v>8</v>
      </c>
      <c r="K133" s="479">
        <f>INDEX(Periods!$F$21:$O$30,J133+1,$E133+2)</f>
        <v>43891</v>
      </c>
      <c r="L133" s="846">
        <f t="shared" ca="1" si="23"/>
        <v>31</v>
      </c>
      <c r="M133" s="861"/>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8">
        <f>INDEX(Periods!$F$21:$O$31,INDEX(Annual!EndGS,1,$E133+2)+2,$E133+2)</f>
        <v>43752</v>
      </c>
      <c r="AQ133" s="279"/>
      <c r="AR133" s="266"/>
      <c r="AS133" s="254"/>
      <c r="AT133" s="254"/>
      <c r="AU133" s="254"/>
    </row>
    <row r="134" spans="1:47" hidden="1" outlineLevel="3" x14ac:dyDescent="0.25">
      <c r="A134" s="254"/>
      <c r="B134" s="263"/>
      <c r="C134" s="256">
        <f t="shared" si="25"/>
        <v>4</v>
      </c>
      <c r="D134" s="279"/>
      <c r="E134" s="334">
        <v>5</v>
      </c>
      <c r="F134" s="809">
        <f t="shared" si="26"/>
        <v>43922</v>
      </c>
      <c r="G134" s="279"/>
      <c r="H134" s="300"/>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438</v>
      </c>
      <c r="Q134" s="864" cm="1">
        <f t="array" aca="1" ref="Q134" ca="1">INDEX(Q$65:Q$74,$AI134,1)*(1-$AH134)+INDEX(Q$65:Q$74,$AJ134,1)*($AH134)</f>
        <v>0.47</v>
      </c>
      <c r="R134" s="864" cm="1">
        <f t="array" aca="1" ref="R134" ca="1">INDEX(R$65:R$74,$AI134,1)*(1-$AH134)+INDEX(R$65:R$74,$AJ134,1)*($AH134)</f>
        <v>0.53</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0.15</v>
      </c>
      <c r="W134" s="852"/>
      <c r="X134" s="865" cm="1">
        <f t="array" aca="1" ref="X134" ca="1">INDEX(X$65:X$74,$AI134,1)*(1-$AH134)+INDEX(X$65:X$74,$AJ134,1)*($AH134)</f>
        <v>1</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0.1111111111111111</v>
      </c>
      <c r="AI134" s="852">
        <f t="shared" si="14"/>
        <v>1</v>
      </c>
      <c r="AJ134" s="852">
        <f t="shared" si="15"/>
        <v>1</v>
      </c>
      <c r="AK134" s="849" t="str">
        <f t="shared" si="27"/>
        <v>Dry</v>
      </c>
      <c r="AL134" s="852">
        <f t="shared" si="29"/>
        <v>152</v>
      </c>
      <c r="AM134" s="852"/>
      <c r="AN134" s="857">
        <f t="shared" si="24"/>
        <v>43586</v>
      </c>
      <c r="AO134" s="857">
        <f t="shared" si="28"/>
        <v>43709</v>
      </c>
      <c r="AP134" s="858">
        <f>INDEX(Periods!$F$21:$O$31,INDEX(Annual!EndGS,1,$E134+2)+2,$E134+2)</f>
        <v>43752</v>
      </c>
      <c r="AQ134" s="279"/>
      <c r="AR134" s="266"/>
      <c r="AS134" s="254"/>
      <c r="AT134" s="254"/>
      <c r="AU134" s="254"/>
    </row>
    <row r="135" spans="1:47" outlineLevel="2" collapsed="1" x14ac:dyDescent="0.25">
      <c r="A135" s="254"/>
      <c r="B135" s="263"/>
      <c r="C135" s="256">
        <f t="shared" ref="C135" si="30">INT($C$29)+2</f>
        <v>3</v>
      </c>
      <c r="D135" s="279"/>
      <c r="E135" s="334">
        <v>6</v>
      </c>
      <c r="F135" s="809">
        <f t="shared" si="26"/>
        <v>43936</v>
      </c>
      <c r="G135" s="279"/>
      <c r="H135" s="300"/>
      <c r="I135" s="510" t="s">
        <v>768</v>
      </c>
      <c r="J135" s="510">
        <v>0</v>
      </c>
      <c r="K135" s="835">
        <f>INDEX(Periods!$F$21:$O$30,J135+1,$E135+2)</f>
        <v>43572</v>
      </c>
      <c r="L135" s="836">
        <f t="shared" ca="1" si="23"/>
        <v>14</v>
      </c>
      <c r="M135" s="511"/>
      <c r="N135" s="512"/>
      <c r="O135" s="732" cm="1">
        <f t="array" aca="1" ref="O135" ca="1">INDEX(O$65:O$74,$AI135,1)*(1-$AH135)+INDEX(O$65:O$74,$AJ135,1)*($AH135)</f>
        <v>200</v>
      </c>
      <c r="P135" s="732"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3">
        <f t="shared" si="24"/>
        <v>43617</v>
      </c>
      <c r="AO135" s="843">
        <f t="shared" si="28"/>
        <v>43709</v>
      </c>
      <c r="AP135" s="845">
        <f>INDEX(Periods!$F$21:$O$31,INDEX(Annual!EndGS,1,$E135+2)+2,$E135+2)</f>
        <v>43752</v>
      </c>
      <c r="AQ135" s="279"/>
      <c r="AR135" s="266"/>
      <c r="AS135" s="254"/>
      <c r="AT135" s="254"/>
      <c r="AU135" s="254"/>
    </row>
    <row r="136" spans="1:47" hidden="1" outlineLevel="3" collapsed="1" x14ac:dyDescent="0.25">
      <c r="A136" s="254"/>
      <c r="B136" s="263"/>
      <c r="C136" s="256">
        <f t="shared" si="25"/>
        <v>4</v>
      </c>
      <c r="D136" s="279"/>
      <c r="E136" s="334">
        <v>6</v>
      </c>
      <c r="F136" s="809">
        <f t="shared" si="26"/>
        <v>43950</v>
      </c>
      <c r="G136" s="279"/>
      <c r="H136" s="300"/>
      <c r="I136" s="300"/>
      <c r="J136" s="300">
        <v>1</v>
      </c>
      <c r="K136" s="479">
        <f>INDEX(Periods!$F$21:$O$30,J136+1,$E136+2)</f>
        <v>43586</v>
      </c>
      <c r="L136" s="846">
        <f t="shared" ca="1" si="23"/>
        <v>31</v>
      </c>
      <c r="M136" s="861"/>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8">
        <f>INDEX(Periods!$F$21:$O$31,INDEX(Annual!EndGS,1,$E136+2)+2,$E136+2)</f>
        <v>43752</v>
      </c>
      <c r="AQ136" s="279"/>
      <c r="AR136" s="266"/>
      <c r="AS136" s="254"/>
      <c r="AT136" s="254"/>
      <c r="AU136" s="254"/>
    </row>
    <row r="137" spans="1:47" hidden="1" outlineLevel="3" x14ac:dyDescent="0.25">
      <c r="A137" s="254"/>
      <c r="B137" s="263"/>
      <c r="C137" s="256">
        <f t="shared" si="25"/>
        <v>4</v>
      </c>
      <c r="D137" s="279"/>
      <c r="E137" s="334">
        <v>6</v>
      </c>
      <c r="F137" s="809">
        <f t="shared" si="26"/>
        <v>43617</v>
      </c>
      <c r="G137" s="279"/>
      <c r="H137" s="300"/>
      <c r="I137" s="300"/>
      <c r="J137" s="300">
        <v>2</v>
      </c>
      <c r="K137" s="479">
        <f>INDEX(Periods!$F$21:$O$30,J137+1,$E137+2)</f>
        <v>43617</v>
      </c>
      <c r="L137" s="846">
        <f t="shared" ca="1" si="23"/>
        <v>61</v>
      </c>
      <c r="M137" s="861"/>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8">
        <f>INDEX(Periods!$F$21:$O$31,INDEX(Annual!EndGS,1,$E137+2)+2,$E137+2)</f>
        <v>43752</v>
      </c>
      <c r="AQ137" s="279"/>
      <c r="AR137" s="266"/>
      <c r="AS137" s="254"/>
      <c r="AT137" s="254"/>
      <c r="AU137" s="254"/>
    </row>
    <row r="138" spans="1:47" hidden="1" outlineLevel="3" x14ac:dyDescent="0.25">
      <c r="A138" s="254"/>
      <c r="B138" s="263"/>
      <c r="C138" s="256">
        <f t="shared" si="25"/>
        <v>4</v>
      </c>
      <c r="D138" s="279"/>
      <c r="E138" s="334">
        <v>6</v>
      </c>
      <c r="F138" s="809">
        <f t="shared" si="26"/>
        <v>43678</v>
      </c>
      <c r="G138" s="279"/>
      <c r="H138" s="300"/>
      <c r="I138" s="300"/>
      <c r="J138" s="300">
        <v>3</v>
      </c>
      <c r="K138" s="479">
        <f>INDEX(Periods!$F$21:$O$30,J138+1,$E138+2)</f>
        <v>43678</v>
      </c>
      <c r="L138" s="846">
        <f t="shared" ca="1" si="23"/>
        <v>31</v>
      </c>
      <c r="M138" s="861"/>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114.75409836065573</v>
      </c>
      <c r="AC138" s="806" cm="1">
        <f t="array" aca="1" ref="AC138" ca="1">INDEX(AC$65:AC$74,$AI138,1)*(1-$AH138)+INDEX(AC$65:AC$74,$AJ138,1)*($AH138)</f>
        <v>135.24590163934425</v>
      </c>
      <c r="AD138" s="806" cm="1">
        <f t="array" aca="1" ref="AD138" ca="1">INDEX(AD$65:AD$74,$AI138,1)*(1-$AH138)+INDEX(AD$65:AD$74,$AJ138,1)*($AH138)</f>
        <v>150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8">
        <f>INDEX(Periods!$F$21:$O$31,INDEX(Annual!EndGS,1,$E138+2)+2,$E138+2)</f>
        <v>43752</v>
      </c>
      <c r="AQ138" s="279"/>
      <c r="AR138" s="266"/>
      <c r="AS138" s="254"/>
      <c r="AT138" s="254"/>
      <c r="AU138" s="254"/>
    </row>
    <row r="139" spans="1:47" hidden="1" outlineLevel="3" x14ac:dyDescent="0.25">
      <c r="A139" s="254"/>
      <c r="B139" s="263"/>
      <c r="C139" s="256">
        <f t="shared" si="25"/>
        <v>4</v>
      </c>
      <c r="D139" s="279"/>
      <c r="E139" s="334">
        <v>6</v>
      </c>
      <c r="F139" s="809">
        <f t="shared" si="26"/>
        <v>43709</v>
      </c>
      <c r="G139" s="279"/>
      <c r="H139" s="300"/>
      <c r="I139" s="300"/>
      <c r="J139" s="300">
        <v>4</v>
      </c>
      <c r="K139" s="479">
        <f>INDEX(Periods!$F$21:$O$30,J139+1,$E139+2)</f>
        <v>43709</v>
      </c>
      <c r="L139" s="846">
        <f t="shared" ca="1" si="23"/>
        <v>30</v>
      </c>
      <c r="M139" s="861"/>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9" cm="1">
        <f t="array" aca="1" ref="X139" ca="1">INDEX(X$65:X$74,$AI139,1)*(1-$AH139)+INDEX(X$65:X$74,$AJ139,1)*($AH139)</f>
        <v>1</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100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8">
        <f>INDEX(Periods!$F$21:$O$31,INDEX(Annual!EndGS,1,$E139+2)+2,$E139+2)</f>
        <v>43752</v>
      </c>
      <c r="AQ139" s="279"/>
      <c r="AR139" s="266"/>
      <c r="AS139" s="254"/>
      <c r="AT139" s="254"/>
      <c r="AU139" s="254"/>
    </row>
    <row r="140" spans="1:47" hidden="1" outlineLevel="3" x14ac:dyDescent="0.25">
      <c r="A140" s="254"/>
      <c r="B140" s="263"/>
      <c r="C140" s="256">
        <f t="shared" si="25"/>
        <v>4</v>
      </c>
      <c r="D140" s="279"/>
      <c r="E140" s="334">
        <v>6</v>
      </c>
      <c r="F140" s="809">
        <f t="shared" si="26"/>
        <v>43739</v>
      </c>
      <c r="G140" s="279"/>
      <c r="H140" s="300"/>
      <c r="I140" s="300"/>
      <c r="J140" s="300">
        <v>5</v>
      </c>
      <c r="K140" s="479">
        <f>INDEX(Periods!$F$21:$O$30,J140+1,$E140+2)</f>
        <v>43739</v>
      </c>
      <c r="L140" s="846">
        <f t="shared" ca="1" si="23"/>
        <v>13</v>
      </c>
      <c r="M140" s="861"/>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8">
        <f>INDEX(Periods!$F$21:$O$31,INDEX(Annual!EndGS,1,$E140+2)+2,$E140+2)</f>
        <v>43752</v>
      </c>
      <c r="AQ140" s="279"/>
      <c r="AR140" s="266"/>
      <c r="AS140" s="254"/>
      <c r="AT140" s="254"/>
      <c r="AU140" s="254"/>
    </row>
    <row r="141" spans="1:47" hidden="1" outlineLevel="3" x14ac:dyDescent="0.25">
      <c r="A141" s="254"/>
      <c r="B141" s="263"/>
      <c r="C141" s="256">
        <f t="shared" si="25"/>
        <v>4</v>
      </c>
      <c r="D141" s="279"/>
      <c r="E141" s="334">
        <v>6</v>
      </c>
      <c r="F141" s="809">
        <f t="shared" si="26"/>
        <v>43752</v>
      </c>
      <c r="G141" s="279"/>
      <c r="H141" s="300"/>
      <c r="I141" s="300"/>
      <c r="J141" s="300">
        <v>6</v>
      </c>
      <c r="K141" s="479">
        <f>INDEX(Periods!$F$21:$O$30,J141+1,$E141+2)</f>
        <v>43752</v>
      </c>
      <c r="L141" s="846">
        <f t="shared" ca="1" si="23"/>
        <v>100</v>
      </c>
      <c r="M141" s="861"/>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9" cm="1">
        <f t="array" aca="1" ref="X141" ca="1">INDEX(X$65:X$74,$AI141,1)*(1-$AH141)+INDEX(X$65:X$74,$AJ141,1)*($AH141)</f>
        <v>0.75</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150</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8">
        <f>INDEX(Periods!$F$21:$O$31,INDEX(Annual!EndGS,1,$E141+2)+2,$E141+2)</f>
        <v>43752</v>
      </c>
      <c r="AQ141" s="279"/>
      <c r="AR141" s="266"/>
      <c r="AS141" s="254"/>
      <c r="AT141" s="254"/>
      <c r="AU141" s="254"/>
    </row>
    <row r="142" spans="1:47" hidden="1" outlineLevel="3" x14ac:dyDescent="0.25">
      <c r="A142" s="254"/>
      <c r="B142" s="263"/>
      <c r="C142" s="256">
        <f t="shared" si="25"/>
        <v>4</v>
      </c>
      <c r="D142" s="279"/>
      <c r="E142" s="334">
        <v>6</v>
      </c>
      <c r="F142" s="809">
        <f t="shared" si="26"/>
        <v>43852</v>
      </c>
      <c r="G142" s="279"/>
      <c r="H142" s="300"/>
      <c r="I142" s="300"/>
      <c r="J142" s="300">
        <v>7</v>
      </c>
      <c r="K142" s="479">
        <f>INDEX(Periods!$F$21:$O$30,J142+1,$E142+2)</f>
        <v>43852</v>
      </c>
      <c r="L142" s="846">
        <f t="shared" ca="1" si="23"/>
        <v>39</v>
      </c>
      <c r="M142" s="861"/>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8">
        <f>INDEX(Periods!$F$21:$O$31,INDEX(Annual!EndGS,1,$E142+2)+2,$E142+2)</f>
        <v>43752</v>
      </c>
      <c r="AQ142" s="279"/>
      <c r="AR142" s="266"/>
      <c r="AS142" s="254"/>
      <c r="AT142" s="254"/>
      <c r="AU142" s="254"/>
    </row>
    <row r="143" spans="1:47" hidden="1" outlineLevel="3" x14ac:dyDescent="0.25">
      <c r="A143" s="254"/>
      <c r="B143" s="263"/>
      <c r="C143" s="256">
        <f t="shared" si="25"/>
        <v>4</v>
      </c>
      <c r="D143" s="279"/>
      <c r="E143" s="334">
        <v>6</v>
      </c>
      <c r="F143" s="809">
        <f t="shared" si="26"/>
        <v>43891</v>
      </c>
      <c r="G143" s="279"/>
      <c r="H143" s="300"/>
      <c r="I143" s="300"/>
      <c r="J143" s="300">
        <v>8</v>
      </c>
      <c r="K143" s="479">
        <f>INDEX(Periods!$F$21:$O$30,J143+1,$E143+2)</f>
        <v>43891</v>
      </c>
      <c r="L143" s="846">
        <f t="shared" ca="1" si="23"/>
        <v>31</v>
      </c>
      <c r="M143" s="861"/>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8">
        <f>INDEX(Periods!$F$21:$O$31,INDEX(Annual!EndGS,1,$E143+2)+2,$E143+2)</f>
        <v>43752</v>
      </c>
      <c r="AQ143" s="279"/>
      <c r="AR143" s="266"/>
      <c r="AS143" s="254"/>
      <c r="AT143" s="254"/>
      <c r="AU143" s="254"/>
    </row>
    <row r="144" spans="1:47" hidden="1" outlineLevel="3" x14ac:dyDescent="0.25">
      <c r="A144" s="254"/>
      <c r="B144" s="263"/>
      <c r="C144" s="256">
        <f t="shared" si="25"/>
        <v>4</v>
      </c>
      <c r="D144" s="279"/>
      <c r="E144" s="334">
        <v>6</v>
      </c>
      <c r="F144" s="809">
        <f t="shared" si="26"/>
        <v>43922</v>
      </c>
      <c r="G144" s="279"/>
      <c r="H144" s="300"/>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438</v>
      </c>
      <c r="Q144" s="864" cm="1">
        <f t="array" aca="1" ref="Q144" ca="1">INDEX(Q$65:Q$74,$AI144,1)*(1-$AH144)+INDEX(Q$65:Q$74,$AJ144,1)*($AH144)</f>
        <v>0.47</v>
      </c>
      <c r="R144" s="864" cm="1">
        <f t="array" aca="1" ref="R144" ca="1">INDEX(R$65:R$74,$AI144,1)*(1-$AH144)+INDEX(R$65:R$74,$AJ144,1)*($AH144)</f>
        <v>0.53</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0.15</v>
      </c>
      <c r="W144" s="852"/>
      <c r="X144" s="865" cm="1">
        <f t="array" aca="1" ref="X144" ca="1">INDEX(X$65:X$74,$AI144,1)*(1-$AH144)+INDEX(X$65:X$74,$AJ144,1)*($AH144)</f>
        <v>1</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0.1111111111111111</v>
      </c>
      <c r="AI144" s="852">
        <f t="shared" si="32"/>
        <v>1</v>
      </c>
      <c r="AJ144" s="852">
        <f t="shared" si="33"/>
        <v>1</v>
      </c>
      <c r="AK144" s="849" t="str">
        <f t="shared" si="27"/>
        <v>Dry</v>
      </c>
      <c r="AL144" s="852">
        <f t="shared" si="29"/>
        <v>152</v>
      </c>
      <c r="AM144" s="852"/>
      <c r="AN144" s="857">
        <f t="shared" si="24"/>
        <v>43617</v>
      </c>
      <c r="AO144" s="857">
        <f t="shared" si="28"/>
        <v>43709</v>
      </c>
      <c r="AP144" s="858">
        <f>INDEX(Periods!$F$21:$O$31,INDEX(Annual!EndGS,1,$E144+2)+2,$E144+2)</f>
        <v>43752</v>
      </c>
      <c r="AQ144" s="279"/>
      <c r="AR144" s="266"/>
      <c r="AS144" s="254"/>
      <c r="AT144" s="254"/>
      <c r="AU144" s="254"/>
    </row>
    <row r="145" spans="1:47" outlineLevel="2" collapsed="1" x14ac:dyDescent="0.25">
      <c r="A145" s="254"/>
      <c r="B145" s="263"/>
      <c r="C145" s="256">
        <f t="shared" ref="C145" si="34">INT($C$29)+2</f>
        <v>3</v>
      </c>
      <c r="D145" s="279"/>
      <c r="E145" s="334">
        <v>7</v>
      </c>
      <c r="F145" s="809">
        <f t="shared" si="26"/>
        <v>43936</v>
      </c>
      <c r="G145" s="279"/>
      <c r="H145" s="300"/>
      <c r="I145" s="510" t="s">
        <v>769</v>
      </c>
      <c r="J145" s="510">
        <v>0</v>
      </c>
      <c r="K145" s="835">
        <f>INDEX(Periods!$F$21:$O$30,J145+1,$E145+2)</f>
        <v>43572</v>
      </c>
      <c r="L145" s="836">
        <f t="shared" ca="1" si="23"/>
        <v>14</v>
      </c>
      <c r="M145" s="511"/>
      <c r="N145" s="512"/>
      <c r="O145" s="732" cm="1">
        <f t="array" aca="1" ref="O145" ca="1">INDEX(O$65:O$74,$AI145,1)*(1-$AH145)+INDEX(O$65:O$74,$AJ145,1)*($AH145)</f>
        <v>200</v>
      </c>
      <c r="P145" s="732"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3">
        <f t="shared" si="24"/>
        <v>43617</v>
      </c>
      <c r="AO145" s="843">
        <f t="shared" si="28"/>
        <v>43709</v>
      </c>
      <c r="AP145" s="845">
        <f>INDEX(Periods!$F$21:$O$31,INDEX(Annual!EndGS,1,$E145+2)+2,$E145+2)</f>
        <v>43752</v>
      </c>
      <c r="AQ145" s="279"/>
      <c r="AR145" s="266"/>
      <c r="AS145" s="254"/>
      <c r="AT145" s="254"/>
      <c r="AU145" s="254"/>
    </row>
    <row r="146" spans="1:47" hidden="1" outlineLevel="3" collapsed="1" x14ac:dyDescent="0.25">
      <c r="A146" s="254"/>
      <c r="B146" s="263"/>
      <c r="C146" s="256">
        <f t="shared" si="25"/>
        <v>4</v>
      </c>
      <c r="D146" s="279"/>
      <c r="E146" s="334">
        <v>7</v>
      </c>
      <c r="F146" s="809">
        <f t="shared" si="26"/>
        <v>43950</v>
      </c>
      <c r="G146" s="279"/>
      <c r="H146" s="300"/>
      <c r="I146" s="300"/>
      <c r="J146" s="300">
        <v>1</v>
      </c>
      <c r="K146" s="479">
        <f>INDEX(Periods!$F$21:$O$30,J146+1,$E146+2)</f>
        <v>43586</v>
      </c>
      <c r="L146" s="846">
        <f t="shared" ca="1" si="23"/>
        <v>31</v>
      </c>
      <c r="M146" s="861"/>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8">
        <f>INDEX(Periods!$F$21:$O$31,INDEX(Annual!EndGS,1,$E146+2)+2,$E146+2)</f>
        <v>43752</v>
      </c>
      <c r="AQ146" s="279"/>
      <c r="AR146" s="266"/>
      <c r="AS146" s="254"/>
      <c r="AT146" s="254"/>
      <c r="AU146" s="254"/>
    </row>
    <row r="147" spans="1:47" hidden="1" outlineLevel="3" x14ac:dyDescent="0.25">
      <c r="A147" s="254"/>
      <c r="B147" s="263"/>
      <c r="C147" s="256">
        <f t="shared" si="25"/>
        <v>4</v>
      </c>
      <c r="D147" s="279"/>
      <c r="E147" s="334">
        <v>7</v>
      </c>
      <c r="F147" s="809">
        <f t="shared" si="26"/>
        <v>43617</v>
      </c>
      <c r="G147" s="279"/>
      <c r="H147" s="300"/>
      <c r="I147" s="300"/>
      <c r="J147" s="300">
        <v>2</v>
      </c>
      <c r="K147" s="479">
        <f>INDEX(Periods!$F$21:$O$30,J147+1,$E147+2)</f>
        <v>43617</v>
      </c>
      <c r="L147" s="846">
        <f t="shared" ca="1" si="23"/>
        <v>61</v>
      </c>
      <c r="M147" s="861"/>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8">
        <f>INDEX(Periods!$F$21:$O$31,INDEX(Annual!EndGS,1,$E147+2)+2,$E147+2)</f>
        <v>43752</v>
      </c>
      <c r="AQ147" s="279"/>
      <c r="AR147" s="266"/>
      <c r="AS147" s="254"/>
      <c r="AT147" s="254"/>
      <c r="AU147" s="254"/>
    </row>
    <row r="148" spans="1:47" hidden="1" outlineLevel="3" x14ac:dyDescent="0.25">
      <c r="A148" s="254"/>
      <c r="B148" s="263"/>
      <c r="C148" s="256">
        <f t="shared" si="25"/>
        <v>4</v>
      </c>
      <c r="D148" s="279"/>
      <c r="E148" s="334">
        <v>7</v>
      </c>
      <c r="F148" s="809">
        <f t="shared" si="26"/>
        <v>43678</v>
      </c>
      <c r="G148" s="279"/>
      <c r="H148" s="300"/>
      <c r="I148" s="300"/>
      <c r="J148" s="300">
        <v>3</v>
      </c>
      <c r="K148" s="479">
        <f>INDEX(Periods!$F$21:$O$30,J148+1,$E148+2)</f>
        <v>43678</v>
      </c>
      <c r="L148" s="846">
        <f t="shared" ca="1" si="23"/>
        <v>31</v>
      </c>
      <c r="M148" s="861"/>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114.75409836065573</v>
      </c>
      <c r="AC148" s="806" cm="1">
        <f t="array" aca="1" ref="AC148" ca="1">INDEX(AC$65:AC$74,$AI148,1)*(1-$AH148)+INDEX(AC$65:AC$74,$AJ148,1)*($AH148)</f>
        <v>135.24590163934425</v>
      </c>
      <c r="AD148" s="806" cm="1">
        <f t="array" aca="1" ref="AD148" ca="1">INDEX(AD$65:AD$74,$AI148,1)*(1-$AH148)+INDEX(AD$65:AD$74,$AJ148,1)*($AH148)</f>
        <v>150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8">
        <f>INDEX(Periods!$F$21:$O$31,INDEX(Annual!EndGS,1,$E148+2)+2,$E148+2)</f>
        <v>43752</v>
      </c>
      <c r="AQ148" s="279"/>
      <c r="AR148" s="266"/>
      <c r="AS148" s="254"/>
      <c r="AT148" s="254"/>
      <c r="AU148" s="254"/>
    </row>
    <row r="149" spans="1:47" hidden="1" outlineLevel="3" x14ac:dyDescent="0.25">
      <c r="A149" s="254"/>
      <c r="B149" s="263"/>
      <c r="C149" s="256">
        <f t="shared" si="25"/>
        <v>4</v>
      </c>
      <c r="D149" s="279"/>
      <c r="E149" s="334">
        <v>7</v>
      </c>
      <c r="F149" s="809">
        <f t="shared" si="26"/>
        <v>43709</v>
      </c>
      <c r="G149" s="279"/>
      <c r="H149" s="300"/>
      <c r="I149" s="300"/>
      <c r="J149" s="300">
        <v>4</v>
      </c>
      <c r="K149" s="479">
        <f>INDEX(Periods!$F$21:$O$30,J149+1,$E149+2)</f>
        <v>43709</v>
      </c>
      <c r="L149" s="846">
        <f t="shared" ca="1" si="23"/>
        <v>30</v>
      </c>
      <c r="M149" s="861"/>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9" cm="1">
        <f t="array" aca="1" ref="X149" ca="1">INDEX(X$65:X$74,$AI149,1)*(1-$AH149)+INDEX(X$65:X$74,$AJ149,1)*($AH149)</f>
        <v>1</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100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8">
        <f>INDEX(Periods!$F$21:$O$31,INDEX(Annual!EndGS,1,$E149+2)+2,$E149+2)</f>
        <v>43752</v>
      </c>
      <c r="AQ149" s="279"/>
      <c r="AR149" s="266"/>
      <c r="AS149" s="254"/>
      <c r="AT149" s="254"/>
      <c r="AU149" s="254"/>
    </row>
    <row r="150" spans="1:47" hidden="1" outlineLevel="3" x14ac:dyDescent="0.25">
      <c r="A150" s="254"/>
      <c r="B150" s="263"/>
      <c r="C150" s="256">
        <f t="shared" si="25"/>
        <v>4</v>
      </c>
      <c r="D150" s="279"/>
      <c r="E150" s="334">
        <v>7</v>
      </c>
      <c r="F150" s="809">
        <f t="shared" si="26"/>
        <v>43739</v>
      </c>
      <c r="G150" s="279"/>
      <c r="H150" s="300"/>
      <c r="I150" s="300"/>
      <c r="J150" s="300">
        <v>5</v>
      </c>
      <c r="K150" s="479">
        <f>INDEX(Periods!$F$21:$O$30,J150+1,$E150+2)</f>
        <v>43739</v>
      </c>
      <c r="L150" s="846">
        <f t="shared" ca="1" si="23"/>
        <v>13</v>
      </c>
      <c r="M150" s="861"/>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8">
        <f>INDEX(Periods!$F$21:$O$31,INDEX(Annual!EndGS,1,$E150+2)+2,$E150+2)</f>
        <v>43752</v>
      </c>
      <c r="AQ150" s="279"/>
      <c r="AR150" s="266"/>
      <c r="AS150" s="254"/>
      <c r="AT150" s="254"/>
      <c r="AU150" s="254"/>
    </row>
    <row r="151" spans="1:47" hidden="1" outlineLevel="3" x14ac:dyDescent="0.25">
      <c r="A151" s="254"/>
      <c r="B151" s="263"/>
      <c r="C151" s="256">
        <f t="shared" si="25"/>
        <v>4</v>
      </c>
      <c r="D151" s="279"/>
      <c r="E151" s="334">
        <v>7</v>
      </c>
      <c r="F151" s="809">
        <f t="shared" si="26"/>
        <v>43752</v>
      </c>
      <c r="G151" s="279"/>
      <c r="H151" s="300"/>
      <c r="I151" s="300"/>
      <c r="J151" s="300">
        <v>6</v>
      </c>
      <c r="K151" s="479">
        <f>INDEX(Periods!$F$21:$O$30,J151+1,$E151+2)</f>
        <v>43752</v>
      </c>
      <c r="L151" s="846">
        <f t="shared" ca="1" si="23"/>
        <v>100</v>
      </c>
      <c r="M151" s="861"/>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8">
        <f>INDEX(Periods!$F$21:$O$31,INDEX(Annual!EndGS,1,$E151+2)+2,$E151+2)</f>
        <v>43752</v>
      </c>
      <c r="AQ151" s="279"/>
      <c r="AR151" s="266"/>
      <c r="AS151" s="254"/>
      <c r="AT151" s="254"/>
      <c r="AU151" s="254"/>
    </row>
    <row r="152" spans="1:47" hidden="1" outlineLevel="3" x14ac:dyDescent="0.25">
      <c r="A152" s="254"/>
      <c r="B152" s="263"/>
      <c r="C152" s="256">
        <f t="shared" si="25"/>
        <v>4</v>
      </c>
      <c r="D152" s="279"/>
      <c r="E152" s="334">
        <v>7</v>
      </c>
      <c r="F152" s="809">
        <f t="shared" si="26"/>
        <v>43852</v>
      </c>
      <c r="G152" s="279"/>
      <c r="H152" s="300"/>
      <c r="I152" s="300"/>
      <c r="J152" s="300">
        <v>7</v>
      </c>
      <c r="K152" s="479">
        <f>INDEX(Periods!$F$21:$O$30,J152+1,$E152+2)</f>
        <v>43852</v>
      </c>
      <c r="L152" s="846">
        <f t="shared" ca="1" si="23"/>
        <v>39</v>
      </c>
      <c r="M152" s="861"/>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8">
        <f>INDEX(Periods!$F$21:$O$31,INDEX(Annual!EndGS,1,$E152+2)+2,$E152+2)</f>
        <v>43752</v>
      </c>
      <c r="AQ152" s="279"/>
      <c r="AR152" s="266"/>
      <c r="AS152" s="254"/>
      <c r="AT152" s="254"/>
      <c r="AU152" s="254"/>
    </row>
    <row r="153" spans="1:47" hidden="1" outlineLevel="3" x14ac:dyDescent="0.25">
      <c r="A153" s="254"/>
      <c r="B153" s="263"/>
      <c r="C153" s="256">
        <f t="shared" si="25"/>
        <v>4</v>
      </c>
      <c r="D153" s="279"/>
      <c r="E153" s="334">
        <v>7</v>
      </c>
      <c r="F153" s="809">
        <f t="shared" si="26"/>
        <v>43891</v>
      </c>
      <c r="G153" s="279"/>
      <c r="H153" s="300"/>
      <c r="I153" s="300"/>
      <c r="J153" s="300">
        <v>8</v>
      </c>
      <c r="K153" s="479">
        <f>INDEX(Periods!$F$21:$O$30,J153+1,$E153+2)</f>
        <v>43891</v>
      </c>
      <c r="L153" s="846">
        <f t="shared" ca="1" si="23"/>
        <v>31</v>
      </c>
      <c r="M153" s="861"/>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8">
        <f>INDEX(Periods!$F$21:$O$31,INDEX(Annual!EndGS,1,$E153+2)+2,$E153+2)</f>
        <v>43752</v>
      </c>
      <c r="AQ153" s="279"/>
      <c r="AR153" s="266"/>
      <c r="AS153" s="254"/>
      <c r="AT153" s="254"/>
      <c r="AU153" s="254"/>
    </row>
    <row r="154" spans="1:47" hidden="1" outlineLevel="3" x14ac:dyDescent="0.25">
      <c r="A154" s="254"/>
      <c r="B154" s="263"/>
      <c r="C154" s="256">
        <f t="shared" si="25"/>
        <v>4</v>
      </c>
      <c r="D154" s="279"/>
      <c r="E154" s="334">
        <v>7</v>
      </c>
      <c r="F154" s="809">
        <f t="shared" si="26"/>
        <v>43922</v>
      </c>
      <c r="G154" s="279"/>
      <c r="H154" s="300"/>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438</v>
      </c>
      <c r="Q154" s="864" cm="1">
        <f t="array" aca="1" ref="Q154" ca="1">INDEX(Q$65:Q$74,$AI154,1)*(1-$AH154)+INDEX(Q$65:Q$74,$AJ154,1)*($AH154)</f>
        <v>0.47</v>
      </c>
      <c r="R154" s="864" cm="1">
        <f t="array" aca="1" ref="R154" ca="1">INDEX(R$65:R$74,$AI154,1)*(1-$AH154)+INDEX(R$65:R$74,$AJ154,1)*($AH154)</f>
        <v>0.53</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0.15</v>
      </c>
      <c r="W154" s="852"/>
      <c r="X154" s="865" cm="1">
        <f t="array" aca="1" ref="X154" ca="1">INDEX(X$65:X$74,$AI154,1)*(1-$AH154)+INDEX(X$65:X$74,$AJ154,1)*($AH154)</f>
        <v>1</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0.1111111111111111</v>
      </c>
      <c r="AI154" s="852">
        <f t="shared" si="32"/>
        <v>1</v>
      </c>
      <c r="AJ154" s="852">
        <f t="shared" si="33"/>
        <v>1</v>
      </c>
      <c r="AK154" s="849" t="str">
        <f t="shared" si="27"/>
        <v>Dry</v>
      </c>
      <c r="AL154" s="852">
        <f t="shared" si="29"/>
        <v>152</v>
      </c>
      <c r="AM154" s="852"/>
      <c r="AN154" s="857">
        <f t="shared" si="24"/>
        <v>43617</v>
      </c>
      <c r="AO154" s="857">
        <f t="shared" si="28"/>
        <v>43709</v>
      </c>
      <c r="AP154" s="858">
        <f>INDEX(Periods!$F$21:$O$31,INDEX(Annual!EndGS,1,$E154+2)+2,$E154+2)</f>
        <v>43752</v>
      </c>
      <c r="AQ154" s="279"/>
      <c r="AR154" s="266"/>
      <c r="AS154" s="254"/>
      <c r="AT154" s="254"/>
      <c r="AU154" s="254"/>
    </row>
    <row r="155" spans="1:47" outlineLevel="2" collapsed="1" x14ac:dyDescent="0.25">
      <c r="A155" s="254"/>
      <c r="B155" s="263"/>
      <c r="C155" s="256">
        <f t="shared" ref="C155" si="35">INT($C$29)+2</f>
        <v>3</v>
      </c>
      <c r="D155" s="279"/>
      <c r="E155" s="334">
        <v>8</v>
      </c>
      <c r="F155" s="809">
        <f t="shared" si="26"/>
        <v>43936</v>
      </c>
      <c r="G155" s="279"/>
      <c r="H155" s="300"/>
      <c r="I155" s="510" t="s">
        <v>770</v>
      </c>
      <c r="J155" s="510">
        <v>0</v>
      </c>
      <c r="K155" s="835">
        <f>INDEX(Periods!$F$21:$O$30,J155+1,$E155+2)</f>
        <v>43572</v>
      </c>
      <c r="L155" s="836">
        <f t="shared" ca="1" si="23"/>
        <v>14</v>
      </c>
      <c r="M155" s="511"/>
      <c r="N155" s="512"/>
      <c r="O155" s="732" cm="1">
        <f t="array" aca="1" ref="O155" ca="1">INDEX(O$65:O$74,$AI155,1)*(1-$AH155)+INDEX(O$65:O$74,$AJ155,1)*($AH155)</f>
        <v>200</v>
      </c>
      <c r="P155" s="732"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3">
        <f t="shared" si="24"/>
        <v>43617</v>
      </c>
      <c r="AO155" s="843">
        <f t="shared" si="28"/>
        <v>43709</v>
      </c>
      <c r="AP155" s="845">
        <f>INDEX(Periods!$F$21:$O$31,INDEX(Annual!EndGS,1,$E155+2)+2,$E155+2)</f>
        <v>43752</v>
      </c>
      <c r="AQ155" s="279"/>
      <c r="AR155" s="266"/>
      <c r="AS155" s="254"/>
      <c r="AT155" s="254"/>
      <c r="AU155" s="254"/>
    </row>
    <row r="156" spans="1:47" hidden="1" outlineLevel="3" collapsed="1" x14ac:dyDescent="0.25">
      <c r="A156" s="254"/>
      <c r="B156" s="263"/>
      <c r="C156" s="256">
        <f t="shared" si="25"/>
        <v>4</v>
      </c>
      <c r="D156" s="279"/>
      <c r="E156" s="334">
        <v>8</v>
      </c>
      <c r="F156" s="809">
        <f t="shared" si="26"/>
        <v>43950</v>
      </c>
      <c r="G156" s="279"/>
      <c r="H156" s="300"/>
      <c r="I156" s="300"/>
      <c r="J156" s="300">
        <v>1</v>
      </c>
      <c r="K156" s="479">
        <f>INDEX(Periods!$F$21:$O$30,J156+1,$E156+2)</f>
        <v>43586</v>
      </c>
      <c r="L156" s="846">
        <f t="shared" ca="1" si="23"/>
        <v>31</v>
      </c>
      <c r="M156" s="861"/>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8">
        <f>INDEX(Periods!$F$21:$O$31,INDEX(Annual!EndGS,1,$E156+2)+2,$E156+2)</f>
        <v>43752</v>
      </c>
      <c r="AQ156" s="279"/>
      <c r="AR156" s="266"/>
      <c r="AS156" s="254"/>
      <c r="AT156" s="254"/>
      <c r="AU156" s="254"/>
    </row>
    <row r="157" spans="1:47" hidden="1" outlineLevel="3" x14ac:dyDescent="0.25">
      <c r="A157" s="254"/>
      <c r="B157" s="263"/>
      <c r="C157" s="256">
        <f t="shared" si="25"/>
        <v>4</v>
      </c>
      <c r="D157" s="279"/>
      <c r="E157" s="334">
        <v>8</v>
      </c>
      <c r="F157" s="809">
        <f t="shared" si="26"/>
        <v>43617</v>
      </c>
      <c r="G157" s="279"/>
      <c r="H157" s="300"/>
      <c r="I157" s="300"/>
      <c r="J157" s="300">
        <v>2</v>
      </c>
      <c r="K157" s="479">
        <f>INDEX(Periods!$F$21:$O$30,J157+1,$E157+2)</f>
        <v>43617</v>
      </c>
      <c r="L157" s="846">
        <f t="shared" ca="1" si="23"/>
        <v>61</v>
      </c>
      <c r="M157" s="861"/>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8">
        <f>INDEX(Periods!$F$21:$O$31,INDEX(Annual!EndGS,1,$E157+2)+2,$E157+2)</f>
        <v>43752</v>
      </c>
      <c r="AQ157" s="279"/>
      <c r="AR157" s="266"/>
      <c r="AS157" s="254"/>
      <c r="AT157" s="254"/>
      <c r="AU157" s="254"/>
    </row>
    <row r="158" spans="1:47" hidden="1" outlineLevel="3" x14ac:dyDescent="0.25">
      <c r="A158" s="254"/>
      <c r="B158" s="263"/>
      <c r="C158" s="256">
        <f t="shared" si="25"/>
        <v>4</v>
      </c>
      <c r="D158" s="279"/>
      <c r="E158" s="334">
        <v>8</v>
      </c>
      <c r="F158" s="809">
        <f t="shared" si="26"/>
        <v>43678</v>
      </c>
      <c r="G158" s="279"/>
      <c r="H158" s="300"/>
      <c r="I158" s="300"/>
      <c r="J158" s="300">
        <v>3</v>
      </c>
      <c r="K158" s="479">
        <f>INDEX(Periods!$F$21:$O$30,J158+1,$E158+2)</f>
        <v>43678</v>
      </c>
      <c r="L158" s="846">
        <f t="shared" ca="1" si="23"/>
        <v>31</v>
      </c>
      <c r="M158" s="861"/>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114.75409836065573</v>
      </c>
      <c r="AC158" s="806" cm="1">
        <f t="array" aca="1" ref="AC158" ca="1">INDEX(AC$65:AC$74,$AI158,1)*(1-$AH158)+INDEX(AC$65:AC$74,$AJ158,1)*($AH158)</f>
        <v>135.24590163934425</v>
      </c>
      <c r="AD158" s="806" cm="1">
        <f t="array" aca="1" ref="AD158" ca="1">INDEX(AD$65:AD$74,$AI158,1)*(1-$AH158)+INDEX(AD$65:AD$74,$AJ158,1)*($AH158)</f>
        <v>150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8">
        <f>INDEX(Periods!$F$21:$O$31,INDEX(Annual!EndGS,1,$E158+2)+2,$E158+2)</f>
        <v>43752</v>
      </c>
      <c r="AQ158" s="279"/>
      <c r="AR158" s="266"/>
      <c r="AS158" s="254"/>
      <c r="AT158" s="254"/>
      <c r="AU158" s="254"/>
    </row>
    <row r="159" spans="1:47" hidden="1" outlineLevel="3" x14ac:dyDescent="0.25">
      <c r="A159" s="254"/>
      <c r="B159" s="263"/>
      <c r="C159" s="256">
        <f t="shared" si="25"/>
        <v>4</v>
      </c>
      <c r="D159" s="279"/>
      <c r="E159" s="334">
        <v>8</v>
      </c>
      <c r="F159" s="809">
        <f t="shared" si="26"/>
        <v>43709</v>
      </c>
      <c r="G159" s="279"/>
      <c r="H159" s="300"/>
      <c r="I159" s="300"/>
      <c r="J159" s="300">
        <v>4</v>
      </c>
      <c r="K159" s="479">
        <f>INDEX(Periods!$F$21:$O$30,J159+1,$E159+2)</f>
        <v>43709</v>
      </c>
      <c r="L159" s="846">
        <f t="shared" ca="1" si="23"/>
        <v>30</v>
      </c>
      <c r="M159" s="861"/>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9" cm="1">
        <f t="array" aca="1" ref="X159" ca="1">INDEX(X$65:X$74,$AI159,1)*(1-$AH159)+INDEX(X$65:X$74,$AJ159,1)*($AH159)</f>
        <v>1</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100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8">
        <f>INDEX(Periods!$F$21:$O$31,INDEX(Annual!EndGS,1,$E159+2)+2,$E159+2)</f>
        <v>43752</v>
      </c>
      <c r="AQ159" s="279"/>
      <c r="AR159" s="266"/>
      <c r="AS159" s="254"/>
      <c r="AT159" s="254"/>
      <c r="AU159" s="254"/>
    </row>
    <row r="160" spans="1:47" hidden="1" outlineLevel="3" x14ac:dyDescent="0.25">
      <c r="A160" s="254"/>
      <c r="B160" s="263"/>
      <c r="C160" s="256">
        <f t="shared" si="25"/>
        <v>4</v>
      </c>
      <c r="D160" s="279"/>
      <c r="E160" s="334">
        <v>8</v>
      </c>
      <c r="F160" s="809">
        <f t="shared" si="26"/>
        <v>43739</v>
      </c>
      <c r="G160" s="279"/>
      <c r="H160" s="300"/>
      <c r="I160" s="300"/>
      <c r="J160" s="300">
        <v>5</v>
      </c>
      <c r="K160" s="479">
        <f>INDEX(Periods!$F$21:$O$30,J160+1,$E160+2)</f>
        <v>43739</v>
      </c>
      <c r="L160" s="846">
        <f t="shared" ca="1" si="23"/>
        <v>13</v>
      </c>
      <c r="M160" s="861"/>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8">
        <f>INDEX(Periods!$F$21:$O$31,INDEX(Annual!EndGS,1,$E160+2)+2,$E160+2)</f>
        <v>43752</v>
      </c>
      <c r="AQ160" s="279"/>
      <c r="AR160" s="266"/>
      <c r="AS160" s="254"/>
      <c r="AT160" s="254"/>
      <c r="AU160" s="254"/>
    </row>
    <row r="161" spans="1:47" hidden="1" outlineLevel="3" x14ac:dyDescent="0.25">
      <c r="A161" s="254"/>
      <c r="B161" s="263"/>
      <c r="C161" s="256">
        <f t="shared" si="25"/>
        <v>4</v>
      </c>
      <c r="D161" s="279"/>
      <c r="E161" s="334">
        <v>8</v>
      </c>
      <c r="F161" s="809">
        <f t="shared" si="26"/>
        <v>43752</v>
      </c>
      <c r="G161" s="279"/>
      <c r="H161" s="300"/>
      <c r="I161" s="300"/>
      <c r="J161" s="300">
        <v>6</v>
      </c>
      <c r="K161" s="479">
        <f>INDEX(Periods!$F$21:$O$30,J161+1,$E161+2)</f>
        <v>43752</v>
      </c>
      <c r="L161" s="846">
        <f t="shared" ref="L161:L164" ca="1" si="36">IF(K162-K161&gt;0,K162-K161,OFFSET(K162,-i_p6_len,0)+364-K161)</f>
        <v>100</v>
      </c>
      <c r="M161" s="861"/>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8">
        <f>INDEX(Periods!$F$21:$O$31,INDEX(Annual!EndGS,1,$E161+2)+2,$E161+2)</f>
        <v>43752</v>
      </c>
      <c r="AQ161" s="279"/>
      <c r="AR161" s="266"/>
      <c r="AS161" s="254"/>
      <c r="AT161" s="254"/>
      <c r="AU161" s="254"/>
    </row>
    <row r="162" spans="1:47" hidden="1" outlineLevel="3" x14ac:dyDescent="0.25">
      <c r="A162" s="254"/>
      <c r="B162" s="263"/>
      <c r="C162" s="256">
        <f t="shared" si="25"/>
        <v>4</v>
      </c>
      <c r="D162" s="279"/>
      <c r="E162" s="334">
        <v>8</v>
      </c>
      <c r="F162" s="809">
        <f t="shared" si="26"/>
        <v>43852</v>
      </c>
      <c r="G162" s="279"/>
      <c r="H162" s="300"/>
      <c r="I162" s="300"/>
      <c r="J162" s="300">
        <v>7</v>
      </c>
      <c r="K162" s="479">
        <f>INDEX(Periods!$F$21:$O$30,J162+1,$E162+2)</f>
        <v>43852</v>
      </c>
      <c r="L162" s="846">
        <f t="shared" ca="1" si="36"/>
        <v>39</v>
      </c>
      <c r="M162" s="861"/>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8">
        <f>INDEX(Periods!$F$21:$O$31,INDEX(Annual!EndGS,1,$E162+2)+2,$E162+2)</f>
        <v>43752</v>
      </c>
      <c r="AQ162" s="279"/>
      <c r="AR162" s="266"/>
      <c r="AS162" s="254"/>
      <c r="AT162" s="254"/>
      <c r="AU162" s="254"/>
    </row>
    <row r="163" spans="1:47" hidden="1" outlineLevel="3" x14ac:dyDescent="0.25">
      <c r="A163" s="254"/>
      <c r="B163" s="263"/>
      <c r="C163" s="256">
        <f t="shared" si="25"/>
        <v>4</v>
      </c>
      <c r="D163" s="279"/>
      <c r="E163" s="334">
        <v>8</v>
      </c>
      <c r="F163" s="809">
        <f t="shared" si="26"/>
        <v>43891</v>
      </c>
      <c r="G163" s="279"/>
      <c r="H163" s="300"/>
      <c r="I163" s="300"/>
      <c r="J163" s="300">
        <v>8</v>
      </c>
      <c r="K163" s="479">
        <f>INDEX(Periods!$F$21:$O$30,J163+1,$E163+2)</f>
        <v>43891</v>
      </c>
      <c r="L163" s="846">
        <f t="shared" ca="1" si="36"/>
        <v>31</v>
      </c>
      <c r="M163" s="861"/>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8">
        <f>INDEX(Periods!$F$21:$O$31,INDEX(Annual!EndGS,1,$E163+2)+2,$E163+2)</f>
        <v>43752</v>
      </c>
      <c r="AQ163" s="279"/>
      <c r="AR163" s="266"/>
      <c r="AS163" s="254"/>
      <c r="AT163" s="254"/>
      <c r="AU163" s="254"/>
    </row>
    <row r="164" spans="1:47" hidden="1" outlineLevel="3" x14ac:dyDescent="0.25">
      <c r="A164" s="254"/>
      <c r="B164" s="263"/>
      <c r="C164" s="256">
        <f t="shared" si="25"/>
        <v>4</v>
      </c>
      <c r="D164" s="279"/>
      <c r="E164" s="334">
        <v>8</v>
      </c>
      <c r="F164" s="809">
        <f t="shared" si="26"/>
        <v>43922</v>
      </c>
      <c r="G164" s="279"/>
      <c r="H164" s="300"/>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438</v>
      </c>
      <c r="Q164" s="864" cm="1">
        <f t="array" aca="1" ref="Q164" ca="1">INDEX(Q$65:Q$74,$AI164,1)*(1-$AH164)+INDEX(Q$65:Q$74,$AJ164,1)*($AH164)</f>
        <v>0.47</v>
      </c>
      <c r="R164" s="864" cm="1">
        <f t="array" aca="1" ref="R164" ca="1">INDEX(R$65:R$74,$AI164,1)*(1-$AH164)+INDEX(R$65:R$74,$AJ164,1)*($AH164)</f>
        <v>0.53</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0.15</v>
      </c>
      <c r="W164" s="852"/>
      <c r="X164" s="865" cm="1">
        <f t="array" aca="1" ref="X164" ca="1">INDEX(X$65:X$74,$AI164,1)*(1-$AH164)+INDEX(X$65:X$74,$AJ164,1)*($AH164)</f>
        <v>1</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0.1111111111111111</v>
      </c>
      <c r="AI164" s="852">
        <f t="shared" si="32"/>
        <v>1</v>
      </c>
      <c r="AJ164" s="852">
        <f t="shared" si="33"/>
        <v>1</v>
      </c>
      <c r="AK164" s="849" t="str">
        <f t="shared" si="27"/>
        <v>Dry</v>
      </c>
      <c r="AL164" s="852">
        <f t="shared" si="29"/>
        <v>152</v>
      </c>
      <c r="AM164" s="852"/>
      <c r="AN164" s="857">
        <f t="shared" si="24"/>
        <v>43617</v>
      </c>
      <c r="AO164" s="857">
        <f t="shared" si="28"/>
        <v>43709</v>
      </c>
      <c r="AP164" s="858">
        <f>INDEX(Periods!$F$21:$O$31,INDEX(Annual!EndGS,1,$E164+2)+2,$E164+2)</f>
        <v>43752</v>
      </c>
      <c r="AQ164" s="279"/>
      <c r="AR164" s="266"/>
      <c r="AS164" s="254"/>
      <c r="AT164" s="254"/>
      <c r="AU164" s="254"/>
    </row>
    <row r="165" spans="1:47" hidden="1" outlineLevel="3" x14ac:dyDescent="0.25">
      <c r="A165" s="254"/>
      <c r="B165" s="263"/>
      <c r="C165" s="256">
        <f>INT($C$29)+2</f>
        <v>3</v>
      </c>
      <c r="D165" s="279"/>
      <c r="E165" s="334"/>
      <c r="F165" s="334"/>
      <c r="G165" s="279"/>
      <c r="H165" s="300"/>
      <c r="I165" s="465"/>
      <c r="J165" s="465"/>
      <c r="K165" s="821"/>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2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0999999999999996" hidden="1" customHeight="1" outlineLevel="3" x14ac:dyDescent="0.25">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25">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2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7.25" outlineLevel="1" x14ac:dyDescent="0.25">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1"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25">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25">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25">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25">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25">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25">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25">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25">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25">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25">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25">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25">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25">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25">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2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0999999999999996" hidden="1" customHeight="1" outlineLevel="3" x14ac:dyDescent="0.25">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25">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2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25">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25">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8" outlineLevel="2" x14ac:dyDescent="0.25">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25">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25">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25">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25">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25">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25">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25">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25">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25">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2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25">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2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25">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25">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25">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2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25">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25">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25">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2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25">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25">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2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2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25">
      <c r="A216" s="254"/>
      <c r="B216" s="263"/>
      <c r="C216" s="256">
        <f>INT($C$29)+1</f>
        <v>2</v>
      </c>
      <c r="D216" s="279"/>
      <c r="E216" s="334"/>
      <c r="F216" s="334"/>
      <c r="G216" s="279"/>
      <c r="H216" s="296" t="s">
        <v>960</v>
      </c>
      <c r="I216" s="297"/>
      <c r="J216" s="937" t="s">
        <v>962</v>
      </c>
      <c r="K216" s="937"/>
      <c r="L216" s="937" t="s">
        <v>961</v>
      </c>
      <c r="M216" s="937"/>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25">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2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2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2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2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2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2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0999999999999996" customHeight="1" outlineLevel="2" x14ac:dyDescent="0.2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2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0999999999999996" customHeight="1" x14ac:dyDescent="0.2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2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2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2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2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25">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25">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2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2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2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25">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25">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65" customHeight="1" outlineLevel="2" collapsed="1" x14ac:dyDescent="0.25">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25">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25">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25">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25">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25">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25">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25">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2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2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25">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25">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25">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4" t="s">
        <v>533</v>
      </c>
      <c r="AD251" s="905"/>
      <c r="AE251" s="905"/>
      <c r="AF251" s="906"/>
      <c r="AG251" s="284"/>
      <c r="AH251" s="284"/>
      <c r="AI251" s="284"/>
      <c r="AJ251" s="284"/>
      <c r="AK251" s="284"/>
      <c r="AL251" s="284"/>
      <c r="AM251" s="284"/>
      <c r="AN251" s="284"/>
      <c r="AO251" s="284"/>
      <c r="AP251" s="284"/>
      <c r="AQ251" s="279"/>
      <c r="AR251" s="266"/>
      <c r="AS251" s="254"/>
      <c r="AT251" s="254"/>
      <c r="AU251" s="254"/>
    </row>
    <row r="252" spans="1:47" outlineLevel="2" x14ac:dyDescent="0.25">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7"/>
      <c r="AD252" s="908"/>
      <c r="AE252" s="908"/>
      <c r="AF252" s="909"/>
      <c r="AG252" s="284"/>
      <c r="AH252" s="284"/>
      <c r="AI252" s="284"/>
      <c r="AJ252" s="284"/>
      <c r="AK252" s="284"/>
      <c r="AL252" s="284"/>
      <c r="AM252" s="284"/>
      <c r="AN252" s="284"/>
      <c r="AO252" s="284"/>
      <c r="AP252" s="284"/>
      <c r="AQ252" s="279"/>
      <c r="AR252" s="266"/>
      <c r="AS252" s="254"/>
      <c r="AT252" s="254"/>
      <c r="AU252" s="254"/>
    </row>
    <row r="253" spans="1:47" outlineLevel="2" x14ac:dyDescent="0.25">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0"/>
      <c r="AD253" s="911"/>
      <c r="AE253" s="911"/>
      <c r="AF253" s="912"/>
      <c r="AG253" s="300"/>
      <c r="AH253" s="300"/>
      <c r="AI253" s="300"/>
      <c r="AJ253" s="300"/>
      <c r="AK253" s="300"/>
      <c r="AL253" s="300"/>
      <c r="AM253" s="300"/>
      <c r="AN253" s="300"/>
      <c r="AO253" s="300"/>
      <c r="AP253" s="300"/>
      <c r="AQ253" s="279"/>
      <c r="AR253" s="266"/>
      <c r="AS253" s="254"/>
      <c r="AT253" s="254"/>
      <c r="AU253" s="254"/>
    </row>
    <row r="254" spans="1:47" outlineLevel="2" x14ac:dyDescent="0.25">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4" t="s">
        <v>1128</v>
      </c>
      <c r="AD254" s="905"/>
      <c r="AE254" s="905"/>
      <c r="AF254" s="906"/>
      <c r="AG254" s="284"/>
      <c r="AH254" s="284"/>
      <c r="AI254" s="284"/>
      <c r="AJ254" s="284"/>
      <c r="AK254" s="284"/>
      <c r="AL254" s="284"/>
      <c r="AM254" s="284"/>
      <c r="AN254" s="284"/>
      <c r="AO254" s="284"/>
      <c r="AP254" s="284"/>
      <c r="AQ254" s="279"/>
      <c r="AR254" s="266"/>
      <c r="AS254" s="254"/>
      <c r="AT254" s="254"/>
      <c r="AU254" s="254"/>
    </row>
    <row r="255" spans="1:47" outlineLevel="2" x14ac:dyDescent="0.25">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0"/>
      <c r="AD255" s="911"/>
      <c r="AE255" s="911"/>
      <c r="AF255" s="912"/>
      <c r="AG255" s="284"/>
      <c r="AH255" s="284"/>
      <c r="AI255" s="284"/>
      <c r="AJ255" s="284"/>
      <c r="AK255" s="284"/>
      <c r="AL255" s="284"/>
      <c r="AM255" s="284"/>
      <c r="AN255" s="284"/>
      <c r="AO255" s="284"/>
      <c r="AP255" s="284"/>
      <c r="AQ255" s="279"/>
      <c r="AR255" s="266"/>
      <c r="AS255" s="254"/>
      <c r="AT255" s="254"/>
      <c r="AU255" s="254"/>
    </row>
    <row r="256" spans="1:47" outlineLevel="2" x14ac:dyDescent="0.25">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25">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25">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25">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25">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25">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25">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25">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25">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25">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25">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25">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25">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25">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25">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25">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25">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25">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25">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25">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25">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25">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25">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25">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25">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2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25">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2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2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2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2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2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2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2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2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2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2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2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2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2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2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2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2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2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2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2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2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2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2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2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2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2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2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2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2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2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2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25">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25">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25">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25">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25">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25">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25">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25">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25">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25">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25">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25">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25">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25">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25">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25">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25">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25">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25">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25">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25">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25">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25">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25">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25">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2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25">
      <c r="A339" s="254"/>
      <c r="B339" s="263"/>
      <c r="C339" s="256">
        <f>INT($C$232+3)</f>
        <v>4</v>
      </c>
      <c r="D339" s="279"/>
      <c r="E339" s="334"/>
      <c r="F339" s="334"/>
      <c r="G339" s="279"/>
      <c r="H339" s="347" t="s">
        <v>563</v>
      </c>
      <c r="I339" s="307" t="s">
        <v>564</v>
      </c>
      <c r="J339" s="306"/>
      <c r="K339" s="284"/>
      <c r="L339" s="284"/>
      <c r="M339" s="284"/>
      <c r="N339" s="284"/>
      <c r="O339" s="913" t="s">
        <v>1064</v>
      </c>
      <c r="P339" s="914"/>
      <c r="Q339" s="914"/>
      <c r="R339" s="914"/>
      <c r="S339" s="914"/>
      <c r="T339" s="914"/>
      <c r="U339" s="914"/>
      <c r="V339" s="914"/>
      <c r="W339" s="914"/>
      <c r="X339" s="915"/>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2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6"/>
      <c r="P340" s="917"/>
      <c r="Q340" s="917"/>
      <c r="R340" s="917"/>
      <c r="S340" s="917"/>
      <c r="T340" s="917"/>
      <c r="U340" s="917"/>
      <c r="V340" s="917"/>
      <c r="W340" s="917"/>
      <c r="X340" s="918"/>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25">
      <c r="A341" s="254"/>
      <c r="B341" s="263"/>
      <c r="C341" s="256">
        <f>INT($C$232+3)</f>
        <v>4</v>
      </c>
      <c r="D341" s="279"/>
      <c r="E341" s="334"/>
      <c r="F341" s="334"/>
      <c r="G341" s="279"/>
      <c r="H341" s="379" t="s">
        <v>1141</v>
      </c>
      <c r="I341" s="284">
        <v>1</v>
      </c>
      <c r="J341" s="284" t="b">
        <f>COUNTA(K341:M341)&gt;0</f>
        <v>0</v>
      </c>
      <c r="K341" s="301"/>
      <c r="L341" s="301"/>
      <c r="M341" s="301"/>
      <c r="N341" s="284"/>
      <c r="O341" s="916"/>
      <c r="P341" s="917"/>
      <c r="Q341" s="917"/>
      <c r="R341" s="917"/>
      <c r="S341" s="917"/>
      <c r="T341" s="917"/>
      <c r="U341" s="917"/>
      <c r="V341" s="917"/>
      <c r="W341" s="917"/>
      <c r="X341" s="918"/>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25">
      <c r="A342" s="254"/>
      <c r="B342" s="263"/>
      <c r="C342" s="256">
        <f>INT($C$232+3)</f>
        <v>4</v>
      </c>
      <c r="D342" s="279"/>
      <c r="E342" s="334"/>
      <c r="F342" s="334"/>
      <c r="G342" s="279"/>
      <c r="H342" s="300"/>
      <c r="I342" s="284">
        <v>2</v>
      </c>
      <c r="J342" s="284" t="b">
        <f>COUNTA(K342:M342)&gt;0</f>
        <v>0</v>
      </c>
      <c r="K342" s="301"/>
      <c r="L342" s="301"/>
      <c r="M342" s="301"/>
      <c r="N342" s="284"/>
      <c r="O342" s="919"/>
      <c r="P342" s="920"/>
      <c r="Q342" s="920"/>
      <c r="R342" s="920"/>
      <c r="S342" s="920"/>
      <c r="T342" s="920"/>
      <c r="U342" s="920"/>
      <c r="V342" s="920"/>
      <c r="W342" s="920"/>
      <c r="X342" s="921"/>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2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25">
      <c r="A344" s="254"/>
      <c r="B344" s="263"/>
      <c r="C344" s="256"/>
      <c r="D344" s="279"/>
      <c r="E344" s="334"/>
      <c r="F344" s="334"/>
      <c r="G344" s="279"/>
      <c r="H344" s="300"/>
      <c r="I344" s="284"/>
      <c r="J344" s="354" t="s">
        <v>1134</v>
      </c>
      <c r="K344" s="772">
        <f t="shared" ref="K344:M346" si="76">MIN(363,INT((K340 - DATE(YEAR(K340),1,1))))+364*INT(YEAR(K340)-i_startyear)</f>
        <v>0</v>
      </c>
      <c r="L344" s="772">
        <f t="shared" si="76"/>
        <v>0</v>
      </c>
      <c r="M344" s="772">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25">
      <c r="A345" s="254"/>
      <c r="B345" s="263"/>
      <c r="C345" s="256"/>
      <c r="D345" s="279"/>
      <c r="E345" s="334"/>
      <c r="F345" s="334"/>
      <c r="G345" s="279"/>
      <c r="H345" s="300"/>
      <c r="I345" s="284"/>
      <c r="J345" s="354"/>
      <c r="K345" s="772">
        <f t="shared" si="76"/>
        <v>-43317</v>
      </c>
      <c r="L345" s="772">
        <f t="shared" si="76"/>
        <v>-43317</v>
      </c>
      <c r="M345" s="772">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25">
      <c r="A346" s="254"/>
      <c r="B346" s="263"/>
      <c r="C346" s="256"/>
      <c r="D346" s="279"/>
      <c r="E346" s="334"/>
      <c r="F346" s="334"/>
      <c r="G346" s="279"/>
      <c r="H346" s="300"/>
      <c r="I346" s="284"/>
      <c r="J346" s="354"/>
      <c r="K346" s="772">
        <f t="shared" si="76"/>
        <v>-43317</v>
      </c>
      <c r="L346" s="772">
        <f t="shared" si="76"/>
        <v>-43317</v>
      </c>
      <c r="M346" s="772">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2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25">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25">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2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2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2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25">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25">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25">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25">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2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25">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25">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25">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25">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25">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25">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25">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25">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25">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25">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25">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2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25">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25">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25">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25">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25">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25">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25">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25">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25">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2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25">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25">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25">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25">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25">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25">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25">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25">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25">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2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25">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25">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25">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25">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25">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25">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2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25">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25">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25">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25">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25">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25">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25">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25">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25">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2" t="s">
        <v>930</v>
      </c>
      <c r="Q405" s="922"/>
      <c r="R405" s="922"/>
      <c r="S405" s="922"/>
      <c r="T405" s="922"/>
      <c r="U405" s="922"/>
      <c r="V405" s="922"/>
      <c r="W405" s="922"/>
      <c r="X405" s="922"/>
      <c r="Y405" s="922"/>
      <c r="Z405" s="923"/>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25">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4"/>
      <c r="Q406" s="924"/>
      <c r="R406" s="924"/>
      <c r="S406" s="924"/>
      <c r="T406" s="924"/>
      <c r="U406" s="924"/>
      <c r="V406" s="924"/>
      <c r="W406" s="924"/>
      <c r="X406" s="924"/>
      <c r="Y406" s="924"/>
      <c r="Z406" s="925"/>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25">
      <c r="A407" s="254"/>
      <c r="B407" s="263"/>
      <c r="C407" s="256">
        <f t="shared" si="84"/>
        <v>4</v>
      </c>
      <c r="D407" s="279"/>
      <c r="E407" s="334"/>
      <c r="F407" s="334"/>
      <c r="G407" s="279"/>
      <c r="H407" s="351"/>
      <c r="I407" s="351"/>
      <c r="J407" s="351"/>
      <c r="K407" s="351"/>
      <c r="L407" s="351"/>
      <c r="M407" s="351"/>
      <c r="N407" s="529"/>
      <c r="O407" s="584"/>
      <c r="P407" s="924"/>
      <c r="Q407" s="924"/>
      <c r="R407" s="924"/>
      <c r="S407" s="924"/>
      <c r="T407" s="924"/>
      <c r="U407" s="924"/>
      <c r="V407" s="924"/>
      <c r="W407" s="924"/>
      <c r="X407" s="924"/>
      <c r="Y407" s="924"/>
      <c r="Z407" s="925"/>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25">
      <c r="A408" s="254"/>
      <c r="B408" s="263"/>
      <c r="C408" s="256">
        <f t="shared" si="84"/>
        <v>4</v>
      </c>
      <c r="D408" s="279"/>
      <c r="E408" s="334"/>
      <c r="F408" s="334"/>
      <c r="G408" s="279"/>
      <c r="H408" s="434" t="s">
        <v>588</v>
      </c>
      <c r="I408" s="434"/>
      <c r="J408" s="434"/>
      <c r="K408" s="434"/>
      <c r="L408" s="434"/>
      <c r="M408" s="434"/>
      <c r="N408" s="434"/>
      <c r="O408" s="582"/>
      <c r="P408" s="924"/>
      <c r="Q408" s="924"/>
      <c r="R408" s="924"/>
      <c r="S408" s="924"/>
      <c r="T408" s="924"/>
      <c r="U408" s="924"/>
      <c r="V408" s="924"/>
      <c r="W408" s="924"/>
      <c r="X408" s="924"/>
      <c r="Y408" s="924"/>
      <c r="Z408" s="925"/>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25">
      <c r="A409" s="254"/>
      <c r="B409" s="263"/>
      <c r="C409" s="256">
        <f t="shared" si="84"/>
        <v>4</v>
      </c>
      <c r="D409" s="279"/>
      <c r="E409" s="334"/>
      <c r="F409" s="334"/>
      <c r="G409" s="279"/>
      <c r="H409" s="352"/>
      <c r="I409" s="386"/>
      <c r="J409" s="386"/>
      <c r="K409" s="387" t="s">
        <v>589</v>
      </c>
      <c r="L409" s="306"/>
      <c r="M409" s="306"/>
      <c r="N409" s="388"/>
      <c r="O409" s="580"/>
      <c r="P409" s="924"/>
      <c r="Q409" s="924"/>
      <c r="R409" s="924"/>
      <c r="S409" s="924"/>
      <c r="T409" s="924"/>
      <c r="U409" s="924"/>
      <c r="V409" s="924"/>
      <c r="W409" s="924"/>
      <c r="X409" s="924"/>
      <c r="Y409" s="924"/>
      <c r="Z409" s="925"/>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25">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4"/>
      <c r="Q410" s="924"/>
      <c r="R410" s="924"/>
      <c r="S410" s="924"/>
      <c r="T410" s="924"/>
      <c r="U410" s="924"/>
      <c r="V410" s="924"/>
      <c r="W410" s="924"/>
      <c r="X410" s="924"/>
      <c r="Y410" s="924"/>
      <c r="Z410" s="925"/>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25">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4"/>
      <c r="Q411" s="924"/>
      <c r="R411" s="924"/>
      <c r="S411" s="924"/>
      <c r="T411" s="924"/>
      <c r="U411" s="924"/>
      <c r="V411" s="924"/>
      <c r="W411" s="924"/>
      <c r="X411" s="924"/>
      <c r="Y411" s="924"/>
      <c r="Z411" s="925"/>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25">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6"/>
      <c r="Q412" s="926"/>
      <c r="R412" s="926"/>
      <c r="S412" s="926"/>
      <c r="T412" s="926"/>
      <c r="U412" s="926"/>
      <c r="V412" s="926"/>
      <c r="W412" s="926"/>
      <c r="X412" s="926"/>
      <c r="Y412" s="926"/>
      <c r="Z412" s="927"/>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2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25">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25">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25">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2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2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2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2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2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2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2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2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2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2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2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2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25">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25">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25">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25">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2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2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2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2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2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2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2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2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2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25">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2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2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2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2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2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2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2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2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2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25">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2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2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2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2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2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2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2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2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2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2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25">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25">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2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2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2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2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2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2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2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2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2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2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2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2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25">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25">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25">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25">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25">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25">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25">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25">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25">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25">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25">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25">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25">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2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25">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25">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25">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25">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25">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25">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25">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25">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25">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25">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25">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25">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25">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25">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25">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25">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25">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25">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25">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25">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25">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25">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25">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25">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25">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25">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25">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25">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25">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25">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25">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25">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25">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25">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25">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25">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25">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25">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25">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25">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25">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25">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25">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25">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25">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25">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25">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25">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25">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25">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25">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25">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25">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25">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25">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25">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25">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25">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25">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25">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25">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25">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25">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25">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25">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25">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25">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25">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25">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25">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25">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25">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25">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25">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25">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25">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25">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25">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25">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25">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25">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25">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25">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25">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25">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25">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25">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25">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25">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25">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25">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25">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25">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25">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25">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25">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25">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25">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25">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25">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25">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25">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25">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25">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25">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25">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25">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25">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25">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25">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25">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25">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25">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25">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25">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25">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25">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25">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25">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25">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25">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2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25">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25">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25">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25">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25">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25">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25">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25">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25">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25">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25">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25">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25">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25">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25">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25">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25">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25">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25">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25">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25">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25">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25">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25">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25">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2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25">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25">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25">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25">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25">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25">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25">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25">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25">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25">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25">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25">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25">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2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25">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25">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25">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25">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25">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25">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25">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25">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25">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25">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25">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25">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25">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25">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25">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25">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2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25">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25">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25">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25">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25">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25">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25">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25">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25">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25">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2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25">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25">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25">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25">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25">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25">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25">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25">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25">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25">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25">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25">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25">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25">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25">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25">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25">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25">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25">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25">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25">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25">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25">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25">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25">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25">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25">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25">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25">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25">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25">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25">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25">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25">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25">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25">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25">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25">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25">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25">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25">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25">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25">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25">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25">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25">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25">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25">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25">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25">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25">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25">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25">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25">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25">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25">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25">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25">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25">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25">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25">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25">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25">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25">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25">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25">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25">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25">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25">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25">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0999999999999996" customHeight="1" outlineLevel="2" x14ac:dyDescent="0.2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25">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25">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2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25">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25">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25">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25">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25">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25">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25">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25">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25">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2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0999999999999996" customHeight="1" outlineLevel="2" x14ac:dyDescent="0.2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2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0999999999999996" customHeight="1" x14ac:dyDescent="0.2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2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2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2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2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25">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75" outlineLevel="1" x14ac:dyDescent="0.25">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2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2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2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25">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25">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65" customHeight="1" outlineLevel="2" x14ac:dyDescent="0.25">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2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25">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25">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25">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25">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2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25">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25">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25">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25">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25">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25">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25">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25">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25">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25">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25">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25">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25">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25">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25">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25">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25">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25">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25">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25">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25">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2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0999999999999996" customHeight="1" outlineLevel="2" x14ac:dyDescent="0.2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2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0999999999999996" customHeight="1" x14ac:dyDescent="0.2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2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2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2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2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25">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7.5" outlineLevel="1" x14ac:dyDescent="0.25">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2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2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2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25">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25">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65" customHeight="1" outlineLevel="2" collapsed="1" x14ac:dyDescent="0.25">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2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25">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25">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25">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25">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25">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25">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25">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25">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2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25">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25">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25">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25">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25">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10"/>
      <c r="AP839" s="810"/>
      <c r="AQ839" s="279"/>
      <c r="AR839" s="266"/>
      <c r="AS839" s="254"/>
      <c r="AT839" s="254"/>
      <c r="AU839" s="254"/>
    </row>
    <row r="840" spans="1:47" hidden="1" outlineLevel="4" x14ac:dyDescent="0.25">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25">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25">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25">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25">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25">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25">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25">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10"/>
      <c r="AP847" s="810"/>
      <c r="AQ847" s="279"/>
      <c r="AR847" s="266"/>
      <c r="AS847" s="254"/>
      <c r="AT847" s="254"/>
      <c r="AU847" s="254"/>
    </row>
    <row r="848" spans="1:47" ht="15" hidden="1" customHeight="1" outlineLevel="3" x14ac:dyDescent="0.25">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8" t="s">
        <v>1239</v>
      </c>
      <c r="T848" s="929"/>
      <c r="U848" s="929"/>
      <c r="V848" s="929"/>
      <c r="W848" s="930"/>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10"/>
      <c r="AP848" s="810"/>
      <c r="AQ848" s="279"/>
      <c r="AR848" s="266"/>
      <c r="AS848" s="254"/>
      <c r="AT848" s="254"/>
      <c r="AU848" s="254"/>
    </row>
    <row r="849" spans="1:47" hidden="1" outlineLevel="3" x14ac:dyDescent="0.25">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1"/>
      <c r="T849" s="932"/>
      <c r="U849" s="932"/>
      <c r="V849" s="932"/>
      <c r="W849" s="933"/>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25">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1"/>
      <c r="T850" s="932"/>
      <c r="U850" s="932"/>
      <c r="V850" s="932"/>
      <c r="W850" s="933"/>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25">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1"/>
      <c r="T851" s="932"/>
      <c r="U851" s="932"/>
      <c r="V851" s="932"/>
      <c r="W851" s="933"/>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25">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1"/>
      <c r="T852" s="932"/>
      <c r="U852" s="932"/>
      <c r="V852" s="932"/>
      <c r="W852" s="933"/>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25">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1"/>
      <c r="T853" s="932"/>
      <c r="U853" s="932"/>
      <c r="V853" s="932"/>
      <c r="W853" s="933"/>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25">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1"/>
      <c r="T854" s="932"/>
      <c r="U854" s="932"/>
      <c r="V854" s="932"/>
      <c r="W854" s="933"/>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25">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1"/>
      <c r="T855" s="932"/>
      <c r="U855" s="932"/>
      <c r="V855" s="932"/>
      <c r="W855" s="933"/>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25">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1"/>
      <c r="T856" s="932"/>
      <c r="U856" s="932"/>
      <c r="V856" s="932"/>
      <c r="W856" s="933"/>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10"/>
      <c r="AP856" s="810"/>
      <c r="AQ856" s="279"/>
      <c r="AR856" s="266"/>
      <c r="AS856" s="254"/>
      <c r="AT856" s="254"/>
      <c r="AU856" s="254"/>
    </row>
    <row r="857" spans="1:47" hidden="1" outlineLevel="3" x14ac:dyDescent="0.25">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1"/>
      <c r="T857" s="932"/>
      <c r="U857" s="932"/>
      <c r="V857" s="932"/>
      <c r="W857" s="933"/>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10"/>
      <c r="AP857" s="810"/>
      <c r="AQ857" s="279"/>
      <c r="AR857" s="266"/>
      <c r="AS857" s="254"/>
      <c r="AT857" s="254"/>
      <c r="AU857" s="254"/>
    </row>
    <row r="858" spans="1:47" hidden="1" outlineLevel="3" x14ac:dyDescent="0.25">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1"/>
      <c r="T858" s="932"/>
      <c r="U858" s="932"/>
      <c r="V858" s="932"/>
      <c r="W858" s="933"/>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25">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1"/>
      <c r="T859" s="932"/>
      <c r="U859" s="932"/>
      <c r="V859" s="932"/>
      <c r="W859" s="933"/>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25">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1"/>
      <c r="T860" s="932"/>
      <c r="U860" s="932"/>
      <c r="V860" s="932"/>
      <c r="W860" s="933"/>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25">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1"/>
      <c r="T861" s="932"/>
      <c r="U861" s="932"/>
      <c r="V861" s="932"/>
      <c r="W861" s="933"/>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25">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1"/>
      <c r="T862" s="932"/>
      <c r="U862" s="932"/>
      <c r="V862" s="932"/>
      <c r="W862" s="933"/>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25">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1"/>
      <c r="T863" s="932"/>
      <c r="U863" s="932"/>
      <c r="V863" s="932"/>
      <c r="W863" s="933"/>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25">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1"/>
      <c r="T864" s="932"/>
      <c r="U864" s="932"/>
      <c r="V864" s="932"/>
      <c r="W864" s="933"/>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25">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4"/>
      <c r="T865" s="935"/>
      <c r="U865" s="935"/>
      <c r="V865" s="935"/>
      <c r="W865" s="936"/>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10"/>
      <c r="AP865" s="810"/>
      <c r="AQ865" s="279"/>
      <c r="AR865" s="266"/>
      <c r="AS865" s="254"/>
      <c r="AT865" s="254"/>
      <c r="AU865" s="254"/>
    </row>
    <row r="866" spans="1:47" ht="5.0999999999999996" customHeight="1" outlineLevel="2" x14ac:dyDescent="0.2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0999999999999996" customHeight="1" outlineLevel="2" x14ac:dyDescent="0.2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2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0999999999999996" customHeight="1" x14ac:dyDescent="0.2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2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2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2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2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25">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25">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2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2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25">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25">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30" outlineLevel="2" x14ac:dyDescent="0.25">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65" customHeight="1" outlineLevel="2" collapsed="1" x14ac:dyDescent="0.25">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2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25">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25">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25">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25">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25">
      <c r="A888" s="254"/>
      <c r="B888" s="263"/>
      <c r="C888" s="256">
        <f>INT($C$875)+2</f>
        <v>3</v>
      </c>
      <c r="D888" s="279"/>
      <c r="E888" s="437">
        <f>E887</f>
        <v>0</v>
      </c>
      <c r="F888" s="328" t="b">
        <f t="shared" si="317"/>
        <v>1</v>
      </c>
      <c r="G888" s="279"/>
      <c r="H888" s="894" t="s">
        <v>677</v>
      </c>
      <c r="I888" s="895"/>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25">
      <c r="A889" s="254"/>
      <c r="B889" s="263"/>
      <c r="C889" s="256">
        <f>INT($C$875)+2</f>
        <v>3</v>
      </c>
      <c r="D889" s="279"/>
      <c r="E889" s="437">
        <f>E888</f>
        <v>0</v>
      </c>
      <c r="F889" s="328" t="b">
        <f t="shared" si="317"/>
        <v>1</v>
      </c>
      <c r="G889" s="279"/>
      <c r="H889" s="896"/>
      <c r="I889" s="897"/>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25">
      <c r="A890" s="254"/>
      <c r="B890" s="263"/>
      <c r="C890" s="256">
        <f>INT($C$875)+2</f>
        <v>3</v>
      </c>
      <c r="D890" s="279"/>
      <c r="E890" s="437">
        <f>E889</f>
        <v>0</v>
      </c>
      <c r="F890" s="328" t="b">
        <f t="shared" si="317"/>
        <v>1</v>
      </c>
      <c r="G890" s="279"/>
      <c r="H890" s="898"/>
      <c r="I890" s="899"/>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25">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25">
      <c r="A892" s="254"/>
      <c r="B892" s="263"/>
      <c r="C892" s="256">
        <f t="shared" si="319"/>
        <v>4</v>
      </c>
      <c r="D892" s="279"/>
      <c r="E892" s="437">
        <f>E891</f>
        <v>1</v>
      </c>
      <c r="F892" s="328" t="b">
        <f t="shared" si="317"/>
        <v>1</v>
      </c>
      <c r="G892" s="279"/>
      <c r="H892" s="894" t="s">
        <v>683</v>
      </c>
      <c r="I892" s="895"/>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25">
      <c r="A893" s="254"/>
      <c r="B893" s="263"/>
      <c r="C893" s="256">
        <f t="shared" si="319"/>
        <v>4</v>
      </c>
      <c r="D893" s="279"/>
      <c r="E893" s="437">
        <f>E892</f>
        <v>1</v>
      </c>
      <c r="F893" s="328" t="b">
        <f t="shared" si="317"/>
        <v>1</v>
      </c>
      <c r="G893" s="279"/>
      <c r="H893" s="896"/>
      <c r="I893" s="897"/>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25">
      <c r="A894" s="254"/>
      <c r="B894" s="263"/>
      <c r="C894" s="256">
        <f t="shared" si="319"/>
        <v>4</v>
      </c>
      <c r="D894" s="279"/>
      <c r="E894" s="437">
        <f>E893</f>
        <v>1</v>
      </c>
      <c r="F894" s="328" t="b">
        <f t="shared" si="317"/>
        <v>1</v>
      </c>
      <c r="G894" s="279"/>
      <c r="H894" s="898"/>
      <c r="I894" s="899"/>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25">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25">
      <c r="A896" s="254"/>
      <c r="B896" s="263"/>
      <c r="C896" s="256">
        <f t="shared" si="319"/>
        <v>4</v>
      </c>
      <c r="D896" s="279"/>
      <c r="E896" s="437">
        <f>E895</f>
        <v>2</v>
      </c>
      <c r="F896" s="328" t="b">
        <f t="shared" si="317"/>
        <v>1</v>
      </c>
      <c r="G896" s="279"/>
      <c r="H896" s="894" t="s">
        <v>685</v>
      </c>
      <c r="I896" s="895"/>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25">
      <c r="A897" s="254"/>
      <c r="B897" s="263"/>
      <c r="C897" s="256">
        <f t="shared" si="319"/>
        <v>4</v>
      </c>
      <c r="D897" s="279"/>
      <c r="E897" s="437">
        <f>E896</f>
        <v>2</v>
      </c>
      <c r="F897" s="328" t="b">
        <f t="shared" si="317"/>
        <v>1</v>
      </c>
      <c r="G897" s="279"/>
      <c r="H897" s="896"/>
      <c r="I897" s="897"/>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25">
      <c r="A898" s="254"/>
      <c r="B898" s="263"/>
      <c r="C898" s="256">
        <f t="shared" si="319"/>
        <v>4</v>
      </c>
      <c r="D898" s="279"/>
      <c r="E898" s="437">
        <f>E897</f>
        <v>2</v>
      </c>
      <c r="F898" s="328" t="b">
        <f t="shared" si="317"/>
        <v>1</v>
      </c>
      <c r="G898" s="279"/>
      <c r="H898" s="898"/>
      <c r="I898" s="899"/>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25">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25">
      <c r="A900" s="254"/>
      <c r="B900" s="263"/>
      <c r="C900" s="256">
        <f t="shared" si="319"/>
        <v>4</v>
      </c>
      <c r="D900" s="279"/>
      <c r="E900" s="437">
        <f>E899</f>
        <v>3</v>
      </c>
      <c r="F900" s="328" t="b">
        <f t="shared" si="317"/>
        <v>1</v>
      </c>
      <c r="G900" s="279"/>
      <c r="H900" s="894" t="s">
        <v>687</v>
      </c>
      <c r="I900" s="895"/>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25">
      <c r="A901" s="254"/>
      <c r="B901" s="263"/>
      <c r="C901" s="256">
        <f t="shared" si="319"/>
        <v>4</v>
      </c>
      <c r="D901" s="279"/>
      <c r="E901" s="437">
        <f>E900</f>
        <v>3</v>
      </c>
      <c r="F901" s="328" t="b">
        <f t="shared" si="317"/>
        <v>1</v>
      </c>
      <c r="G901" s="279"/>
      <c r="H901" s="896"/>
      <c r="I901" s="897"/>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25">
      <c r="A902" s="254"/>
      <c r="B902" s="263"/>
      <c r="C902" s="256">
        <f t="shared" si="319"/>
        <v>4</v>
      </c>
      <c r="D902" s="279"/>
      <c r="E902" s="437">
        <f>E901</f>
        <v>3</v>
      </c>
      <c r="F902" s="328" t="b">
        <f t="shared" si="317"/>
        <v>1</v>
      </c>
      <c r="G902" s="279"/>
      <c r="H902" s="898"/>
      <c r="I902" s="899"/>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25">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25">
      <c r="A904" s="254"/>
      <c r="B904" s="263"/>
      <c r="C904" s="256">
        <f t="shared" si="319"/>
        <v>4</v>
      </c>
      <c r="D904" s="279"/>
      <c r="E904" s="437">
        <f>E903</f>
        <v>4</v>
      </c>
      <c r="F904" s="328" t="b">
        <f t="shared" si="317"/>
        <v>1</v>
      </c>
      <c r="G904" s="279"/>
      <c r="H904" s="894" t="s">
        <v>689</v>
      </c>
      <c r="I904" s="895"/>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25">
      <c r="A905" s="254"/>
      <c r="B905" s="263"/>
      <c r="C905" s="256">
        <f t="shared" si="319"/>
        <v>4</v>
      </c>
      <c r="D905" s="279"/>
      <c r="E905" s="437">
        <f>E904</f>
        <v>4</v>
      </c>
      <c r="F905" s="328" t="b">
        <f t="shared" si="317"/>
        <v>1</v>
      </c>
      <c r="G905" s="279"/>
      <c r="H905" s="896"/>
      <c r="I905" s="897"/>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25">
      <c r="A906" s="254"/>
      <c r="B906" s="263"/>
      <c r="C906" s="256">
        <f t="shared" si="319"/>
        <v>4</v>
      </c>
      <c r="D906" s="279"/>
      <c r="E906" s="437">
        <f>E905</f>
        <v>4</v>
      </c>
      <c r="F906" s="328" t="b">
        <f t="shared" si="317"/>
        <v>1</v>
      </c>
      <c r="G906" s="279"/>
      <c r="H906" s="898"/>
      <c r="I906" s="899"/>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25">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25">
      <c r="A908" s="254"/>
      <c r="B908" s="263"/>
      <c r="C908" s="256">
        <f t="shared" si="319"/>
        <v>4</v>
      </c>
      <c r="D908" s="279"/>
      <c r="E908" s="437">
        <f>E907</f>
        <v>5</v>
      </c>
      <c r="F908" s="328" t="b">
        <f t="shared" si="317"/>
        <v>1</v>
      </c>
      <c r="G908" s="279"/>
      <c r="H908" s="894"/>
      <c r="I908" s="895"/>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25">
      <c r="A909" s="254"/>
      <c r="B909" s="263"/>
      <c r="C909" s="256">
        <f t="shared" si="319"/>
        <v>4</v>
      </c>
      <c r="D909" s="279"/>
      <c r="E909" s="437">
        <f>E908</f>
        <v>5</v>
      </c>
      <c r="F909" s="328" t="b">
        <f t="shared" si="317"/>
        <v>1</v>
      </c>
      <c r="G909" s="279"/>
      <c r="H909" s="896"/>
      <c r="I909" s="897"/>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25">
      <c r="A910" s="254"/>
      <c r="B910" s="263"/>
      <c r="C910" s="256">
        <f t="shared" si="319"/>
        <v>4</v>
      </c>
      <c r="D910" s="279"/>
      <c r="E910" s="437">
        <f>E909</f>
        <v>5</v>
      </c>
      <c r="F910" s="328" t="b">
        <f t="shared" si="317"/>
        <v>1</v>
      </c>
      <c r="G910" s="279"/>
      <c r="H910" s="898"/>
      <c r="I910" s="899"/>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25">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25">
      <c r="A912" s="254"/>
      <c r="B912" s="263"/>
      <c r="C912" s="256">
        <f t="shared" si="319"/>
        <v>4</v>
      </c>
      <c r="D912" s="279"/>
      <c r="E912" s="437">
        <f>E911</f>
        <v>6</v>
      </c>
      <c r="F912" s="328" t="b">
        <f t="shared" si="317"/>
        <v>1</v>
      </c>
      <c r="G912" s="279"/>
      <c r="H912" s="894"/>
      <c r="I912" s="895"/>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25">
      <c r="A913" s="254"/>
      <c r="B913" s="263"/>
      <c r="C913" s="256">
        <f t="shared" si="319"/>
        <v>4</v>
      </c>
      <c r="D913" s="279"/>
      <c r="E913" s="437">
        <f>E912</f>
        <v>6</v>
      </c>
      <c r="F913" s="328" t="b">
        <f t="shared" si="317"/>
        <v>1</v>
      </c>
      <c r="G913" s="279"/>
      <c r="H913" s="896"/>
      <c r="I913" s="897"/>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25">
      <c r="A914" s="254"/>
      <c r="B914" s="263"/>
      <c r="C914" s="256">
        <f t="shared" si="319"/>
        <v>4</v>
      </c>
      <c r="D914" s="279"/>
      <c r="E914" s="437">
        <f>E913</f>
        <v>6</v>
      </c>
      <c r="F914" s="328" t="b">
        <f t="shared" si="317"/>
        <v>1</v>
      </c>
      <c r="G914" s="279"/>
      <c r="H914" s="898"/>
      <c r="I914" s="899"/>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25">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25">
      <c r="A916" s="254"/>
      <c r="B916" s="263"/>
      <c r="C916" s="256">
        <f t="shared" si="319"/>
        <v>4</v>
      </c>
      <c r="D916" s="279"/>
      <c r="E916" s="437">
        <f>E915</f>
        <v>7</v>
      </c>
      <c r="F916" s="328" t="b">
        <f t="shared" si="317"/>
        <v>1</v>
      </c>
      <c r="G916" s="279"/>
      <c r="H916" s="894"/>
      <c r="I916" s="895"/>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25">
      <c r="A917" s="254"/>
      <c r="B917" s="263"/>
      <c r="C917" s="256">
        <f t="shared" si="319"/>
        <v>4</v>
      </c>
      <c r="D917" s="279"/>
      <c r="E917" s="437">
        <f>E916</f>
        <v>7</v>
      </c>
      <c r="F917" s="328" t="b">
        <f t="shared" si="317"/>
        <v>1</v>
      </c>
      <c r="G917" s="279"/>
      <c r="H917" s="896"/>
      <c r="I917" s="897"/>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25">
      <c r="A918" s="254"/>
      <c r="B918" s="263"/>
      <c r="C918" s="256">
        <f t="shared" si="319"/>
        <v>4</v>
      </c>
      <c r="D918" s="279"/>
      <c r="E918" s="437">
        <f>E917</f>
        <v>7</v>
      </c>
      <c r="F918" s="328" t="b">
        <f t="shared" si="317"/>
        <v>1</v>
      </c>
      <c r="G918" s="279"/>
      <c r="H918" s="898"/>
      <c r="I918" s="899"/>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25">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25">
      <c r="A920" s="254"/>
      <c r="B920" s="263"/>
      <c r="C920" s="256">
        <f t="shared" si="319"/>
        <v>4</v>
      </c>
      <c r="D920" s="279"/>
      <c r="E920" s="437">
        <f>E919</f>
        <v>8</v>
      </c>
      <c r="F920" s="328" t="b">
        <f t="shared" si="320"/>
        <v>1</v>
      </c>
      <c r="G920" s="279"/>
      <c r="H920" s="894" t="s">
        <v>1067</v>
      </c>
      <c r="I920" s="895"/>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25">
      <c r="A921" s="254"/>
      <c r="B921" s="263"/>
      <c r="C921" s="256">
        <f t="shared" si="319"/>
        <v>4</v>
      </c>
      <c r="D921" s="279"/>
      <c r="E921" s="437">
        <f>E920</f>
        <v>8</v>
      </c>
      <c r="F921" s="328" t="b">
        <f t="shared" si="320"/>
        <v>1</v>
      </c>
      <c r="G921" s="279"/>
      <c r="H921" s="896"/>
      <c r="I921" s="897"/>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25">
      <c r="A922" s="254"/>
      <c r="B922" s="263"/>
      <c r="C922" s="256">
        <f t="shared" si="319"/>
        <v>4</v>
      </c>
      <c r="D922" s="279"/>
      <c r="E922" s="437">
        <f>E921</f>
        <v>8</v>
      </c>
      <c r="F922" s="328" t="b">
        <f t="shared" si="320"/>
        <v>1</v>
      </c>
      <c r="G922" s="279"/>
      <c r="H922" s="898"/>
      <c r="I922" s="899"/>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25">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25">
      <c r="A924" s="254"/>
      <c r="B924" s="263"/>
      <c r="C924" s="256">
        <f t="shared" si="321"/>
        <v>4</v>
      </c>
      <c r="D924" s="279"/>
      <c r="E924" s="437">
        <f>E923</f>
        <v>9</v>
      </c>
      <c r="F924" s="328" t="b">
        <f t="shared" si="320"/>
        <v>1</v>
      </c>
      <c r="G924" s="279"/>
      <c r="H924" s="894" t="s">
        <v>1068</v>
      </c>
      <c r="I924" s="895"/>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25">
      <c r="A925" s="254"/>
      <c r="B925" s="263"/>
      <c r="C925" s="256">
        <f t="shared" si="321"/>
        <v>4</v>
      </c>
      <c r="D925" s="279"/>
      <c r="E925" s="437">
        <f>E924</f>
        <v>9</v>
      </c>
      <c r="F925" s="328" t="b">
        <f t="shared" si="320"/>
        <v>1</v>
      </c>
      <c r="G925" s="279"/>
      <c r="H925" s="896"/>
      <c r="I925" s="897"/>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25">
      <c r="A926" s="254"/>
      <c r="B926" s="263"/>
      <c r="C926" s="256">
        <f t="shared" si="321"/>
        <v>4</v>
      </c>
      <c r="D926" s="279"/>
      <c r="E926" s="437">
        <f>E925</f>
        <v>9</v>
      </c>
      <c r="F926" s="328" t="b">
        <f t="shared" si="320"/>
        <v>1</v>
      </c>
      <c r="G926" s="279"/>
      <c r="H926" s="898"/>
      <c r="I926" s="899"/>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25">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25">
      <c r="A928" s="254"/>
      <c r="B928" s="263"/>
      <c r="C928" s="256">
        <f t="shared" si="321"/>
        <v>4</v>
      </c>
      <c r="D928" s="279"/>
      <c r="E928" s="437">
        <f>E927</f>
        <v>10</v>
      </c>
      <c r="F928" s="328" t="b">
        <f t="shared" si="320"/>
        <v>1</v>
      </c>
      <c r="G928" s="279"/>
      <c r="H928" s="894" t="s">
        <v>1069</v>
      </c>
      <c r="I928" s="895"/>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25">
      <c r="A929" s="254"/>
      <c r="B929" s="263"/>
      <c r="C929" s="256">
        <f t="shared" si="321"/>
        <v>4</v>
      </c>
      <c r="D929" s="279"/>
      <c r="E929" s="437">
        <f>E928</f>
        <v>10</v>
      </c>
      <c r="F929" s="328" t="b">
        <f t="shared" si="320"/>
        <v>1</v>
      </c>
      <c r="G929" s="279"/>
      <c r="H929" s="896"/>
      <c r="I929" s="897"/>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25">
      <c r="A930" s="254"/>
      <c r="B930" s="263"/>
      <c r="C930" s="256">
        <f t="shared" si="321"/>
        <v>4</v>
      </c>
      <c r="D930" s="279"/>
      <c r="E930" s="437">
        <f>E929</f>
        <v>10</v>
      </c>
      <c r="F930" s="328" t="b">
        <f t="shared" si="320"/>
        <v>1</v>
      </c>
      <c r="G930" s="279"/>
      <c r="H930" s="898"/>
      <c r="I930" s="899"/>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25">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25">
      <c r="A932" s="254"/>
      <c r="B932" s="263"/>
      <c r="C932" s="256">
        <f t="shared" si="321"/>
        <v>4</v>
      </c>
      <c r="D932" s="279"/>
      <c r="E932" s="437">
        <f>E931</f>
        <v>11</v>
      </c>
      <c r="F932" s="328" t="b">
        <f t="shared" si="320"/>
        <v>1</v>
      </c>
      <c r="G932" s="279"/>
      <c r="H932" s="894" t="s">
        <v>1069</v>
      </c>
      <c r="I932" s="895"/>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25">
      <c r="A933" s="254"/>
      <c r="B933" s="263"/>
      <c r="C933" s="256">
        <f t="shared" si="321"/>
        <v>4</v>
      </c>
      <c r="D933" s="279"/>
      <c r="E933" s="437">
        <f>E932</f>
        <v>11</v>
      </c>
      <c r="F933" s="328" t="b">
        <f t="shared" si="320"/>
        <v>1</v>
      </c>
      <c r="G933" s="279"/>
      <c r="H933" s="896"/>
      <c r="I933" s="897"/>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25">
      <c r="A934" s="254"/>
      <c r="B934" s="263"/>
      <c r="C934" s="256">
        <f t="shared" si="321"/>
        <v>4</v>
      </c>
      <c r="D934" s="279"/>
      <c r="E934" s="437">
        <f>E933</f>
        <v>11</v>
      </c>
      <c r="F934" s="328" t="b">
        <f t="shared" si="320"/>
        <v>1</v>
      </c>
      <c r="G934" s="279"/>
      <c r="H934" s="898"/>
      <c r="I934" s="899"/>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25">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25">
      <c r="A936" s="254"/>
      <c r="B936" s="263"/>
      <c r="C936" s="256">
        <f t="shared" si="321"/>
        <v>4</v>
      </c>
      <c r="D936" s="279"/>
      <c r="E936" s="437">
        <f>E935</f>
        <v>12</v>
      </c>
      <c r="F936" s="328" t="b">
        <f t="shared" si="320"/>
        <v>1</v>
      </c>
      <c r="G936" s="279"/>
      <c r="H936" s="894" t="s">
        <v>1069</v>
      </c>
      <c r="I936" s="895"/>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25">
      <c r="A937" s="254"/>
      <c r="B937" s="263"/>
      <c r="C937" s="256">
        <f t="shared" si="321"/>
        <v>4</v>
      </c>
      <c r="D937" s="279"/>
      <c r="E937" s="437">
        <f>E936</f>
        <v>12</v>
      </c>
      <c r="F937" s="328" t="b">
        <f t="shared" si="320"/>
        <v>1</v>
      </c>
      <c r="G937" s="279"/>
      <c r="H937" s="896"/>
      <c r="I937" s="897"/>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25">
      <c r="A938" s="254"/>
      <c r="B938" s="263"/>
      <c r="C938" s="256">
        <f t="shared" si="321"/>
        <v>4</v>
      </c>
      <c r="D938" s="279"/>
      <c r="E938" s="437">
        <f>E937</f>
        <v>12</v>
      </c>
      <c r="F938" s="328" t="b">
        <f t="shared" si="320"/>
        <v>1</v>
      </c>
      <c r="G938" s="279"/>
      <c r="H938" s="898"/>
      <c r="I938" s="899"/>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25">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25">
      <c r="A940" s="254"/>
      <c r="B940" s="263"/>
      <c r="C940" s="256">
        <f t="shared" si="321"/>
        <v>4</v>
      </c>
      <c r="D940" s="279"/>
      <c r="E940" s="437">
        <f>E939</f>
        <v>13</v>
      </c>
      <c r="F940" s="328" t="b">
        <f t="shared" si="320"/>
        <v>1</v>
      </c>
      <c r="G940" s="279"/>
      <c r="H940" s="894" t="s">
        <v>698</v>
      </c>
      <c r="I940" s="895"/>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25">
      <c r="A941" s="254"/>
      <c r="B941" s="263"/>
      <c r="C941" s="256">
        <f t="shared" si="321"/>
        <v>4</v>
      </c>
      <c r="D941" s="279"/>
      <c r="E941" s="437">
        <f>E940</f>
        <v>13</v>
      </c>
      <c r="F941" s="328" t="b">
        <f t="shared" si="320"/>
        <v>1</v>
      </c>
      <c r="G941" s="279"/>
      <c r="H941" s="896"/>
      <c r="I941" s="897"/>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25">
      <c r="A942" s="254"/>
      <c r="B942" s="263"/>
      <c r="C942" s="256">
        <f t="shared" si="321"/>
        <v>4</v>
      </c>
      <c r="D942" s="279"/>
      <c r="E942" s="437">
        <f>E941</f>
        <v>13</v>
      </c>
      <c r="F942" s="328" t="b">
        <f t="shared" si="320"/>
        <v>1</v>
      </c>
      <c r="G942" s="279"/>
      <c r="H942" s="898"/>
      <c r="I942" s="899"/>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25">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25">
      <c r="A944" s="254"/>
      <c r="B944" s="263"/>
      <c r="C944" s="256">
        <f t="shared" si="321"/>
        <v>4</v>
      </c>
      <c r="D944" s="279"/>
      <c r="E944" s="437">
        <f>E943</f>
        <v>14</v>
      </c>
      <c r="F944" s="328" t="b">
        <f t="shared" si="320"/>
        <v>1</v>
      </c>
      <c r="G944" s="279"/>
      <c r="H944" s="894" t="s">
        <v>700</v>
      </c>
      <c r="I944" s="895"/>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25">
      <c r="A945" s="254"/>
      <c r="B945" s="263"/>
      <c r="C945" s="256">
        <f t="shared" si="321"/>
        <v>4</v>
      </c>
      <c r="D945" s="279"/>
      <c r="E945" s="437">
        <f>E944</f>
        <v>14</v>
      </c>
      <c r="F945" s="328" t="b">
        <f t="shared" si="320"/>
        <v>1</v>
      </c>
      <c r="G945" s="279"/>
      <c r="H945" s="896"/>
      <c r="I945" s="897"/>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25">
      <c r="A946" s="254"/>
      <c r="B946" s="263"/>
      <c r="C946" s="256">
        <f t="shared" si="321"/>
        <v>4</v>
      </c>
      <c r="D946" s="279"/>
      <c r="E946" s="437">
        <f>E945</f>
        <v>14</v>
      </c>
      <c r="F946" s="328" t="b">
        <f t="shared" si="320"/>
        <v>1</v>
      </c>
      <c r="G946" s="279"/>
      <c r="H946" s="898"/>
      <c r="I946" s="899"/>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25">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25">
      <c r="A948" s="254"/>
      <c r="B948" s="263"/>
      <c r="C948" s="256">
        <f t="shared" si="321"/>
        <v>4</v>
      </c>
      <c r="D948" s="279"/>
      <c r="E948" s="437">
        <f>E947</f>
        <v>15</v>
      </c>
      <c r="F948" s="328" t="b">
        <f t="shared" si="320"/>
        <v>1</v>
      </c>
      <c r="G948" s="279"/>
      <c r="H948" s="894" t="s">
        <v>702</v>
      </c>
      <c r="I948" s="895"/>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25">
      <c r="A949" s="254"/>
      <c r="B949" s="263"/>
      <c r="C949" s="256">
        <f t="shared" si="321"/>
        <v>4</v>
      </c>
      <c r="D949" s="279"/>
      <c r="E949" s="437">
        <f>E948</f>
        <v>15</v>
      </c>
      <c r="F949" s="328" t="b">
        <f t="shared" si="320"/>
        <v>1</v>
      </c>
      <c r="G949" s="279"/>
      <c r="H949" s="896"/>
      <c r="I949" s="897"/>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25">
      <c r="A950" s="254"/>
      <c r="B950" s="263"/>
      <c r="C950" s="256">
        <f t="shared" si="321"/>
        <v>4</v>
      </c>
      <c r="D950" s="279"/>
      <c r="E950" s="437">
        <f>E949</f>
        <v>15</v>
      </c>
      <c r="F950" s="328" t="b">
        <f t="shared" si="320"/>
        <v>1</v>
      </c>
      <c r="G950" s="279"/>
      <c r="H950" s="898"/>
      <c r="I950" s="899"/>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25">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25">
      <c r="A952" s="254"/>
      <c r="B952" s="263"/>
      <c r="C952" s="256">
        <f t="shared" si="321"/>
        <v>4</v>
      </c>
      <c r="D952" s="279"/>
      <c r="E952" s="437">
        <f>E951</f>
        <v>16</v>
      </c>
      <c r="F952" s="328" t="b">
        <f t="shared" si="322"/>
        <v>1</v>
      </c>
      <c r="G952" s="279"/>
      <c r="H952" s="894"/>
      <c r="I952" s="895"/>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25">
      <c r="A953" s="254"/>
      <c r="B953" s="263"/>
      <c r="C953" s="256">
        <f t="shared" si="321"/>
        <v>4</v>
      </c>
      <c r="D953" s="279"/>
      <c r="E953" s="437">
        <f>E952</f>
        <v>16</v>
      </c>
      <c r="F953" s="328" t="b">
        <f t="shared" si="322"/>
        <v>1</v>
      </c>
      <c r="G953" s="279"/>
      <c r="H953" s="896"/>
      <c r="I953" s="897"/>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25">
      <c r="A954" s="254"/>
      <c r="B954" s="263"/>
      <c r="C954" s="256">
        <f t="shared" si="321"/>
        <v>4</v>
      </c>
      <c r="D954" s="279"/>
      <c r="E954" s="437">
        <f>E953</f>
        <v>16</v>
      </c>
      <c r="F954" s="328" t="b">
        <f t="shared" si="322"/>
        <v>1</v>
      </c>
      <c r="G954" s="279"/>
      <c r="H954" s="898"/>
      <c r="I954" s="899"/>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25">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25">
      <c r="A956" s="254"/>
      <c r="B956" s="263"/>
      <c r="C956" s="256">
        <f t="shared" si="324"/>
        <v>4</v>
      </c>
      <c r="D956" s="279"/>
      <c r="E956" s="437">
        <f>E955</f>
        <v>17</v>
      </c>
      <c r="F956" s="328" t="b">
        <f t="shared" si="322"/>
        <v>1</v>
      </c>
      <c r="G956" s="279"/>
      <c r="H956" s="894" t="s">
        <v>705</v>
      </c>
      <c r="I956" s="895"/>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25">
      <c r="A957" s="254"/>
      <c r="B957" s="263"/>
      <c r="C957" s="256">
        <f t="shared" si="324"/>
        <v>4</v>
      </c>
      <c r="D957" s="279"/>
      <c r="E957" s="437">
        <f>E956</f>
        <v>17</v>
      </c>
      <c r="F957" s="328" t="b">
        <f t="shared" si="322"/>
        <v>1</v>
      </c>
      <c r="G957" s="279"/>
      <c r="H957" s="896"/>
      <c r="I957" s="897"/>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25">
      <c r="A958" s="254"/>
      <c r="B958" s="263"/>
      <c r="C958" s="256">
        <f t="shared" si="324"/>
        <v>4</v>
      </c>
      <c r="D958" s="279"/>
      <c r="E958" s="437">
        <f>E957</f>
        <v>17</v>
      </c>
      <c r="F958" s="328" t="b">
        <f t="shared" si="322"/>
        <v>1</v>
      </c>
      <c r="G958" s="279"/>
      <c r="H958" s="898"/>
      <c r="I958" s="899"/>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25">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25">
      <c r="A960" s="254"/>
      <c r="B960" s="263"/>
      <c r="C960" s="256">
        <f t="shared" si="324"/>
        <v>4</v>
      </c>
      <c r="D960" s="279"/>
      <c r="E960" s="437">
        <f>E959</f>
        <v>18</v>
      </c>
      <c r="F960" s="328" t="b">
        <f t="shared" si="322"/>
        <v>1</v>
      </c>
      <c r="G960" s="279"/>
      <c r="H960" s="894" t="s">
        <v>707</v>
      </c>
      <c r="I960" s="895"/>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25">
      <c r="A961" s="254"/>
      <c r="B961" s="263"/>
      <c r="C961" s="256">
        <f t="shared" si="324"/>
        <v>4</v>
      </c>
      <c r="D961" s="279"/>
      <c r="E961" s="437">
        <f>E960</f>
        <v>18</v>
      </c>
      <c r="F961" s="328" t="b">
        <f t="shared" si="322"/>
        <v>1</v>
      </c>
      <c r="G961" s="279"/>
      <c r="H961" s="896"/>
      <c r="I961" s="897"/>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25">
      <c r="A962" s="254"/>
      <c r="B962" s="263"/>
      <c r="C962" s="256">
        <f t="shared" si="324"/>
        <v>4</v>
      </c>
      <c r="D962" s="279"/>
      <c r="E962" s="437">
        <f>E961</f>
        <v>18</v>
      </c>
      <c r="F962" s="328" t="b">
        <f t="shared" si="322"/>
        <v>1</v>
      </c>
      <c r="G962" s="279"/>
      <c r="H962" s="898"/>
      <c r="I962" s="899"/>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25">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25">
      <c r="A964" s="254"/>
      <c r="B964" s="263"/>
      <c r="C964" s="256">
        <f t="shared" si="324"/>
        <v>4</v>
      </c>
      <c r="D964" s="279"/>
      <c r="E964" s="437">
        <f>E963</f>
        <v>19</v>
      </c>
      <c r="F964" s="328" t="b">
        <f t="shared" si="322"/>
        <v>1</v>
      </c>
      <c r="G964" s="279"/>
      <c r="H964" s="894" t="s">
        <v>709</v>
      </c>
      <c r="I964" s="895"/>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25">
      <c r="A965" s="254"/>
      <c r="B965" s="263"/>
      <c r="C965" s="256">
        <f t="shared" si="324"/>
        <v>4</v>
      </c>
      <c r="D965" s="279"/>
      <c r="E965" s="437">
        <f>E964</f>
        <v>19</v>
      </c>
      <c r="F965" s="328" t="b">
        <f t="shared" si="322"/>
        <v>1</v>
      </c>
      <c r="G965" s="279"/>
      <c r="H965" s="896"/>
      <c r="I965" s="897"/>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25">
      <c r="A966" s="254"/>
      <c r="B966" s="263"/>
      <c r="C966" s="256">
        <f t="shared" si="324"/>
        <v>4</v>
      </c>
      <c r="D966" s="279"/>
      <c r="E966" s="437">
        <f>E965</f>
        <v>19</v>
      </c>
      <c r="F966" s="328" t="b">
        <f t="shared" si="322"/>
        <v>1</v>
      </c>
      <c r="G966" s="279"/>
      <c r="H966" s="898"/>
      <c r="I966" s="899"/>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25">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25">
      <c r="A968" s="254"/>
      <c r="B968" s="263"/>
      <c r="C968" s="256">
        <f t="shared" si="324"/>
        <v>4</v>
      </c>
      <c r="D968" s="279"/>
      <c r="E968" s="437">
        <f>E967</f>
        <v>20</v>
      </c>
      <c r="F968" s="328" t="b">
        <f t="shared" si="322"/>
        <v>1</v>
      </c>
      <c r="G968" s="279"/>
      <c r="H968" s="894" t="s">
        <v>711</v>
      </c>
      <c r="I968" s="895"/>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25">
      <c r="A969" s="254"/>
      <c r="B969" s="263"/>
      <c r="C969" s="256">
        <f t="shared" si="324"/>
        <v>4</v>
      </c>
      <c r="D969" s="279"/>
      <c r="E969" s="437">
        <f>E968</f>
        <v>20</v>
      </c>
      <c r="F969" s="328" t="b">
        <f t="shared" si="322"/>
        <v>1</v>
      </c>
      <c r="G969" s="279"/>
      <c r="H969" s="896"/>
      <c r="I969" s="897"/>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25">
      <c r="A970" s="254"/>
      <c r="B970" s="263"/>
      <c r="C970" s="256">
        <f t="shared" si="324"/>
        <v>4</v>
      </c>
      <c r="D970" s="279"/>
      <c r="E970" s="437">
        <f>E969</f>
        <v>20</v>
      </c>
      <c r="F970" s="328" t="b">
        <f t="shared" si="322"/>
        <v>1</v>
      </c>
      <c r="G970" s="279"/>
      <c r="H970" s="898"/>
      <c r="I970" s="899"/>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25">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25">
      <c r="A972" s="254"/>
      <c r="B972" s="263"/>
      <c r="C972" s="256">
        <f t="shared" si="324"/>
        <v>4</v>
      </c>
      <c r="D972" s="279"/>
      <c r="E972" s="437">
        <f>E971</f>
        <v>21</v>
      </c>
      <c r="F972" s="328" t="b">
        <f t="shared" si="322"/>
        <v>1</v>
      </c>
      <c r="G972" s="279"/>
      <c r="H972" s="894" t="s">
        <v>713</v>
      </c>
      <c r="I972" s="895"/>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25">
      <c r="A973" s="254"/>
      <c r="B973" s="263"/>
      <c r="C973" s="256">
        <f t="shared" si="324"/>
        <v>4</v>
      </c>
      <c r="D973" s="279"/>
      <c r="E973" s="437">
        <f>E972</f>
        <v>21</v>
      </c>
      <c r="F973" s="328" t="b">
        <f t="shared" si="322"/>
        <v>1</v>
      </c>
      <c r="G973" s="279"/>
      <c r="H973" s="896"/>
      <c r="I973" s="897"/>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25">
      <c r="A974" s="254"/>
      <c r="B974" s="263"/>
      <c r="C974" s="256">
        <f t="shared" si="324"/>
        <v>4</v>
      </c>
      <c r="D974" s="279"/>
      <c r="E974" s="437">
        <f>E973</f>
        <v>21</v>
      </c>
      <c r="F974" s="328" t="b">
        <f t="shared" si="322"/>
        <v>1</v>
      </c>
      <c r="G974" s="279"/>
      <c r="H974" s="898"/>
      <c r="I974" s="899"/>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25">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25">
      <c r="A976" s="254"/>
      <c r="B976" s="263"/>
      <c r="C976" s="256">
        <f t="shared" si="324"/>
        <v>4</v>
      </c>
      <c r="D976" s="279"/>
      <c r="E976" s="437">
        <f>E975</f>
        <v>22</v>
      </c>
      <c r="F976" s="328" t="b">
        <f t="shared" si="322"/>
        <v>1</v>
      </c>
      <c r="G976" s="279"/>
      <c r="H976" s="894" t="s">
        <v>715</v>
      </c>
      <c r="I976" s="895"/>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25">
      <c r="A977" s="254"/>
      <c r="B977" s="263"/>
      <c r="C977" s="256">
        <f t="shared" si="324"/>
        <v>4</v>
      </c>
      <c r="D977" s="279"/>
      <c r="E977" s="437">
        <f>E976</f>
        <v>22</v>
      </c>
      <c r="F977" s="328" t="b">
        <f t="shared" si="322"/>
        <v>1</v>
      </c>
      <c r="G977" s="279"/>
      <c r="H977" s="896"/>
      <c r="I977" s="897"/>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25">
      <c r="A978" s="254"/>
      <c r="B978" s="263"/>
      <c r="C978" s="256">
        <f t="shared" si="324"/>
        <v>4</v>
      </c>
      <c r="D978" s="279"/>
      <c r="E978" s="437">
        <f>E977</f>
        <v>22</v>
      </c>
      <c r="F978" s="328" t="b">
        <f t="shared" si="322"/>
        <v>1</v>
      </c>
      <c r="G978" s="279"/>
      <c r="H978" s="898"/>
      <c r="I978" s="899"/>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25">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25">
      <c r="A980" s="254"/>
      <c r="B980" s="263"/>
      <c r="C980" s="256">
        <f t="shared" si="324"/>
        <v>4</v>
      </c>
      <c r="D980" s="279"/>
      <c r="E980" s="437">
        <f>E979</f>
        <v>23</v>
      </c>
      <c r="F980" s="328" t="b">
        <f t="shared" si="322"/>
        <v>1</v>
      </c>
      <c r="G980" s="279"/>
      <c r="H980" s="894" t="s">
        <v>717</v>
      </c>
      <c r="I980" s="895"/>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25">
      <c r="A981" s="254"/>
      <c r="B981" s="263"/>
      <c r="C981" s="256">
        <f t="shared" si="324"/>
        <v>4</v>
      </c>
      <c r="D981" s="279"/>
      <c r="E981" s="437">
        <f>E980</f>
        <v>23</v>
      </c>
      <c r="F981" s="328" t="b">
        <f t="shared" si="322"/>
        <v>1</v>
      </c>
      <c r="G981" s="279"/>
      <c r="H981" s="896"/>
      <c r="I981" s="897"/>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25">
      <c r="A982" s="254"/>
      <c r="B982" s="263"/>
      <c r="C982" s="256">
        <f t="shared" si="324"/>
        <v>4</v>
      </c>
      <c r="D982" s="279"/>
      <c r="E982" s="437">
        <f>E981</f>
        <v>23</v>
      </c>
      <c r="F982" s="328" t="b">
        <f t="shared" si="322"/>
        <v>1</v>
      </c>
      <c r="G982" s="279"/>
      <c r="H982" s="898"/>
      <c r="I982" s="899"/>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25">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25">
      <c r="A984" s="254"/>
      <c r="B984" s="263"/>
      <c r="C984" s="256">
        <f t="shared" si="324"/>
        <v>4</v>
      </c>
      <c r="D984" s="279"/>
      <c r="E984" s="437">
        <f>E983</f>
        <v>24</v>
      </c>
      <c r="F984" s="328" t="b">
        <f t="shared" si="325"/>
        <v>1</v>
      </c>
      <c r="G984" s="279"/>
      <c r="H984" s="894" t="s">
        <v>719</v>
      </c>
      <c r="I984" s="895"/>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25">
      <c r="A985" s="254"/>
      <c r="B985" s="263"/>
      <c r="C985" s="256">
        <f t="shared" si="324"/>
        <v>4</v>
      </c>
      <c r="D985" s="279"/>
      <c r="E985" s="437">
        <f>E984</f>
        <v>24</v>
      </c>
      <c r="F985" s="328" t="b">
        <f t="shared" si="325"/>
        <v>1</v>
      </c>
      <c r="G985" s="279"/>
      <c r="H985" s="896"/>
      <c r="I985" s="897"/>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25">
      <c r="A986" s="254"/>
      <c r="B986" s="263"/>
      <c r="C986" s="256">
        <f t="shared" si="324"/>
        <v>4</v>
      </c>
      <c r="D986" s="279"/>
      <c r="E986" s="437">
        <f>E985</f>
        <v>24</v>
      </c>
      <c r="F986" s="328" t="b">
        <f t="shared" si="325"/>
        <v>1</v>
      </c>
      <c r="G986" s="279"/>
      <c r="H986" s="898"/>
      <c r="I986" s="899"/>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25">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25">
      <c r="A988" s="254"/>
      <c r="B988" s="263"/>
      <c r="C988" s="256">
        <f t="shared" si="326"/>
        <v>4</v>
      </c>
      <c r="D988" s="279"/>
      <c r="E988" s="437">
        <f>E987</f>
        <v>25</v>
      </c>
      <c r="F988" s="328" t="b">
        <f t="shared" si="325"/>
        <v>1</v>
      </c>
      <c r="G988" s="279"/>
      <c r="H988" s="894" t="s">
        <v>1063</v>
      </c>
      <c r="I988" s="895"/>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25">
      <c r="A989" s="254"/>
      <c r="B989" s="263"/>
      <c r="C989" s="256">
        <f t="shared" si="326"/>
        <v>4</v>
      </c>
      <c r="D989" s="279"/>
      <c r="E989" s="437">
        <f>E988</f>
        <v>25</v>
      </c>
      <c r="F989" s="328" t="b">
        <f t="shared" si="325"/>
        <v>1</v>
      </c>
      <c r="G989" s="279"/>
      <c r="H989" s="896"/>
      <c r="I989" s="897"/>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25">
      <c r="A990" s="254"/>
      <c r="B990" s="263"/>
      <c r="C990" s="256">
        <f t="shared" si="326"/>
        <v>4</v>
      </c>
      <c r="D990" s="279"/>
      <c r="E990" s="437">
        <f>E989</f>
        <v>25</v>
      </c>
      <c r="F990" s="328" t="b">
        <f t="shared" si="325"/>
        <v>1</v>
      </c>
      <c r="G990" s="279"/>
      <c r="H990" s="898"/>
      <c r="I990" s="899"/>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25">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25">
      <c r="A992" s="254"/>
      <c r="B992" s="263"/>
      <c r="C992" s="256">
        <f t="shared" si="326"/>
        <v>4</v>
      </c>
      <c r="D992" s="279"/>
      <c r="E992" s="437">
        <f>E991</f>
        <v>26</v>
      </c>
      <c r="F992" s="328" t="b">
        <f t="shared" si="325"/>
        <v>1</v>
      </c>
      <c r="G992" s="279"/>
      <c r="H992" s="894" t="s">
        <v>721</v>
      </c>
      <c r="I992" s="895"/>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25">
      <c r="A993" s="254"/>
      <c r="B993" s="263"/>
      <c r="C993" s="256">
        <f t="shared" si="326"/>
        <v>4</v>
      </c>
      <c r="D993" s="279"/>
      <c r="E993" s="437">
        <f>E992</f>
        <v>26</v>
      </c>
      <c r="F993" s="328" t="b">
        <f t="shared" si="325"/>
        <v>1</v>
      </c>
      <c r="G993" s="279"/>
      <c r="H993" s="896"/>
      <c r="I993" s="897"/>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25">
      <c r="A994" s="254"/>
      <c r="B994" s="263"/>
      <c r="C994" s="256">
        <f t="shared" si="326"/>
        <v>4</v>
      </c>
      <c r="D994" s="279"/>
      <c r="E994" s="437">
        <f>E993</f>
        <v>26</v>
      </c>
      <c r="F994" s="328" t="b">
        <f t="shared" si="325"/>
        <v>1</v>
      </c>
      <c r="G994" s="279"/>
      <c r="H994" s="898"/>
      <c r="I994" s="899"/>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2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0999999999999996" customHeight="1" outlineLevel="2" x14ac:dyDescent="0.25">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25">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25">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25">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25">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2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0999999999999996" customHeight="1" outlineLevel="2" x14ac:dyDescent="0.2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2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0999999999999996" customHeight="1" x14ac:dyDescent="0.2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2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2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2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2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2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2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2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25">
      <c r="C1012" s="447"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2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2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2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25">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25">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2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25">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25">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25">
      <c r="A11" s="254"/>
      <c r="B11" s="263"/>
      <c r="C11" s="448">
        <f>INT($C$6)+1.045</f>
        <v>2.0449999999999999</v>
      </c>
      <c r="D11" s="279"/>
      <c r="E11" s="334"/>
      <c r="F11" s="334"/>
      <c r="G11" s="279"/>
      <c r="H11" s="284" t="s">
        <v>419</v>
      </c>
      <c r="I11" s="284"/>
      <c r="J11" s="519">
        <v>44526.325755208301</v>
      </c>
      <c r="K11" s="938" t="s">
        <v>977</v>
      </c>
      <c r="L11" s="939"/>
      <c r="M11" s="939"/>
      <c r="N11" s="939"/>
      <c r="O11" s="939"/>
      <c r="P11" s="939"/>
      <c r="Q11" s="939"/>
      <c r="R11" s="939"/>
      <c r="S11" s="939"/>
      <c r="T11" s="939"/>
      <c r="U11" s="939"/>
      <c r="V11" s="939"/>
      <c r="W11" s="939"/>
      <c r="X11" s="939"/>
      <c r="Y11" s="939"/>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25">
      <c r="A12" s="254"/>
      <c r="B12" s="263"/>
      <c r="C12" s="448">
        <f>INT($C$6)+1.045</f>
        <v>2.0449999999999999</v>
      </c>
      <c r="D12" s="279"/>
      <c r="E12" s="334"/>
      <c r="F12" s="334"/>
      <c r="G12" s="279"/>
      <c r="H12" s="284" t="s">
        <v>420</v>
      </c>
      <c r="I12" s="284"/>
      <c r="J12" s="518">
        <v>45124.547994560198</v>
      </c>
      <c r="K12" s="940" t="s">
        <v>1278</v>
      </c>
      <c r="L12" s="941"/>
      <c r="M12" s="941"/>
      <c r="N12" s="941"/>
      <c r="O12" s="941"/>
      <c r="P12" s="941"/>
      <c r="Q12" s="941"/>
      <c r="R12" s="941"/>
      <c r="S12" s="941"/>
      <c r="T12" s="941"/>
      <c r="U12" s="941"/>
      <c r="V12" s="941"/>
      <c r="W12" s="941"/>
      <c r="X12" s="941"/>
      <c r="Y12" s="942"/>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2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0999999999999996" hidden="1" customHeight="1" outlineLevel="3" x14ac:dyDescent="0.25">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25">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25">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25">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25">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25">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2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0999999999999996" hidden="1" customHeight="1" outlineLevel="2" x14ac:dyDescent="0.2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2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0999999999999996" customHeight="1" x14ac:dyDescent="0.2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2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2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2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2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25">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25">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2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25">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25">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25">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25">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25">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25">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25">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2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25">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25">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2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65" customHeight="1" outlineLevel="2" collapsed="1" x14ac:dyDescent="0.25">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25">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25">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25">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25">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25">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25">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25">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25">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25">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25">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25">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25">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25">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25">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25">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25">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25">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25">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25">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25">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25">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25">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25">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25">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25">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25">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25">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25">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25">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25">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25">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25">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25">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25">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25">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25">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25">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25">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25">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25">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25">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25">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25">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25">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25">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25">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25">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25">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25">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25">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25">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25">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25">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25">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25">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25">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25">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25">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25">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25">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25">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25">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25">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25">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25">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25">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25">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25">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2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25">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25">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25">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25">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25">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25">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25">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25">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25">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25">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25">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25">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25">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25">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25">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25">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25">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25">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25">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25">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25">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25">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25">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25">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2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25">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25">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25">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25">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25">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25">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25">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25">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25">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25">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25">
      <c r="A148" s="254"/>
      <c r="B148" s="263"/>
      <c r="C148" s="448">
        <f t="shared" si="153"/>
        <v>4</v>
      </c>
      <c r="D148" s="279"/>
      <c r="E148" s="328">
        <f t="shared" si="152"/>
        <v>7</v>
      </c>
      <c r="F148" s="334"/>
      <c r="G148" s="279"/>
      <c r="H148" s="550"/>
      <c r="I148" s="565" t="s">
        <v>912</v>
      </c>
      <c r="J148" s="551"/>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79">
        <f t="shared" si="154"/>
        <v>0.25126023298227018</v>
      </c>
      <c r="SK148" s="266"/>
      <c r="SL148" s="254"/>
      <c r="SM148" s="254"/>
      <c r="SN148" s="254"/>
    </row>
    <row r="149" spans="1:508" outlineLevel="3" x14ac:dyDescent="0.25">
      <c r="A149" s="254"/>
      <c r="B149" s="263"/>
      <c r="C149" s="448">
        <f t="shared" si="153"/>
        <v>4</v>
      </c>
      <c r="D149" s="279"/>
      <c r="E149" s="328">
        <f t="shared" si="152"/>
        <v>8</v>
      </c>
      <c r="F149" s="334"/>
      <c r="G149" s="279"/>
      <c r="H149" s="550"/>
      <c r="I149" s="562" t="s">
        <v>908</v>
      </c>
      <c r="J149" s="551"/>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79">
        <f t="shared" si="154"/>
        <v>-5.9120054819354451E-2</v>
      </c>
      <c r="SK149" s="266"/>
      <c r="SL149" s="254"/>
      <c r="SM149" s="254"/>
      <c r="SN149" s="254"/>
    </row>
    <row r="150" spans="1:508" outlineLevel="3" x14ac:dyDescent="0.25">
      <c r="A150" s="254"/>
      <c r="B150" s="263"/>
      <c r="C150" s="448">
        <f>INT($C$29)+3</f>
        <v>4</v>
      </c>
      <c r="D150" s="279"/>
      <c r="E150" s="328">
        <f t="shared" si="152"/>
        <v>9</v>
      </c>
      <c r="F150" s="334"/>
      <c r="G150" s="279"/>
      <c r="H150" s="550"/>
      <c r="I150" s="562" t="s">
        <v>909</v>
      </c>
      <c r="J150" s="551"/>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79">
        <f t="shared" si="151"/>
        <v>0.11824010963871068</v>
      </c>
      <c r="SK150" s="266"/>
      <c r="SL150" s="254"/>
      <c r="SM150" s="254"/>
      <c r="SN150" s="254"/>
    </row>
    <row r="151" spans="1:508" outlineLevel="3" x14ac:dyDescent="0.25">
      <c r="A151" s="254"/>
      <c r="B151" s="263"/>
      <c r="C151" s="448">
        <f>INT($C$29)+3</f>
        <v>4</v>
      </c>
      <c r="D151" s="279"/>
      <c r="E151" s="328">
        <f t="shared" si="152"/>
        <v>10</v>
      </c>
      <c r="F151" s="334"/>
      <c r="G151" s="279"/>
      <c r="H151" s="550"/>
      <c r="I151" s="562" t="s">
        <v>910</v>
      </c>
      <c r="J151" s="551"/>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79">
        <f t="shared" si="151"/>
        <v>0.11824010963871068</v>
      </c>
      <c r="SK151" s="266"/>
      <c r="SL151" s="254"/>
      <c r="SM151" s="254"/>
      <c r="SN151" s="254"/>
    </row>
    <row r="152" spans="1:508" outlineLevel="3" x14ac:dyDescent="0.25">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25">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25">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25">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25">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25">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25">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25">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25">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25">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25">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25">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25">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25">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25">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25">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25">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25">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25">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25">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25">
      <c r="A172" s="254"/>
      <c r="B172" s="263"/>
      <c r="C172" s="448">
        <f t="shared" si="180"/>
        <v>4</v>
      </c>
      <c r="D172" s="279"/>
      <c r="E172" s="328">
        <f t="shared" si="152"/>
        <v>31</v>
      </c>
      <c r="F172" s="334"/>
      <c r="G172" s="279"/>
      <c r="H172" s="550"/>
      <c r="I172" s="565" t="s">
        <v>912</v>
      </c>
      <c r="J172" s="551"/>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79">
        <f t="shared" si="181"/>
        <v>-0.91949581480545817</v>
      </c>
      <c r="SK172" s="266"/>
      <c r="SL172" s="254"/>
      <c r="SM172" s="254"/>
      <c r="SN172" s="254"/>
    </row>
    <row r="173" spans="1:508" outlineLevel="3" x14ac:dyDescent="0.25">
      <c r="A173" s="254"/>
      <c r="B173" s="263"/>
      <c r="C173" s="448">
        <f>INT($C$29)+3</f>
        <v>4</v>
      </c>
      <c r="D173" s="279"/>
      <c r="E173" s="328">
        <f t="shared" si="152"/>
        <v>32</v>
      </c>
      <c r="F173" s="334"/>
      <c r="G173" s="279"/>
      <c r="H173" s="550"/>
      <c r="I173" s="562" t="s">
        <v>908</v>
      </c>
      <c r="J173" s="551"/>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79">
        <f t="shared" si="179"/>
        <v>-0.33785464211351268</v>
      </c>
      <c r="SK173" s="266"/>
      <c r="SL173" s="254"/>
      <c r="SM173" s="254"/>
      <c r="SN173" s="254"/>
    </row>
    <row r="174" spans="1:508" outlineLevel="3" x14ac:dyDescent="0.25">
      <c r="A174" s="254"/>
      <c r="B174" s="263"/>
      <c r="C174" s="448">
        <f>INT($C$29)+3</f>
        <v>4</v>
      </c>
      <c r="D174" s="279"/>
      <c r="E174" s="328">
        <f t="shared" si="152"/>
        <v>33</v>
      </c>
      <c r="F174" s="334"/>
      <c r="G174" s="279"/>
      <c r="H174" s="550"/>
      <c r="I174" s="562" t="s">
        <v>909</v>
      </c>
      <c r="J174" s="551"/>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79">
        <f t="shared" si="179"/>
        <v>4.064503768830896E-2</v>
      </c>
      <c r="SK174" s="266"/>
      <c r="SL174" s="254"/>
      <c r="SM174" s="254"/>
      <c r="SN174" s="254"/>
    </row>
    <row r="175" spans="1:508" outlineLevel="3" x14ac:dyDescent="0.25">
      <c r="A175" s="254"/>
      <c r="B175" s="263"/>
      <c r="C175" s="448">
        <f>INT($C$29)+3</f>
        <v>4</v>
      </c>
      <c r="D175" s="279"/>
      <c r="E175" s="328">
        <f t="shared" si="152"/>
        <v>34</v>
      </c>
      <c r="F175" s="334"/>
      <c r="G175" s="279"/>
      <c r="H175" s="550"/>
      <c r="I175" s="562" t="s">
        <v>910</v>
      </c>
      <c r="J175" s="551"/>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79">
        <f t="shared" si="179"/>
        <v>4.064503768830896E-2</v>
      </c>
      <c r="SK175" s="266"/>
      <c r="SL175" s="254"/>
      <c r="SM175" s="254"/>
      <c r="SN175" s="254"/>
    </row>
    <row r="176" spans="1:508" outlineLevel="3" x14ac:dyDescent="0.25">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25">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25">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25">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25">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25">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25">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25">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25">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25">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25">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25">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25">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25">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25">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25">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25">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25">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25">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25">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25">
      <c r="A196" s="254"/>
      <c r="B196" s="263"/>
      <c r="C196" s="448">
        <f t="shared" si="699"/>
        <v>4</v>
      </c>
      <c r="D196" s="279"/>
      <c r="E196" s="328">
        <f t="shared" si="152"/>
        <v>55</v>
      </c>
      <c r="F196" s="334"/>
      <c r="G196" s="279"/>
      <c r="H196" s="550"/>
      <c r="I196" s="565" t="s">
        <v>912</v>
      </c>
      <c r="J196" s="551"/>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79">
        <f t="shared" si="151"/>
        <v>-2.0434925252463776</v>
      </c>
      <c r="SK196" s="266"/>
      <c r="SL196" s="254"/>
      <c r="SM196" s="254"/>
      <c r="SN196" s="254"/>
    </row>
    <row r="197" spans="1:508" outlineLevel="3" x14ac:dyDescent="0.25">
      <c r="A197" s="254"/>
      <c r="B197" s="263"/>
      <c r="C197" s="448">
        <f>INT($C$29)+3</f>
        <v>4</v>
      </c>
      <c r="D197" s="279"/>
      <c r="E197" s="328">
        <f t="shared" si="152"/>
        <v>56</v>
      </c>
      <c r="F197" s="334"/>
      <c r="G197" s="279"/>
      <c r="H197" s="550"/>
      <c r="I197" s="562" t="s">
        <v>908</v>
      </c>
      <c r="J197" s="551"/>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79">
        <f t="shared" si="151"/>
        <v>-0.35285268318175511</v>
      </c>
      <c r="SK197" s="266"/>
      <c r="SL197" s="254"/>
      <c r="SM197" s="254"/>
      <c r="SN197" s="254"/>
    </row>
    <row r="198" spans="1:508" outlineLevel="3" x14ac:dyDescent="0.25">
      <c r="A198" s="254"/>
      <c r="B198" s="263"/>
      <c r="C198" s="448">
        <f>INT($C$29)+3</f>
        <v>4</v>
      </c>
      <c r="D198" s="279"/>
      <c r="E198" s="328">
        <f t="shared" si="152"/>
        <v>57</v>
      </c>
      <c r="F198" s="334"/>
      <c r="G198" s="279"/>
      <c r="H198" s="550"/>
      <c r="I198" s="562" t="s">
        <v>909</v>
      </c>
      <c r="J198" s="551"/>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79">
        <f t="shared" si="151"/>
        <v>0.84985078802824887</v>
      </c>
      <c r="SK198" s="266"/>
      <c r="SL198" s="254"/>
      <c r="SM198" s="254"/>
      <c r="SN198" s="254"/>
    </row>
    <row r="199" spans="1:508" outlineLevel="3" x14ac:dyDescent="0.25">
      <c r="A199" s="254"/>
      <c r="B199" s="263"/>
      <c r="C199" s="448">
        <f>INT($C$29)+3</f>
        <v>4</v>
      </c>
      <c r="D199" s="279"/>
      <c r="E199" s="328">
        <f t="shared" si="152"/>
        <v>58</v>
      </c>
      <c r="F199" s="334"/>
      <c r="G199" s="279"/>
      <c r="H199" s="550"/>
      <c r="I199" s="562" t="s">
        <v>910</v>
      </c>
      <c r="J199" s="551"/>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25">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25">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25">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25">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25">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25">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25">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25">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25">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25">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25">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25">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25">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25">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25">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25">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25">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25">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25">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25">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25">
      <c r="A220" s="254"/>
      <c r="B220" s="263"/>
      <c r="C220" s="448">
        <f t="shared" si="1089"/>
        <v>4</v>
      </c>
      <c r="D220" s="279"/>
      <c r="E220" s="328">
        <f t="shared" si="1087"/>
        <v>79</v>
      </c>
      <c r="F220" s="334"/>
      <c r="G220" s="279"/>
      <c r="H220" s="550"/>
      <c r="I220" s="565" t="s">
        <v>912</v>
      </c>
      <c r="J220" s="551"/>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79">
        <f t="shared" si="1088"/>
        <v>0.58207749016883703</v>
      </c>
      <c r="SK220" s="266"/>
      <c r="SL220" s="254"/>
      <c r="SM220" s="254"/>
      <c r="SN220" s="254"/>
    </row>
    <row r="221" spans="1:508" outlineLevel="3" x14ac:dyDescent="0.25">
      <c r="A221" s="254"/>
      <c r="B221" s="263"/>
      <c r="C221" s="448">
        <f>INT($C$29)+3</f>
        <v>4</v>
      </c>
      <c r="D221" s="279"/>
      <c r="E221" s="328">
        <f t="shared" si="1087"/>
        <v>80</v>
      </c>
      <c r="F221" s="334"/>
      <c r="G221" s="279"/>
      <c r="H221" s="550"/>
      <c r="I221" s="562" t="s">
        <v>908</v>
      </c>
      <c r="J221" s="551"/>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79">
        <f t="shared" si="1088"/>
        <v>1.6452169305294078</v>
      </c>
      <c r="SK221" s="266"/>
      <c r="SL221" s="254"/>
      <c r="SM221" s="254"/>
      <c r="SN221" s="254"/>
    </row>
    <row r="222" spans="1:508" outlineLevel="3" x14ac:dyDescent="0.25">
      <c r="A222" s="254"/>
      <c r="B222" s="263"/>
      <c r="C222" s="448">
        <f>INT($C$29)+3</f>
        <v>4</v>
      </c>
      <c r="D222" s="279"/>
      <c r="E222" s="328">
        <f t="shared" si="1087"/>
        <v>81</v>
      </c>
      <c r="F222" s="334"/>
      <c r="G222" s="279"/>
      <c r="H222" s="550"/>
      <c r="I222" s="562" t="s">
        <v>909</v>
      </c>
      <c r="J222" s="551"/>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79">
        <f t="shared" si="1088"/>
        <v>0.99489632751647683</v>
      </c>
      <c r="SK222" s="266"/>
      <c r="SL222" s="254"/>
      <c r="SM222" s="254"/>
      <c r="SN222" s="254"/>
    </row>
    <row r="223" spans="1:508" outlineLevel="3" x14ac:dyDescent="0.25">
      <c r="A223" s="254"/>
      <c r="B223" s="263"/>
      <c r="C223" s="448">
        <f>INT($C$29)+3</f>
        <v>4</v>
      </c>
      <c r="D223" s="279"/>
      <c r="E223" s="328">
        <f t="shared" si="1087"/>
        <v>82</v>
      </c>
      <c r="F223" s="334"/>
      <c r="G223" s="279"/>
      <c r="H223" s="550"/>
      <c r="I223" s="562" t="s">
        <v>910</v>
      </c>
      <c r="J223" s="551"/>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79">
        <f t="shared" si="1088"/>
        <v>0.99489632751647683</v>
      </c>
      <c r="SK223" s="266"/>
      <c r="SL223" s="254"/>
      <c r="SM223" s="254"/>
      <c r="SN223" s="254"/>
    </row>
    <row r="224" spans="1:508" outlineLevel="3" x14ac:dyDescent="0.25">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25">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25">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25">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25">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25">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25">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25">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25">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25">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25">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25">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25">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25">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25">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25">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25">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25">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25">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25">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25">
      <c r="A244" s="254"/>
      <c r="B244" s="263"/>
      <c r="C244" s="448">
        <f t="shared" si="1608"/>
        <v>4</v>
      </c>
      <c r="D244" s="279"/>
      <c r="E244" s="328">
        <f t="shared" si="1087"/>
        <v>103</v>
      </c>
      <c r="F244" s="334"/>
      <c r="G244" s="279"/>
      <c r="H244" s="550"/>
      <c r="I244" s="565" t="s">
        <v>912</v>
      </c>
      <c r="J244" s="551"/>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79">
        <f t="shared" si="1088"/>
        <v>-1.2124020744773158</v>
      </c>
      <c r="SK244" s="266"/>
      <c r="SL244" s="254"/>
      <c r="SM244" s="254"/>
      <c r="SN244" s="254"/>
    </row>
    <row r="245" spans="1:508" outlineLevel="3" x14ac:dyDescent="0.25">
      <c r="A245" s="254"/>
      <c r="B245" s="263"/>
      <c r="C245" s="448">
        <f>INT($C$29)+3</f>
        <v>4</v>
      </c>
      <c r="D245" s="279"/>
      <c r="E245" s="328">
        <f t="shared" si="1087"/>
        <v>104</v>
      </c>
      <c r="F245" s="334"/>
      <c r="G245" s="279"/>
      <c r="H245" s="550"/>
      <c r="I245" s="562" t="s">
        <v>908</v>
      </c>
      <c r="J245" s="551"/>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79">
        <f t="shared" si="1088"/>
        <v>-0.32516030150646102</v>
      </c>
      <c r="SK245" s="266"/>
      <c r="SL245" s="254"/>
      <c r="SM245" s="254"/>
      <c r="SN245" s="254"/>
    </row>
    <row r="246" spans="1:508" outlineLevel="3" x14ac:dyDescent="0.25">
      <c r="A246" s="254"/>
      <c r="B246" s="263"/>
      <c r="C246" s="448">
        <f>INT($C$29)+3</f>
        <v>4</v>
      </c>
      <c r="D246" s="279"/>
      <c r="E246" s="328">
        <f t="shared" si="1087"/>
        <v>105</v>
      </c>
      <c r="F246" s="334"/>
      <c r="G246" s="279"/>
      <c r="H246" s="550"/>
      <c r="I246" s="562" t="s">
        <v>909</v>
      </c>
      <c r="J246" s="551"/>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79">
        <f t="shared" si="1088"/>
        <v>1.4780013704841721E-2</v>
      </c>
      <c r="SK246" s="266"/>
      <c r="SL246" s="254"/>
      <c r="SM246" s="254"/>
      <c r="SN246" s="254"/>
    </row>
    <row r="247" spans="1:508" outlineLevel="3" x14ac:dyDescent="0.25">
      <c r="A247" s="254"/>
      <c r="B247" s="263"/>
      <c r="C247" s="448">
        <f>INT($C$29)+3</f>
        <v>4</v>
      </c>
      <c r="D247" s="279"/>
      <c r="E247" s="328">
        <f t="shared" si="1087"/>
        <v>106</v>
      </c>
      <c r="F247" s="334"/>
      <c r="G247" s="279"/>
      <c r="H247" s="550"/>
      <c r="I247" s="562" t="s">
        <v>910</v>
      </c>
      <c r="J247" s="551"/>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79">
        <f t="shared" ref="SJ247:SJ250" si="2125">SI247</f>
        <v>1.4780013704841721E-2</v>
      </c>
      <c r="SK247" s="266"/>
      <c r="SL247" s="254"/>
      <c r="SM247" s="254"/>
      <c r="SN247" s="254"/>
    </row>
    <row r="248" spans="1:508" outlineLevel="3" x14ac:dyDescent="0.25">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25">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25">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25">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25">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25">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25">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25">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25">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25">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25">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25">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25">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25">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25">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25">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25">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25">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25">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25">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25">
      <c r="A268" s="254"/>
      <c r="B268" s="263"/>
      <c r="C268" s="448">
        <f t="shared" si="2127"/>
        <v>4</v>
      </c>
      <c r="D268" s="279"/>
      <c r="E268" s="328">
        <f t="shared" si="1087"/>
        <v>127</v>
      </c>
      <c r="F268" s="334"/>
      <c r="G268" s="279"/>
      <c r="H268" s="550"/>
      <c r="I268" s="565" t="s">
        <v>912</v>
      </c>
      <c r="J268" s="551"/>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79">
        <f t="shared" si="2128"/>
        <v>-2.3721919743163227</v>
      </c>
      <c r="SK268" s="266"/>
      <c r="SL268" s="254"/>
      <c r="SM268" s="254"/>
      <c r="SN268" s="254"/>
    </row>
    <row r="269" spans="1:508" outlineLevel="3" x14ac:dyDescent="0.25">
      <c r="A269" s="254"/>
      <c r="B269" s="263"/>
      <c r="C269" s="448">
        <f>INT($C$29)+3</f>
        <v>4</v>
      </c>
      <c r="D269" s="279"/>
      <c r="E269" s="328">
        <f t="shared" si="1087"/>
        <v>128</v>
      </c>
      <c r="F269" s="334"/>
      <c r="G269" s="279"/>
      <c r="H269" s="550"/>
      <c r="I269" s="562" t="s">
        <v>908</v>
      </c>
      <c r="J269" s="551"/>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79">
        <f t="shared" si="1088"/>
        <v>-0.43467532542767451</v>
      </c>
      <c r="SK269" s="266"/>
      <c r="SL269" s="254"/>
      <c r="SM269" s="254"/>
      <c r="SN269" s="254"/>
    </row>
    <row r="270" spans="1:508" outlineLevel="3" x14ac:dyDescent="0.25">
      <c r="A270" s="254"/>
      <c r="B270" s="263"/>
      <c r="C270" s="448">
        <f>INT($C$29)+3</f>
        <v>4</v>
      </c>
      <c r="D270" s="279"/>
      <c r="E270" s="328">
        <f t="shared" si="1087"/>
        <v>129</v>
      </c>
      <c r="F270" s="334"/>
      <c r="G270" s="279"/>
      <c r="H270" s="550"/>
      <c r="I270" s="562" t="s">
        <v>909</v>
      </c>
      <c r="J270" s="551"/>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79">
        <f t="shared" si="1088"/>
        <v>0.93483586683107411</v>
      </c>
      <c r="SK270" s="266"/>
      <c r="SL270" s="254"/>
      <c r="SM270" s="254"/>
      <c r="SN270" s="254"/>
    </row>
    <row r="271" spans="1:508" outlineLevel="3" x14ac:dyDescent="0.25">
      <c r="A271" s="254"/>
      <c r="B271" s="263"/>
      <c r="C271" s="448">
        <f>INT($C$29)+3</f>
        <v>4</v>
      </c>
      <c r="D271" s="279"/>
      <c r="E271" s="328">
        <f t="shared" ref="E271:E334" si="2153">E270+1</f>
        <v>130</v>
      </c>
      <c r="F271" s="334"/>
      <c r="G271" s="279"/>
      <c r="H271" s="550"/>
      <c r="I271" s="562" t="s">
        <v>910</v>
      </c>
      <c r="J271" s="551"/>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79">
        <f t="shared" si="1088"/>
        <v>0.93483586683107411</v>
      </c>
      <c r="SK271" s="266"/>
      <c r="SL271" s="254"/>
      <c r="SM271" s="254"/>
      <c r="SN271" s="254"/>
    </row>
    <row r="272" spans="1:508" outlineLevel="3" x14ac:dyDescent="0.25">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25">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25">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25">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25">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25">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25">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25">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25">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25">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25">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25">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25">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25">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25">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25">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25">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25">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25">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25">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25">
      <c r="A292" s="254"/>
      <c r="B292" s="263"/>
      <c r="C292" s="448">
        <f t="shared" si="2648"/>
        <v>4</v>
      </c>
      <c r="D292" s="279"/>
      <c r="E292" s="328">
        <f t="shared" si="2153"/>
        <v>151</v>
      </c>
      <c r="F292" s="334"/>
      <c r="G292" s="279"/>
      <c r="H292" s="550"/>
      <c r="I292" s="565" t="s">
        <v>912</v>
      </c>
      <c r="J292" s="551"/>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79">
        <f t="shared" si="2647"/>
        <v>0.81509689852154743</v>
      </c>
      <c r="SK292" s="266"/>
      <c r="SL292" s="254"/>
      <c r="SM292" s="254"/>
      <c r="SN292" s="254"/>
    </row>
    <row r="293" spans="1:508" outlineLevel="3" x14ac:dyDescent="0.25">
      <c r="A293" s="254"/>
      <c r="B293" s="263"/>
      <c r="C293" s="448">
        <f>INT($C$29)+3</f>
        <v>4</v>
      </c>
      <c r="D293" s="279"/>
      <c r="E293" s="328">
        <f t="shared" si="2153"/>
        <v>152</v>
      </c>
      <c r="F293" s="334"/>
      <c r="G293" s="279"/>
      <c r="H293" s="550"/>
      <c r="I293" s="562" t="s">
        <v>908</v>
      </c>
      <c r="J293" s="551"/>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79">
        <f t="shared" si="2647"/>
        <v>7.9725595207808198E-2</v>
      </c>
      <c r="SK293" s="266"/>
      <c r="SL293" s="254"/>
      <c r="SM293" s="254"/>
      <c r="SN293" s="254"/>
    </row>
    <row r="294" spans="1:508" outlineLevel="3" x14ac:dyDescent="0.25">
      <c r="A294" s="254"/>
      <c r="B294" s="263"/>
      <c r="C294" s="448">
        <f>INT($C$29)+3</f>
        <v>4</v>
      </c>
      <c r="D294" s="279"/>
      <c r="E294" s="328">
        <f t="shared" si="2153"/>
        <v>153</v>
      </c>
      <c r="F294" s="334"/>
      <c r="G294" s="279"/>
      <c r="H294" s="550"/>
      <c r="I294" s="562" t="s">
        <v>909</v>
      </c>
      <c r="J294" s="551"/>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79">
        <f t="shared" si="2647"/>
        <v>0.16762984504368639</v>
      </c>
      <c r="SK294" s="266"/>
      <c r="SL294" s="254"/>
      <c r="SM294" s="254"/>
      <c r="SN294" s="254"/>
    </row>
    <row r="295" spans="1:508" outlineLevel="3" x14ac:dyDescent="0.25">
      <c r="A295" s="254"/>
      <c r="B295" s="263"/>
      <c r="C295" s="448">
        <f>INT($C$29)+3</f>
        <v>4</v>
      </c>
      <c r="D295" s="279"/>
      <c r="E295" s="328">
        <f t="shared" si="2153"/>
        <v>154</v>
      </c>
      <c r="F295" s="334"/>
      <c r="G295" s="279"/>
      <c r="H295" s="550"/>
      <c r="I295" s="562" t="s">
        <v>910</v>
      </c>
      <c r="J295" s="551"/>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79">
        <f t="shared" ref="SJ295:SJ298" si="3165">SI295</f>
        <v>0.16762984504368639</v>
      </c>
      <c r="SK295" s="266"/>
      <c r="SL295" s="254"/>
      <c r="SM295" s="254"/>
      <c r="SN295" s="254"/>
    </row>
    <row r="296" spans="1:508" outlineLevel="3" x14ac:dyDescent="0.25">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25">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25">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25">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25">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25">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25">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25">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25">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25">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25">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25">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25">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25">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25">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25">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25">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25">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25">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25">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25">
      <c r="A316" s="254"/>
      <c r="B316" s="263"/>
      <c r="C316" s="448">
        <f t="shared" si="3168"/>
        <v>4</v>
      </c>
      <c r="D316" s="279"/>
      <c r="E316" s="328">
        <f t="shared" si="2153"/>
        <v>175</v>
      </c>
      <c r="F316" s="334"/>
      <c r="G316" s="279"/>
      <c r="H316" s="550"/>
      <c r="I316" s="565" t="s">
        <v>912</v>
      </c>
      <c r="J316" s="551"/>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79">
        <f t="shared" si="3169"/>
        <v>-1.7557299013803576</v>
      </c>
      <c r="SK316" s="266"/>
      <c r="SL316" s="254"/>
      <c r="SM316" s="254"/>
      <c r="SN316" s="254"/>
    </row>
    <row r="317" spans="1:508" outlineLevel="3" x14ac:dyDescent="0.25">
      <c r="A317" s="254"/>
      <c r="B317" s="263"/>
      <c r="C317" s="448">
        <f>INT($C$29)+3</f>
        <v>4</v>
      </c>
      <c r="D317" s="279"/>
      <c r="E317" s="328">
        <f t="shared" si="2153"/>
        <v>176</v>
      </c>
      <c r="F317" s="334"/>
      <c r="G317" s="279"/>
      <c r="H317" s="550"/>
      <c r="I317" s="562" t="s">
        <v>908</v>
      </c>
      <c r="J317" s="551"/>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79">
        <f t="shared" si="2647"/>
        <v>-0.86030123341840081</v>
      </c>
      <c r="SK317" s="266"/>
      <c r="SL317" s="254"/>
      <c r="SM317" s="254"/>
      <c r="SN317" s="254"/>
    </row>
    <row r="318" spans="1:508" outlineLevel="3" x14ac:dyDescent="0.25">
      <c r="A318" s="254"/>
      <c r="B318" s="263"/>
      <c r="C318" s="448">
        <f>INT($C$29)+3</f>
        <v>4</v>
      </c>
      <c r="D318" s="279"/>
      <c r="E318" s="328">
        <f t="shared" si="2153"/>
        <v>177</v>
      </c>
      <c r="F318" s="334"/>
      <c r="G318" s="279"/>
      <c r="H318" s="550"/>
      <c r="I318" s="562" t="s">
        <v>909</v>
      </c>
      <c r="J318" s="551"/>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79">
        <f t="shared" si="2647"/>
        <v>2.9256711236990016</v>
      </c>
      <c r="SK318" s="266"/>
      <c r="SL318" s="254"/>
      <c r="SM318" s="254"/>
      <c r="SN318" s="254"/>
    </row>
    <row r="319" spans="1:508" outlineLevel="3" x14ac:dyDescent="0.25">
      <c r="A319" s="254"/>
      <c r="B319" s="263"/>
      <c r="C319" s="448">
        <f>INT($C$29)+3</f>
        <v>4</v>
      </c>
      <c r="D319" s="279"/>
      <c r="E319" s="328">
        <f t="shared" si="2153"/>
        <v>178</v>
      </c>
      <c r="F319" s="334"/>
      <c r="G319" s="279"/>
      <c r="H319" s="550"/>
      <c r="I319" s="562" t="s">
        <v>910</v>
      </c>
      <c r="J319" s="551"/>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79">
        <f t="shared" si="2647"/>
        <v>2.9256711236990016</v>
      </c>
      <c r="SK319" s="266"/>
      <c r="SL319" s="254"/>
      <c r="SM319" s="254"/>
      <c r="SN319" s="254"/>
    </row>
    <row r="320" spans="1:508" outlineLevel="3" x14ac:dyDescent="0.25">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25">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25">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25">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25">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25">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25">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25">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25">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25">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25">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25">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25">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25">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25">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25">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25">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25">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25">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25">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25">
      <c r="A340" s="254"/>
      <c r="B340" s="263"/>
      <c r="C340" s="448">
        <f t="shared" si="3689"/>
        <v>4</v>
      </c>
      <c r="D340" s="279"/>
      <c r="E340" s="328">
        <f t="shared" si="3688"/>
        <v>199</v>
      </c>
      <c r="F340" s="334"/>
      <c r="G340" s="279"/>
      <c r="H340" s="550"/>
      <c r="I340" s="565" t="s">
        <v>912</v>
      </c>
      <c r="J340" s="551"/>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79">
        <f t="shared" ref="SJ340:SJ342" si="3698">SI340</f>
        <v>-2.9998825255190136</v>
      </c>
      <c r="SK340" s="266"/>
      <c r="SL340" s="254"/>
      <c r="SM340" s="254"/>
      <c r="SN340" s="254"/>
    </row>
    <row r="341" spans="1:508" outlineLevel="3" x14ac:dyDescent="0.25">
      <c r="A341" s="254"/>
      <c r="B341" s="263"/>
      <c r="C341" s="448">
        <f>INT($C$29)+3</f>
        <v>4</v>
      </c>
      <c r="D341" s="279"/>
      <c r="E341" s="328">
        <f t="shared" si="3688"/>
        <v>200</v>
      </c>
      <c r="F341" s="334"/>
      <c r="G341" s="279"/>
      <c r="H341" s="550"/>
      <c r="I341" s="562" t="s">
        <v>908</v>
      </c>
      <c r="J341" s="551"/>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79">
        <f t="shared" si="3698"/>
        <v>-1.7968867427760973</v>
      </c>
      <c r="SK341" s="266"/>
      <c r="SL341" s="254"/>
      <c r="SM341" s="254"/>
      <c r="SN341" s="254"/>
    </row>
    <row r="342" spans="1:508" outlineLevel="3" x14ac:dyDescent="0.25">
      <c r="A342" s="254"/>
      <c r="B342" s="263"/>
      <c r="C342" s="448">
        <f>INT($C$29)+3</f>
        <v>4</v>
      </c>
      <c r="D342" s="279"/>
      <c r="E342" s="328">
        <f t="shared" si="3688"/>
        <v>201</v>
      </c>
      <c r="F342" s="334"/>
      <c r="G342" s="279"/>
      <c r="H342" s="550"/>
      <c r="I342" s="562" t="s">
        <v>909</v>
      </c>
      <c r="J342" s="551"/>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79">
        <f t="shared" si="3698"/>
        <v>-6.7790507756432916E-2</v>
      </c>
      <c r="SK342" s="266"/>
      <c r="SL342" s="254"/>
      <c r="SM342" s="254"/>
      <c r="SN342" s="254"/>
    </row>
    <row r="343" spans="1:508" outlineLevel="3" x14ac:dyDescent="0.25">
      <c r="A343" s="254"/>
      <c r="B343" s="263"/>
      <c r="C343" s="448">
        <f>INT($C$29)+3</f>
        <v>4</v>
      </c>
      <c r="D343" s="279"/>
      <c r="E343" s="328">
        <f t="shared" si="3688"/>
        <v>202</v>
      </c>
      <c r="F343" s="334"/>
      <c r="G343" s="279"/>
      <c r="H343" s="550"/>
      <c r="I343" s="562" t="s">
        <v>910</v>
      </c>
      <c r="J343" s="551"/>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79">
        <f t="shared" ref="SJ343" si="4207">SI343</f>
        <v>-6.7790507756432916E-2</v>
      </c>
      <c r="SK343" s="266"/>
      <c r="SL343" s="254"/>
      <c r="SM343" s="254"/>
      <c r="SN343" s="254"/>
    </row>
    <row r="344" spans="1:508" outlineLevel="3" x14ac:dyDescent="0.25">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25">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25">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25">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25">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25">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25">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25">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25">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25">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25">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25">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25">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25">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2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0999999999999996" customHeight="1" outlineLevel="2" x14ac:dyDescent="0.2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2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0999999999999996" customHeight="1" x14ac:dyDescent="0.2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2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2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2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2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2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2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2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25">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1269</v>
      </c>
      <c r="B13" s="868">
        <v>7.4999999999999997E-2</v>
      </c>
    </row>
    <row r="14" spans="1:2" ht="9.75" customHeight="1" x14ac:dyDescent="0.25"/>
    <row r="15" spans="1:2" x14ac:dyDescent="0.25">
      <c r="A15" t="s">
        <v>1270</v>
      </c>
      <c r="B15" s="868">
        <v>7.4999999999999997E-2</v>
      </c>
    </row>
    <row r="17" spans="1:2" x14ac:dyDescent="0.25">
      <c r="A17" s="67" t="s">
        <v>90</v>
      </c>
    </row>
    <row r="18" spans="1:2" x14ac:dyDescent="0.25">
      <c r="A18" t="s">
        <v>1268</v>
      </c>
      <c r="B18" s="868">
        <v>0.15</v>
      </c>
    </row>
    <row r="19" spans="1:2" ht="9.75" customHeight="1" x14ac:dyDescent="0.25"/>
    <row r="20" spans="1:2" x14ac:dyDescent="0.25">
      <c r="A20" t="s">
        <v>1267</v>
      </c>
      <c r="B20" s="868">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890</v>
      </c>
      <c r="B28" s="206">
        <v>1</v>
      </c>
    </row>
    <row r="29" spans="1:2" x14ac:dyDescent="0.25">
      <c r="A29" t="s">
        <v>891</v>
      </c>
      <c r="B29" s="206">
        <v>1</v>
      </c>
    </row>
    <row r="30" spans="1:2" x14ac:dyDescent="0.25">
      <c r="A30" t="s">
        <v>892</v>
      </c>
      <c r="B30" s="206">
        <v>1</v>
      </c>
    </row>
    <row r="31" spans="1:2" x14ac:dyDescent="0.25">
      <c r="A31" t="s">
        <v>1203</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890</v>
      </c>
      <c r="B39" s="206">
        <v>1</v>
      </c>
    </row>
    <row r="40" spans="1:2" x14ac:dyDescent="0.25">
      <c r="A40" t="s">
        <v>891</v>
      </c>
      <c r="B40" s="206">
        <v>1</v>
      </c>
    </row>
    <row r="41" spans="1:2" x14ac:dyDescent="0.25">
      <c r="A41" t="s">
        <v>892</v>
      </c>
      <c r="B41" s="206">
        <v>1</v>
      </c>
    </row>
    <row r="42" spans="1:2" x14ac:dyDescent="0.25">
      <c r="A42" t="s">
        <v>1203</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890</v>
      </c>
      <c r="B50" s="206">
        <v>1</v>
      </c>
    </row>
    <row r="51" spans="1:3" x14ac:dyDescent="0.25">
      <c r="A51" t="s">
        <v>891</v>
      </c>
      <c r="B51" s="206">
        <v>1</v>
      </c>
    </row>
    <row r="52" spans="1:3" x14ac:dyDescent="0.25">
      <c r="A52" t="s">
        <v>892</v>
      </c>
      <c r="B52" s="206">
        <v>1</v>
      </c>
    </row>
    <row r="53" spans="1:3" x14ac:dyDescent="0.25">
      <c r="A53" t="s">
        <v>1203</v>
      </c>
      <c r="B53" s="206">
        <v>1</v>
      </c>
    </row>
    <row r="55" spans="1:3" x14ac:dyDescent="0.25">
      <c r="A55" s="67" t="s">
        <v>93</v>
      </c>
    </row>
    <row r="56" spans="1:3" x14ac:dyDescent="0.25">
      <c r="A56" t="s">
        <v>94</v>
      </c>
      <c r="B56" s="744">
        <f>MIN(364,INT((C56 - DATE(YEAR(C56),1,1))))</f>
        <v>104</v>
      </c>
      <c r="C56" s="769">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5" t="str">
        <f>General!G17</f>
        <v>b</v>
      </c>
      <c r="I94" s="708">
        <v>0.9</v>
      </c>
      <c r="J94" s="874">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5" t="str">
        <f>General!G18</f>
        <v>bd</v>
      </c>
      <c r="I95" s="708">
        <v>0.9</v>
      </c>
      <c r="J95" s="874">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5" t="str">
        <f>General!G19</f>
        <v>f</v>
      </c>
      <c r="I96" s="708">
        <v>0.9</v>
      </c>
      <c r="J96" s="874">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5" t="str">
        <f>General!G20</f>
        <v>h</v>
      </c>
      <c r="I97" s="708">
        <v>0.9</v>
      </c>
      <c r="J97" s="874">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5" t="str">
        <f>General!G21</f>
        <v>i</v>
      </c>
      <c r="I98" s="708">
        <v>0.9</v>
      </c>
      <c r="J98" s="874">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5" t="str">
        <f>General!G22</f>
        <v>k</v>
      </c>
      <c r="I99" s="708">
        <v>0.9</v>
      </c>
      <c r="J99" s="874">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5" t="str">
        <f>General!G23</f>
        <v>l</v>
      </c>
      <c r="I100" s="708">
        <v>0.9</v>
      </c>
      <c r="J100" s="874">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5" t="str">
        <f>General!G24</f>
        <v>o</v>
      </c>
      <c r="I101" s="708">
        <v>0.9</v>
      </c>
      <c r="J101" s="874">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5" t="str">
        <f>General!G25</f>
        <v>od</v>
      </c>
      <c r="I102" s="708">
        <v>0.9</v>
      </c>
      <c r="J102" s="874">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5" t="str">
        <f>General!G26</f>
        <v>of</v>
      </c>
      <c r="I103" s="708">
        <v>0.9</v>
      </c>
      <c r="J103" s="874">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5" t="str">
        <f>General!G27</f>
        <v>r</v>
      </c>
      <c r="I104" s="708">
        <v>0.9</v>
      </c>
      <c r="J104" s="874">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5" t="str">
        <f>General!G28</f>
        <v>rd</v>
      </c>
      <c r="I105" s="708">
        <v>0.9</v>
      </c>
      <c r="J105" s="874">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5" t="str">
        <f>General!G29</f>
        <v>v</v>
      </c>
      <c r="I106" s="708">
        <v>0.9</v>
      </c>
      <c r="J106" s="874">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5" t="str">
        <f>General!G30</f>
        <v>w</v>
      </c>
      <c r="I107" s="708">
        <v>0.9</v>
      </c>
      <c r="J107" s="874">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5" t="str">
        <f>General!G31</f>
        <v>wd</v>
      </c>
      <c r="I108" s="708">
        <v>0.9</v>
      </c>
      <c r="J108" s="874">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5" t="str">
        <f>General!G32</f>
        <v>z</v>
      </c>
      <c r="I109" s="708">
        <v>0.9</v>
      </c>
      <c r="J109" s="874">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5" t="str">
        <f>General!G33</f>
        <v>zd</v>
      </c>
      <c r="I110" s="708">
        <v>0.9</v>
      </c>
      <c r="J110" s="874">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6" t="str">
        <f>General!G17</f>
        <v>b</v>
      </c>
      <c r="H132" s="708">
        <v>1</v>
      </c>
      <c r="I132" s="708">
        <v>1</v>
      </c>
      <c r="J132" s="873">
        <f>$J94-$I94*$K94*(1-$L94)</f>
        <v>1.0685</v>
      </c>
      <c r="K132" s="707"/>
      <c r="L132" s="663"/>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6" t="str">
        <f>General!G18</f>
        <v>bd</v>
      </c>
      <c r="H133" s="708">
        <v>1</v>
      </c>
      <c r="I133" s="708">
        <v>1</v>
      </c>
      <c r="J133" s="873">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6" t="str">
        <f>General!G19</f>
        <v>f</v>
      </c>
      <c r="H134" s="708">
        <v>1</v>
      </c>
      <c r="I134" s="708">
        <v>1</v>
      </c>
      <c r="J134" s="873">
        <f t="shared" si="0"/>
        <v>1.0685</v>
      </c>
      <c r="K134" s="707"/>
      <c r="L134" s="663"/>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6" t="str">
        <f>General!G20</f>
        <v>h</v>
      </c>
      <c r="H135" s="708">
        <v>1</v>
      </c>
      <c r="I135" s="708">
        <v>1</v>
      </c>
      <c r="J135" s="873">
        <f t="shared" si="0"/>
        <v>1.0685</v>
      </c>
      <c r="K135" s="707"/>
      <c r="L135" s="663"/>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6" t="str">
        <f>General!G21</f>
        <v>i</v>
      </c>
      <c r="H136" s="708">
        <v>1</v>
      </c>
      <c r="I136" s="708">
        <v>1</v>
      </c>
      <c r="J136" s="873">
        <f t="shared" si="0"/>
        <v>1.0685</v>
      </c>
      <c r="K136" s="707"/>
      <c r="L136" s="663"/>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6" t="str">
        <f>General!G22</f>
        <v>k</v>
      </c>
      <c r="H137" s="708">
        <v>1</v>
      </c>
      <c r="I137" s="708">
        <v>1</v>
      </c>
      <c r="J137" s="873">
        <f t="shared" si="0"/>
        <v>1.0685</v>
      </c>
      <c r="K137" s="707"/>
      <c r="L137" s="663"/>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6" t="str">
        <f>General!G23</f>
        <v>l</v>
      </c>
      <c r="H138" s="708">
        <v>1</v>
      </c>
      <c r="I138" s="708">
        <v>1</v>
      </c>
      <c r="J138" s="873">
        <f t="shared" si="0"/>
        <v>1.0685</v>
      </c>
      <c r="K138" s="707"/>
      <c r="L138" s="663"/>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6" t="str">
        <f>General!G24</f>
        <v>o</v>
      </c>
      <c r="H139" s="708">
        <v>1</v>
      </c>
      <c r="I139" s="708">
        <v>1</v>
      </c>
      <c r="J139" s="873">
        <f t="shared" si="0"/>
        <v>1.0685</v>
      </c>
      <c r="K139" s="707"/>
      <c r="L139" s="663"/>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6" t="str">
        <f>General!G25</f>
        <v>od</v>
      </c>
      <c r="H140" s="708">
        <v>1</v>
      </c>
      <c r="I140" s="708">
        <v>1</v>
      </c>
      <c r="J140" s="873">
        <f t="shared" si="0"/>
        <v>1.0685</v>
      </c>
      <c r="K140" s="707"/>
      <c r="L140" s="663"/>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6" t="str">
        <f>General!G26</f>
        <v>of</v>
      </c>
      <c r="H141" s="708">
        <v>1</v>
      </c>
      <c r="I141" s="708">
        <v>1</v>
      </c>
      <c r="J141" s="873">
        <f t="shared" si="0"/>
        <v>1.0685</v>
      </c>
      <c r="K141" s="707"/>
      <c r="L141" s="663"/>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6" t="str">
        <f>General!G27</f>
        <v>r</v>
      </c>
      <c r="H142" s="708">
        <v>1</v>
      </c>
      <c r="I142" s="708">
        <v>1</v>
      </c>
      <c r="J142" s="873">
        <f t="shared" si="0"/>
        <v>1.0685</v>
      </c>
      <c r="K142" s="707"/>
      <c r="L142" s="663"/>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6" t="str">
        <f>General!G28</f>
        <v>rd</v>
      </c>
      <c r="H143" s="708">
        <v>1</v>
      </c>
      <c r="I143" s="708">
        <v>1</v>
      </c>
      <c r="J143" s="873">
        <f>$J105-$I105*$K105*(1-$L105)</f>
        <v>1.0685</v>
      </c>
      <c r="K143" s="707"/>
      <c r="L143" s="663"/>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6" t="str">
        <f>General!G29</f>
        <v>v</v>
      </c>
      <c r="H144" s="708">
        <v>1</v>
      </c>
      <c r="I144" s="708">
        <v>1</v>
      </c>
      <c r="J144" s="873">
        <f t="shared" si="0"/>
        <v>1.0685</v>
      </c>
      <c r="K144" s="707"/>
      <c r="L144" s="663"/>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6" t="str">
        <f>General!G30</f>
        <v>w</v>
      </c>
      <c r="H145" s="708">
        <v>1</v>
      </c>
      <c r="I145" s="708">
        <v>1</v>
      </c>
      <c r="J145" s="873">
        <f t="shared" si="0"/>
        <v>1.0685</v>
      </c>
      <c r="K145" s="707"/>
      <c r="L145" s="663"/>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6" t="str">
        <f>General!G31</f>
        <v>wd</v>
      </c>
      <c r="H146" s="708">
        <v>1</v>
      </c>
      <c r="I146" s="708">
        <v>1</v>
      </c>
      <c r="J146" s="873">
        <f t="shared" si="0"/>
        <v>1.0685</v>
      </c>
      <c r="K146" s="707"/>
      <c r="L146" s="663"/>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6" t="str">
        <f>General!G32</f>
        <v>z</v>
      </c>
      <c r="H147" s="708">
        <v>1</v>
      </c>
      <c r="I147" s="708">
        <v>1</v>
      </c>
      <c r="J147" s="873">
        <f t="shared" si="0"/>
        <v>1.0685</v>
      </c>
      <c r="K147" s="707"/>
      <c r="L147" s="663"/>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6" t="str">
        <f>General!G33</f>
        <v>zd</v>
      </c>
      <c r="H148" s="708">
        <v>1</v>
      </c>
      <c r="I148" s="708">
        <v>1</v>
      </c>
      <c r="J148" s="873">
        <f t="shared" si="0"/>
        <v>1.0685</v>
      </c>
      <c r="K148" s="707"/>
      <c r="L148" s="663"/>
      <c r="M148" s="33"/>
      <c r="P148" s="33"/>
      <c r="Q148" s="33"/>
      <c r="R148" s="33"/>
      <c r="S148" s="488"/>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5" t="str">
        <f>General!G17</f>
        <v>b</v>
      </c>
      <c r="H153" s="709">
        <v>0.44</v>
      </c>
      <c r="I153" s="873">
        <f>H153</f>
        <v>0.44</v>
      </c>
      <c r="J153" s="873">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5" t="str">
        <f>General!G18</f>
        <v>bd</v>
      </c>
      <c r="H154" s="709">
        <v>0.44</v>
      </c>
      <c r="I154" s="873">
        <f t="shared" ref="I154:I169" si="1">H154</f>
        <v>0.44</v>
      </c>
      <c r="J154" s="873">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5" t="str">
        <f>General!G19</f>
        <v>f</v>
      </c>
      <c r="H155" s="709">
        <v>0.3</v>
      </c>
      <c r="I155" s="873">
        <f t="shared" si="1"/>
        <v>0.3</v>
      </c>
      <c r="J155" s="873">
        <f t="shared" si="2"/>
        <v>0.56013102480112298</v>
      </c>
      <c r="K155" s="663"/>
      <c r="L155" s="663"/>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5" t="str">
        <f>General!G20</f>
        <v>h</v>
      </c>
      <c r="H156" s="709">
        <v>0.3</v>
      </c>
      <c r="I156" s="873">
        <f t="shared" si="1"/>
        <v>0.3</v>
      </c>
      <c r="J156" s="873">
        <f t="shared" si="2"/>
        <v>0.56013102480112298</v>
      </c>
      <c r="K156" s="663"/>
      <c r="L156" s="663"/>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5" t="str">
        <f>General!G21</f>
        <v>i</v>
      </c>
      <c r="H157" s="709">
        <v>0.3</v>
      </c>
      <c r="I157" s="873">
        <f t="shared" si="1"/>
        <v>0.3</v>
      </c>
      <c r="J157" s="873">
        <f t="shared" si="2"/>
        <v>0.56013102480112298</v>
      </c>
      <c r="K157" s="663"/>
      <c r="L157" s="663"/>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5" t="str">
        <f>General!G22</f>
        <v>k</v>
      </c>
      <c r="H158" s="709">
        <v>0.3</v>
      </c>
      <c r="I158" s="873">
        <f t="shared" si="1"/>
        <v>0.3</v>
      </c>
      <c r="J158" s="873">
        <f t="shared" si="2"/>
        <v>0.56013102480112298</v>
      </c>
      <c r="K158" s="663"/>
      <c r="L158" s="663"/>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5" t="str">
        <f>General!G23</f>
        <v>l</v>
      </c>
      <c r="H159" s="709">
        <v>0.3</v>
      </c>
      <c r="I159" s="873">
        <f t="shared" si="1"/>
        <v>0.3</v>
      </c>
      <c r="J159" s="873">
        <f t="shared" si="2"/>
        <v>0.56013102480112298</v>
      </c>
      <c r="K159" s="663"/>
      <c r="L159" s="663"/>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5" t="str">
        <f>General!G24</f>
        <v>o</v>
      </c>
      <c r="H160" s="709">
        <v>0.4</v>
      </c>
      <c r="I160" s="873">
        <f t="shared" si="1"/>
        <v>0.4</v>
      </c>
      <c r="J160" s="873">
        <f t="shared" si="2"/>
        <v>0.56013102480112298</v>
      </c>
      <c r="K160" s="663"/>
      <c r="L160" s="663"/>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5" t="str">
        <f>General!G25</f>
        <v>od</v>
      </c>
      <c r="H161" s="709">
        <v>0.4</v>
      </c>
      <c r="I161" s="873">
        <f t="shared" si="1"/>
        <v>0.4</v>
      </c>
      <c r="J161" s="873">
        <f t="shared" si="2"/>
        <v>0.56013102480112298</v>
      </c>
      <c r="K161" s="663"/>
      <c r="L161" s="663"/>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5" t="str">
        <f>General!G26</f>
        <v>of</v>
      </c>
      <c r="H162" s="709">
        <v>0.4</v>
      </c>
      <c r="I162" s="873">
        <f t="shared" si="1"/>
        <v>0.4</v>
      </c>
      <c r="J162" s="873">
        <f t="shared" si="2"/>
        <v>0.56013102480112298</v>
      </c>
      <c r="K162" s="663"/>
      <c r="L162" s="663"/>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5" t="str">
        <f>General!G27</f>
        <v>r</v>
      </c>
      <c r="H163" s="709">
        <v>0.2</v>
      </c>
      <c r="I163" s="873">
        <f t="shared" si="1"/>
        <v>0.2</v>
      </c>
      <c r="J163" s="873">
        <f t="shared" si="2"/>
        <v>0.56013102480112298</v>
      </c>
      <c r="K163" s="663"/>
      <c r="L163" s="663"/>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5" t="str">
        <f>General!G28</f>
        <v>rd</v>
      </c>
      <c r="H164" s="709">
        <v>0.2</v>
      </c>
      <c r="I164" s="873">
        <f t="shared" si="1"/>
        <v>0.2</v>
      </c>
      <c r="J164" s="873">
        <f t="shared" si="2"/>
        <v>0.56013102480112298</v>
      </c>
      <c r="K164" s="663"/>
      <c r="L164" s="663"/>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5" t="str">
        <f>General!G29</f>
        <v>v</v>
      </c>
      <c r="H165" s="709">
        <v>0.3</v>
      </c>
      <c r="I165" s="873">
        <f t="shared" si="1"/>
        <v>0.3</v>
      </c>
      <c r="J165" s="873">
        <f t="shared" si="2"/>
        <v>0.56013102480112298</v>
      </c>
      <c r="K165" s="663"/>
      <c r="L165" s="663"/>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5" t="str">
        <f>General!G30</f>
        <v>w</v>
      </c>
      <c r="H166" s="709">
        <v>0.42</v>
      </c>
      <c r="I166" s="873">
        <f t="shared" si="1"/>
        <v>0.42</v>
      </c>
      <c r="J166" s="873">
        <f t="shared" si="2"/>
        <v>0.56013102480112298</v>
      </c>
      <c r="K166" s="663"/>
      <c r="L166" s="663"/>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5" t="str">
        <f>General!G31</f>
        <v>wd</v>
      </c>
      <c r="H167" s="709">
        <v>0.42</v>
      </c>
      <c r="I167" s="873">
        <f t="shared" si="1"/>
        <v>0.42</v>
      </c>
      <c r="J167" s="873">
        <f t="shared" si="2"/>
        <v>0.56013102480112298</v>
      </c>
      <c r="K167" s="663"/>
      <c r="L167" s="663"/>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5" t="str">
        <f>General!G32</f>
        <v>z</v>
      </c>
      <c r="H168" s="709">
        <v>0.2</v>
      </c>
      <c r="I168" s="873">
        <f t="shared" si="1"/>
        <v>0.2</v>
      </c>
      <c r="J168" s="873">
        <f t="shared" si="2"/>
        <v>0.56013102480112298</v>
      </c>
      <c r="K168" s="663"/>
      <c r="L168" s="663"/>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5" t="str">
        <f>General!G33</f>
        <v>zd</v>
      </c>
      <c r="H169" s="709">
        <v>0.2</v>
      </c>
      <c r="I169" s="873">
        <f t="shared" si="1"/>
        <v>0.2</v>
      </c>
      <c r="J169" s="873">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1023</v>
      </c>
      <c r="I253" s="56"/>
      <c r="J253" s="670">
        <v>0.15</v>
      </c>
      <c r="K253" s="943" t="s">
        <v>1026</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1024</v>
      </c>
      <c r="I254" s="56"/>
      <c r="J254" s="670">
        <v>0.02</v>
      </c>
      <c r="K254" s="943"/>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1025</v>
      </c>
      <c r="I255" s="56"/>
      <c r="J255" s="671">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25">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25">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1023</v>
      </c>
      <c r="I273" s="56"/>
      <c r="J273" s="670">
        <v>0.125</v>
      </c>
      <c r="K273" s="943" t="s">
        <v>1026</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1024</v>
      </c>
      <c r="I274" s="56"/>
      <c r="J274" s="670">
        <v>0.02</v>
      </c>
      <c r="K274" s="943"/>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1025</v>
      </c>
      <c r="I275" s="56"/>
      <c r="J275" s="671">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2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7"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25">
      <c r="A307" s="7"/>
      <c r="B307" s="8"/>
      <c r="C307" s="18"/>
      <c r="D307" s="18"/>
      <c r="E307" s="18"/>
      <c r="F307" s="27"/>
      <c r="G307" s="647"/>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2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5"/>
      <c r="T308" s="947"/>
      <c r="U308" s="58"/>
      <c r="V308" s="33"/>
      <c r="W308" s="17"/>
      <c r="X308" s="9"/>
      <c r="Y308" s="9"/>
      <c r="Z308" s="9"/>
    </row>
    <row r="309" spans="1:26" customFormat="1" ht="12" customHeight="1" outlineLevel="1" x14ac:dyDescent="0.2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2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2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2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2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2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1251</v>
      </c>
      <c r="B2" s="206">
        <v>5000000</v>
      </c>
    </row>
    <row r="4" spans="1:2" x14ac:dyDescent="0.25">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15" customHeight="1" x14ac:dyDescent="0.2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15" customHeight="1" x14ac:dyDescent="0.2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15" customHeight="1" x14ac:dyDescent="0.25">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15" customHeight="1" x14ac:dyDescent="0.25">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15" customHeight="1" x14ac:dyDescent="0.25">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15" customHeight="1" x14ac:dyDescent="0.25">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15" customHeight="1" x14ac:dyDescent="0.25">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15" customHeight="1" x14ac:dyDescent="0.25">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15" customHeight="1" x14ac:dyDescent="0.25">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15" customHeight="1" x14ac:dyDescent="0.25">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15" customHeight="1" x14ac:dyDescent="0.25">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15" customHeight="1" x14ac:dyDescent="0.2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15" customHeight="1" x14ac:dyDescent="0.25">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15" customHeight="1" x14ac:dyDescent="0.2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2023-08-15T06:14:57Z</dcterms:modified>
</cp:coreProperties>
</file>