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0E74A57-1DB0-4F4F-A6AB-F6031DAA76A1}" xr6:coauthVersionLast="47" xr6:coauthVersionMax="47" xr10:uidLastSave="{00000000-0000-0000-0000-000000000000}"/>
  <bookViews>
    <workbookView xWindow="21525" yWindow="-16320"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32" i="1" l="1"/>
  <c r="I52" i="1"/>
  <c r="J52" i="1"/>
  <c r="G513" i="1" l="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H42" i="6"/>
  <c r="R98" i="23"/>
  <c r="Q98" i="23"/>
  <c r="P98" i="23"/>
  <c r="O98" i="23"/>
  <c r="N98" i="23"/>
  <c r="M98" i="23"/>
  <c r="L98" i="23"/>
  <c r="K98" i="23"/>
  <c r="S98" i="23"/>
  <c r="H70" i="28"/>
  <c r="T720" i="1"/>
  <c r="I720" i="1"/>
  <c r="J720" i="1"/>
  <c r="H720" i="1"/>
  <c r="S714" i="1"/>
  <c r="H62" i="1"/>
  <c r="H61" i="1"/>
  <c r="H60" i="1"/>
  <c r="H59" i="1"/>
  <c r="H58" i="1"/>
  <c r="H57" i="1"/>
  <c r="H56" i="1"/>
  <c r="H55" i="1"/>
  <c r="H54" i="1"/>
  <c r="H53" i="1"/>
  <c r="H52" i="1"/>
  <c r="H51" i="1"/>
  <c r="H50" i="1"/>
  <c r="H49" i="1"/>
  <c r="H48" i="1"/>
  <c r="H47" i="1"/>
  <c r="H46" i="1"/>
  <c r="H45" i="1"/>
  <c r="K52" i="1"/>
  <c r="L52" i="1"/>
  <c r="M52" i="1"/>
  <c r="N52" i="1"/>
  <c r="O52" i="1"/>
  <c r="P52" i="1"/>
  <c r="S720" i="1" l="1"/>
  <c r="K537" i="1"/>
  <c r="L537" i="1"/>
  <c r="M537" i="1"/>
  <c r="N537" i="1"/>
  <c r="O537" i="1"/>
  <c r="P537" i="1"/>
  <c r="Q537" i="1"/>
  <c r="R537" i="1"/>
  <c r="J537" i="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N267" i="1" l="1"/>
  <c r="Q268" i="1"/>
  <c r="I268" i="1"/>
  <c r="P268" i="1"/>
  <c r="O268" i="1"/>
  <c r="N268" i="1"/>
  <c r="M268" i="1"/>
  <c r="L268" i="1"/>
  <c r="J268" i="1"/>
  <c r="K268" i="1"/>
  <c r="H268" i="1"/>
  <c r="P243" i="1"/>
  <c r="P269" i="1"/>
  <c r="P267" i="1"/>
  <c r="J239" i="1"/>
  <c r="O243" i="1"/>
  <c r="M266" i="1"/>
  <c r="P228" i="1"/>
  <c r="M238" i="1"/>
  <c r="P238" i="1"/>
  <c r="M243" i="1"/>
  <c r="N243" i="1"/>
  <c r="Q269" i="1"/>
  <c r="O238" i="1"/>
  <c r="Q238" i="1"/>
  <c r="I259" i="1"/>
  <c r="J235" i="1"/>
  <c r="L235" i="1"/>
  <c r="P220" i="1"/>
  <c r="L223" i="1"/>
  <c r="P230" i="1"/>
  <c r="N223" i="1"/>
  <c r="N266" i="1"/>
  <c r="N251" i="1"/>
  <c r="K219" i="1"/>
  <c r="P227" i="1"/>
  <c r="M219" i="1"/>
  <c r="O228" i="1"/>
  <c r="P219" i="1"/>
  <c r="Q229" i="1"/>
  <c r="Q220" i="1"/>
  <c r="N230" i="1"/>
  <c r="O230" i="1"/>
  <c r="M223" i="1"/>
  <c r="K239" i="1"/>
  <c r="H249" i="1"/>
  <c r="L257" i="1"/>
  <c r="Q230" i="1"/>
  <c r="L239" i="1"/>
  <c r="I249" i="1"/>
  <c r="O257" i="1"/>
  <c r="N224" i="1"/>
  <c r="Q232" i="1"/>
  <c r="M239" i="1"/>
  <c r="J249" i="1"/>
  <c r="P257" i="1"/>
  <c r="J267" i="1"/>
  <c r="Q267" i="1"/>
  <c r="H225" i="1"/>
  <c r="Q233" i="1"/>
  <c r="Q225" i="1"/>
  <c r="L219" i="1"/>
  <c r="Q227" i="1"/>
  <c r="N219" i="1"/>
  <c r="O219" i="1"/>
  <c r="O220" i="1"/>
  <c r="M230" i="1"/>
  <c r="O224" i="1"/>
  <c r="L233" i="1"/>
  <c r="N239" i="1"/>
  <c r="K249" i="1"/>
  <c r="Q257" i="1"/>
  <c r="P224" i="1"/>
  <c r="O233" i="1"/>
  <c r="N242" i="1"/>
  <c r="L249" i="1"/>
  <c r="M258" i="1"/>
  <c r="Q224" i="1"/>
  <c r="P233" i="1"/>
  <c r="I243" i="1"/>
  <c r="O249" i="1"/>
  <c r="N258" i="1"/>
  <c r="O269" i="1"/>
  <c r="I225" i="1"/>
  <c r="M234" i="1"/>
  <c r="K243" i="1"/>
  <c r="P252" i="1"/>
  <c r="J259" i="1"/>
  <c r="J219" i="1"/>
  <c r="P225" i="1"/>
  <c r="N234" i="1"/>
  <c r="L243" i="1"/>
  <c r="Q252" i="1"/>
  <c r="O261" i="1"/>
  <c r="H218" i="1"/>
  <c r="H253" i="1"/>
  <c r="P261" i="1"/>
  <c r="I253" i="1"/>
  <c r="Q261" i="1"/>
  <c r="N253" i="1"/>
  <c r="M262" i="1"/>
  <c r="O253" i="1"/>
  <c r="N262" i="1"/>
  <c r="Q237" i="1"/>
  <c r="H245" i="1"/>
  <c r="P253" i="1"/>
  <c r="O262" i="1"/>
  <c r="I245" i="1"/>
  <c r="Q253" i="1"/>
  <c r="P262" i="1"/>
  <c r="J243" i="1"/>
  <c r="I235" i="1"/>
  <c r="K235" i="1"/>
  <c r="Q228" i="1"/>
  <c r="Q219" i="1"/>
  <c r="P229" i="1"/>
  <c r="N238" i="1"/>
  <c r="J247" i="1"/>
  <c r="M254" i="1"/>
  <c r="Q262" i="1"/>
  <c r="K247" i="1"/>
  <c r="N254" i="1"/>
  <c r="J263" i="1"/>
  <c r="L247" i="1"/>
  <c r="I257" i="1"/>
  <c r="N264" i="1"/>
  <c r="M247" i="1"/>
  <c r="J257" i="1"/>
  <c r="O264" i="1"/>
  <c r="N247" i="1"/>
  <c r="K257" i="1"/>
  <c r="Q265" i="1"/>
  <c r="H221" i="1"/>
  <c r="N245" i="1"/>
  <c r="P264" i="1"/>
  <c r="J231" i="1"/>
  <c r="N235" i="1"/>
  <c r="O240" i="1"/>
  <c r="O245" i="1"/>
  <c r="Q249" i="1"/>
  <c r="P254" i="1"/>
  <c r="L259" i="1"/>
  <c r="Q264" i="1"/>
  <c r="J241" i="1"/>
  <c r="P245" i="1"/>
  <c r="M250" i="1"/>
  <c r="Q254" i="1"/>
  <c r="Q259" i="1"/>
  <c r="H265" i="1"/>
  <c r="P235" i="1"/>
  <c r="Q245" i="1"/>
  <c r="N250" i="1"/>
  <c r="J255" i="1"/>
  <c r="O260" i="1"/>
  <c r="I265" i="1"/>
  <c r="O254" i="1"/>
  <c r="K231" i="1"/>
  <c r="M231" i="1"/>
  <c r="I251" i="1"/>
  <c r="K255" i="1"/>
  <c r="P260" i="1"/>
  <c r="J265" i="1"/>
  <c r="P222" i="1"/>
  <c r="L227" i="1"/>
  <c r="N231" i="1"/>
  <c r="O236" i="1"/>
  <c r="O241" i="1"/>
  <c r="N246" i="1"/>
  <c r="J251" i="1"/>
  <c r="L255" i="1"/>
  <c r="Q260" i="1"/>
  <c r="K265" i="1"/>
  <c r="M226" i="1"/>
  <c r="K259" i="1"/>
  <c r="I221" i="1"/>
  <c r="O235" i="1"/>
  <c r="J227" i="1"/>
  <c r="M246" i="1"/>
  <c r="M218" i="1"/>
  <c r="Q222" i="1"/>
  <c r="M227" i="1"/>
  <c r="N232" i="1"/>
  <c r="N237" i="1"/>
  <c r="P241" i="1"/>
  <c r="O246" i="1"/>
  <c r="K251" i="1"/>
  <c r="P256" i="1"/>
  <c r="H261" i="1"/>
  <c r="L265" i="1"/>
  <c r="M235" i="1"/>
  <c r="P249" i="1"/>
  <c r="N226" i="1"/>
  <c r="M222" i="1"/>
  <c r="N222" i="1"/>
  <c r="K241" i="1"/>
  <c r="K227" i="1"/>
  <c r="L241" i="1"/>
  <c r="L218" i="1"/>
  <c r="J223" i="1"/>
  <c r="N227" i="1"/>
  <c r="O232" i="1"/>
  <c r="O237" i="1"/>
  <c r="Q241" i="1"/>
  <c r="P246" i="1"/>
  <c r="L251" i="1"/>
  <c r="Q256" i="1"/>
  <c r="I261" i="1"/>
  <c r="O265" i="1"/>
  <c r="N240" i="1"/>
  <c r="I227" i="1"/>
  <c r="L231" i="1"/>
  <c r="O222" i="1"/>
  <c r="Q235" i="1"/>
  <c r="I219" i="1"/>
  <c r="K223" i="1"/>
  <c r="O227" i="1"/>
  <c r="P232" i="1"/>
  <c r="P237" i="1"/>
  <c r="M242" i="1"/>
  <c r="Q246" i="1"/>
  <c r="M251" i="1"/>
  <c r="H257" i="1"/>
  <c r="N261" i="1"/>
  <c r="P265" i="1"/>
  <c r="K267" i="1"/>
  <c r="N221" i="1"/>
  <c r="H233" i="1"/>
  <c r="P236" i="1"/>
  <c r="P240" i="1"/>
  <c r="Q243" i="1"/>
  <c r="N248" i="1"/>
  <c r="O251" i="1"/>
  <c r="M255" i="1"/>
  <c r="M259" i="1"/>
  <c r="K263" i="1"/>
  <c r="L267" i="1"/>
  <c r="J225" i="1"/>
  <c r="O221" i="1"/>
  <c r="K225" i="1"/>
  <c r="I229" i="1"/>
  <c r="I233" i="1"/>
  <c r="Q236" i="1"/>
  <c r="Q240" i="1"/>
  <c r="O244" i="1"/>
  <c r="O248" i="1"/>
  <c r="P251" i="1"/>
  <c r="N255" i="1"/>
  <c r="N259" i="1"/>
  <c r="L263" i="1"/>
  <c r="M267" i="1"/>
  <c r="H229" i="1"/>
  <c r="P221" i="1"/>
  <c r="L225" i="1"/>
  <c r="N229" i="1"/>
  <c r="J233" i="1"/>
  <c r="H237" i="1"/>
  <c r="H241" i="1"/>
  <c r="P244" i="1"/>
  <c r="P248" i="1"/>
  <c r="Q251" i="1"/>
  <c r="N256" i="1"/>
  <c r="O259" i="1"/>
  <c r="M263" i="1"/>
  <c r="L269" i="1"/>
  <c r="I267" i="1"/>
  <c r="H267" i="1"/>
  <c r="M264" i="1"/>
  <c r="M261" i="1"/>
  <c r="H259" i="1"/>
  <c r="M256" i="1"/>
  <c r="M253" i="1"/>
  <c r="H251" i="1"/>
  <c r="M248" i="1"/>
  <c r="M245" i="1"/>
  <c r="H243" i="1"/>
  <c r="M240" i="1"/>
  <c r="M237" i="1"/>
  <c r="H235" i="1"/>
  <c r="M232" i="1"/>
  <c r="M229" i="1"/>
  <c r="H227" i="1"/>
  <c r="M224" i="1"/>
  <c r="M221" i="1"/>
  <c r="H219" i="1"/>
  <c r="Q263" i="1"/>
  <c r="L261" i="1"/>
  <c r="Q258" i="1"/>
  <c r="Q255" i="1"/>
  <c r="L253" i="1"/>
  <c r="Q250" i="1"/>
  <c r="Q247" i="1"/>
  <c r="L245" i="1"/>
  <c r="Q242" i="1"/>
  <c r="Q239" i="1"/>
  <c r="L237" i="1"/>
  <c r="Q234" i="1"/>
  <c r="Q231" i="1"/>
  <c r="L229" i="1"/>
  <c r="Q226" i="1"/>
  <c r="Q223" i="1"/>
  <c r="L221" i="1"/>
  <c r="I218" i="1"/>
  <c r="J261" i="1"/>
  <c r="O255" i="1"/>
  <c r="O250" i="1"/>
  <c r="J245" i="1"/>
  <c r="O239" i="1"/>
  <c r="O234" i="1"/>
  <c r="J229" i="1"/>
  <c r="J221" i="1"/>
  <c r="Q266" i="1"/>
  <c r="P266" i="1"/>
  <c r="P263" i="1"/>
  <c r="K261" i="1"/>
  <c r="P258" i="1"/>
  <c r="P255" i="1"/>
  <c r="K253" i="1"/>
  <c r="P250" i="1"/>
  <c r="P247" i="1"/>
  <c r="K245" i="1"/>
  <c r="P242" i="1"/>
  <c r="P239" i="1"/>
  <c r="K237" i="1"/>
  <c r="P234" i="1"/>
  <c r="P231" i="1"/>
  <c r="K229" i="1"/>
  <c r="P226" i="1"/>
  <c r="P223" i="1"/>
  <c r="K221" i="1"/>
  <c r="J218" i="1"/>
  <c r="O266" i="1"/>
  <c r="O263" i="1"/>
  <c r="O258" i="1"/>
  <c r="J253" i="1"/>
  <c r="O247" i="1"/>
  <c r="O242" i="1"/>
  <c r="J237" i="1"/>
  <c r="O231" i="1"/>
  <c r="O226" i="1"/>
  <c r="O223" i="1"/>
  <c r="K218" i="1"/>
  <c r="N269" i="1"/>
  <c r="N265" i="1"/>
  <c r="I263" i="1"/>
  <c r="N260" i="1"/>
  <c r="N257" i="1"/>
  <c r="I255" i="1"/>
  <c r="N252" i="1"/>
  <c r="N249" i="1"/>
  <c r="I247" i="1"/>
  <c r="N244" i="1"/>
  <c r="N241" i="1"/>
  <c r="I239" i="1"/>
  <c r="N236" i="1"/>
  <c r="N233" i="1"/>
  <c r="I231" i="1"/>
  <c r="N228" i="1"/>
  <c r="N225" i="1"/>
  <c r="I223" i="1"/>
  <c r="N220" i="1"/>
  <c r="H223" i="1"/>
  <c r="M269" i="1"/>
  <c r="M265" i="1"/>
  <c r="H263" i="1"/>
  <c r="M260" i="1"/>
  <c r="M257" i="1"/>
  <c r="H255" i="1"/>
  <c r="M252" i="1"/>
  <c r="M249" i="1"/>
  <c r="H247" i="1"/>
  <c r="M244" i="1"/>
  <c r="M241" i="1"/>
  <c r="H239" i="1"/>
  <c r="M236" i="1"/>
  <c r="M233" i="1"/>
  <c r="H231" i="1"/>
  <c r="M228" i="1"/>
  <c r="M225" i="1"/>
  <c r="M220" i="1"/>
  <c r="Q221" i="1"/>
  <c r="O225" i="1"/>
  <c r="O229" i="1"/>
  <c r="K233" i="1"/>
  <c r="I237" i="1"/>
  <c r="I241" i="1"/>
  <c r="Q244" i="1"/>
  <c r="Q248" i="1"/>
  <c r="O252" i="1"/>
  <c r="O256" i="1"/>
  <c r="P259" i="1"/>
  <c r="N263" i="1"/>
  <c r="O267" i="1"/>
  <c r="H260" i="1"/>
  <c r="H266" i="1"/>
  <c r="I220" i="1"/>
  <c r="I224" i="1"/>
  <c r="I228" i="1"/>
  <c r="I232" i="1"/>
  <c r="I236" i="1"/>
  <c r="I240" i="1"/>
  <c r="I244" i="1"/>
  <c r="I250" i="1"/>
  <c r="I254" i="1"/>
  <c r="I258" i="1"/>
  <c r="I262" i="1"/>
  <c r="I266" i="1"/>
  <c r="J220" i="1"/>
  <c r="J224" i="1"/>
  <c r="J228" i="1"/>
  <c r="J232" i="1"/>
  <c r="J236" i="1"/>
  <c r="J238" i="1"/>
  <c r="J244" i="1"/>
  <c r="J248" i="1"/>
  <c r="J252" i="1"/>
  <c r="J254" i="1"/>
  <c r="J258" i="1"/>
  <c r="J262" i="1"/>
  <c r="J266" i="1"/>
  <c r="J269" i="1"/>
  <c r="O218" i="1"/>
  <c r="K220" i="1"/>
  <c r="K222" i="1"/>
  <c r="K224" i="1"/>
  <c r="K226" i="1"/>
  <c r="K228" i="1"/>
  <c r="K230" i="1"/>
  <c r="K232" i="1"/>
  <c r="K234" i="1"/>
  <c r="K236" i="1"/>
  <c r="K238" i="1"/>
  <c r="K240" i="1"/>
  <c r="K242" i="1"/>
  <c r="K244" i="1"/>
  <c r="K246" i="1"/>
  <c r="K248" i="1"/>
  <c r="K250" i="1"/>
  <c r="K252" i="1"/>
  <c r="K254" i="1"/>
  <c r="K256" i="1"/>
  <c r="K258" i="1"/>
  <c r="K260" i="1"/>
  <c r="K262" i="1"/>
  <c r="K264" i="1"/>
  <c r="K266" i="1"/>
  <c r="K269" i="1"/>
  <c r="H220" i="1"/>
  <c r="H222" i="1"/>
  <c r="H224" i="1"/>
  <c r="H226" i="1"/>
  <c r="H228" i="1"/>
  <c r="H230" i="1"/>
  <c r="H232" i="1"/>
  <c r="H234" i="1"/>
  <c r="H236" i="1"/>
  <c r="H238" i="1"/>
  <c r="H240" i="1"/>
  <c r="H242" i="1"/>
  <c r="H244" i="1"/>
  <c r="H246" i="1"/>
  <c r="H248" i="1"/>
  <c r="H250" i="1"/>
  <c r="H252" i="1"/>
  <c r="H254" i="1"/>
  <c r="H256" i="1"/>
  <c r="H258" i="1"/>
  <c r="H262" i="1"/>
  <c r="H264" i="1"/>
  <c r="H269" i="1"/>
  <c r="Q218" i="1"/>
  <c r="I222" i="1"/>
  <c r="I226" i="1"/>
  <c r="I230" i="1"/>
  <c r="I234" i="1"/>
  <c r="I238" i="1"/>
  <c r="I242" i="1"/>
  <c r="I246" i="1"/>
  <c r="I248" i="1"/>
  <c r="I252" i="1"/>
  <c r="I256" i="1"/>
  <c r="I260" i="1"/>
  <c r="I264" i="1"/>
  <c r="I269" i="1"/>
  <c r="P218" i="1"/>
  <c r="J222" i="1"/>
  <c r="J226" i="1"/>
  <c r="J230" i="1"/>
  <c r="J234" i="1"/>
  <c r="J240" i="1"/>
  <c r="J242" i="1"/>
  <c r="J246" i="1"/>
  <c r="J250" i="1"/>
  <c r="J256" i="1"/>
  <c r="J260" i="1"/>
  <c r="J264" i="1"/>
  <c r="N218" i="1"/>
  <c r="L220" i="1"/>
  <c r="L222" i="1"/>
  <c r="L224" i="1"/>
  <c r="L226" i="1"/>
  <c r="L228" i="1"/>
  <c r="L230" i="1"/>
  <c r="L232" i="1"/>
  <c r="L234" i="1"/>
  <c r="L236" i="1"/>
  <c r="L238" i="1"/>
  <c r="L240" i="1"/>
  <c r="L242" i="1"/>
  <c r="L244" i="1"/>
  <c r="L246" i="1"/>
  <c r="L248" i="1"/>
  <c r="L250" i="1"/>
  <c r="L252" i="1"/>
  <c r="L254" i="1"/>
  <c r="L256" i="1"/>
  <c r="L258" i="1"/>
  <c r="L260" i="1"/>
  <c r="L262" i="1"/>
  <c r="L264" i="1"/>
  <c r="L266"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AM348" i="9" l="1"/>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charset val="1"/>
          </rPr>
          <t>Michael:</t>
        </r>
        <r>
          <rPr>
            <sz val="9"/>
            <color indexed="81"/>
            <rFont val="Tahoma"/>
            <charset val="1"/>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<sst xmlns="http://schemas.openxmlformats.org/spreadsheetml/2006/main" count="7409" uniqueCount="1238">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</sst>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xf>
    <xf numFmtId="2" fontId="2" fillId="0" borderId="0" xfId="0" applyNumberFormat="1" applyFont="1" applyBorder="1" applyAlignment="1">
      <alignment horizontal="center"/>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 workbookViewId="0">
      <selection activeCell="H23" sqref="H23: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987</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988</v>
      </c>
      <c r="I6" s="241" t="s">
        <v>1194</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967</v>
      </c>
      <c r="H14" s="32"/>
      <c r="I14" s="34" t="s">
        <v>969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1087</v>
      </c>
      <c r="Q15" s="32"/>
      <c r="R15" s="32"/>
      <c r="S15" s="32"/>
      <c r="T15" s="34" t="s">
        <v>1088</v>
      </c>
      <c r="U15" s="32"/>
      <c r="V15" s="32"/>
      <c r="W15" s="16"/>
      <c r="X15" s="8"/>
      <c r="Y15" s="8"/>
      <c r="Z15" s="8"/>
      <c r="AA15" s="8"/>
      <c r="AB15" s="8"/>
      <c r="AC15" s="8"/>
      <c r="AD15" s="8"/>
    </row>
    <row r="16" spans="1:30" customFormat="1" ht="12" customHeight="1" x14ac:dyDescent="0.35">
      <c r="A16" s="6"/>
      <c r="B16" s="7"/>
      <c r="C16" s="17"/>
      <c r="D16" s="17"/>
      <c r="E16" s="17"/>
      <c r="F16" s="26"/>
      <c r="G16" t="s">
        <v>961</v>
      </c>
      <c r="H16" s="32" t="s">
        <v>1134</v>
      </c>
      <c r="I16" t="s">
        <v>1135</v>
      </c>
      <c r="K16" t="s">
        <v>968</v>
      </c>
      <c r="L16" s="32" t="s">
        <v>1134</v>
      </c>
      <c r="M16" t="s">
        <v>1135</v>
      </c>
      <c r="N16" s="32"/>
      <c r="O16" t="s">
        <v>962</v>
      </c>
      <c r="P16" s="32" t="s">
        <v>940</v>
      </c>
      <c r="Q16" s="32" t="s">
        <v>941</v>
      </c>
      <c r="R16" s="32" t="s">
        <v>901</v>
      </c>
      <c r="S16" s="32"/>
      <c r="T16" s="32" t="s">
        <v>940</v>
      </c>
      <c r="U16" s="32" t="s">
        <v>941</v>
      </c>
      <c r="V16" s="32" t="s">
        <v>901</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930</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930</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963</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1076</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1234</v>
      </c>
      <c r="H24" s="199" t="b">
        <v>1</v>
      </c>
      <c r="I24" s="199" t="b">
        <v>1</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964</v>
      </c>
      <c r="L25" s="199" t="b">
        <v>0</v>
      </c>
      <c r="M25" s="199" t="b">
        <v>0</v>
      </c>
      <c r="N25" s="32"/>
      <c r="O25" s="489" t="s">
        <v>963</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931</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965</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933</v>
      </c>
      <c r="H29" s="199" t="b">
        <v>1</v>
      </c>
      <c r="I29" s="199" t="b">
        <v>1</v>
      </c>
      <c r="K29" s="664" t="s">
        <v>966</v>
      </c>
      <c r="L29" s="199" t="b">
        <v>0</v>
      </c>
      <c r="M29" s="199" t="b">
        <v>0</v>
      </c>
      <c r="N29" s="32"/>
      <c r="O29" s="489" t="s">
        <v>1234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931</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929</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932</v>
      </c>
      <c r="H34" s="199" t="b">
        <v>1</v>
      </c>
      <c r="I34" s="199" t="b">
        <v>1</v>
      </c>
      <c r="K34" s="32"/>
      <c r="L34" s="32"/>
      <c r="M34" s="32"/>
      <c r="N34" s="32"/>
      <c r="O34" s="489" t="s">
        <v>933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1076</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964</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965</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929</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966</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932</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1146</v>
      </c>
      <c r="J68" s="856" t="s">
        <v>1147</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1080</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1052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1078</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1158</v>
      </c>
      <c r="K106" s="17"/>
      <c r="L106" s="17"/>
      <c r="M106" s="23"/>
      <c r="N106" s="886" t="s">
        <v>904</v>
      </c>
      <c r="O106" s="24"/>
      <c r="P106" s="888" t="s">
        <v>903</v>
      </c>
      <c r="Q106" s="888"/>
      <c r="R106" s="888"/>
      <c r="S106" s="24"/>
      <c r="T106" s="22" t="s">
        <v>958</v>
      </c>
      <c r="U106" s="22"/>
      <c r="V106" s="696" t="s">
        <v>903</v>
      </c>
      <c r="W106" s="696"/>
      <c r="X106" s="696"/>
      <c r="Y106" s="24"/>
      <c r="Z106" s="22" t="s">
        <v>958</v>
      </c>
      <c r="AA106" s="22"/>
      <c r="AB106" s="22" t="s">
        <v>1092</v>
      </c>
      <c r="AC106" s="22"/>
      <c r="AD106" s="22"/>
      <c r="AE106" s="126" t="s">
        <v>1089</v>
      </c>
      <c r="AF106" s="22"/>
      <c r="AG106" s="16"/>
      <c r="AH106" s="8"/>
      <c r="AI106" s="8"/>
      <c r="AJ106" s="8"/>
    </row>
    <row r="107" spans="1:36" customFormat="1" ht="12" customHeight="1" x14ac:dyDescent="0.35">
      <c r="A107" s="6"/>
      <c r="B107" s="7"/>
      <c r="C107" s="17"/>
      <c r="D107" s="17"/>
      <c r="E107" s="17"/>
      <c r="F107" s="17"/>
      <c r="G107" s="192" t="s">
        <v>902</v>
      </c>
      <c r="H107" s="17"/>
      <c r="I107" s="17"/>
      <c r="J107" s="22" t="s">
        <v>1205</v>
      </c>
      <c r="K107" s="17"/>
      <c r="L107" s="23" t="s">
        <v>338</v>
      </c>
      <c r="M107" s="23" t="s">
        <v>340</v>
      </c>
      <c r="N107" s="887"/>
      <c r="O107" s="24"/>
      <c r="P107" s="24" t="s">
        <v>940</v>
      </c>
      <c r="Q107" s="24" t="s">
        <v>1204</v>
      </c>
      <c r="R107" s="24" t="s">
        <v>901</v>
      </c>
      <c r="S107" s="24"/>
      <c r="T107" s="22"/>
      <c r="U107" s="22"/>
      <c r="V107" s="24" t="s">
        <v>940</v>
      </c>
      <c r="W107" s="24" t="s">
        <v>941</v>
      </c>
      <c r="X107" s="24" t="s">
        <v>901</v>
      </c>
      <c r="Y107" s="24"/>
      <c r="Z107" s="22"/>
      <c r="AA107" s="22"/>
      <c r="AB107" s="22" t="s">
        <v>1093</v>
      </c>
      <c r="AC107" s="22" t="s">
        <v>1094</v>
      </c>
      <c r="AD107" s="22"/>
      <c r="AE107" s="22" t="s">
        <v>1090</v>
      </c>
      <c r="AF107" s="22" t="s">
        <v>1091</v>
      </c>
      <c r="AG107" s="16"/>
      <c r="AH107" s="8"/>
      <c r="AI107" s="8"/>
      <c r="AJ107" s="8"/>
    </row>
    <row r="108" spans="1:36" customFormat="1" ht="12" customHeight="1" x14ac:dyDescent="0.35">
      <c r="A108" s="6"/>
      <c r="B108" s="7"/>
      <c r="C108" s="17"/>
      <c r="D108" s="17"/>
      <c r="E108" s="17"/>
      <c r="F108" s="26"/>
      <c r="G108" s="199" t="b">
        <v>1</v>
      </c>
      <c r="H108" s="34"/>
      <c r="I108" s="27"/>
      <c r="J108" s="156" t="s">
        <v>1159</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1195</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900</v>
      </c>
      <c r="H110" s="34"/>
      <c r="I110" s="34"/>
      <c r="J110" s="156" t="s">
        <v>1196</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1197</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1198</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938</v>
      </c>
      <c r="H113" s="34"/>
      <c r="I113" s="34"/>
      <c r="J113" s="156" t="s">
        <v>1199</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1200</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1201</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1202</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1160</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1224</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1225</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1226</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1120</v>
      </c>
      <c r="L31" s="29"/>
      <c r="N31" s="693" t="s">
        <v>1121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1012</v>
      </c>
      <c r="I78" s="174" t="s">
        <v>310</v>
      </c>
      <c r="J78" s="174" t="s">
        <v>307</v>
      </c>
      <c r="M78" s="175"/>
      <c r="N78" s="175" t="s">
        <v>1012</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abSelected="1" topLeftCell="A526" zoomScale="90" zoomScaleNormal="90" workbookViewId="0">
      <selection activeCell="G538" sqref="G5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937</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935</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936</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960</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1233</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221">
        <f t="shared" ref="I52:J52" si="2">(0.65*I59+0.35*I51)*0.8</f>
        <v>0</v>
      </c>
      <c r="J52" s="221">
        <f t="shared" si="2"/>
        <v>0</v>
      </c>
      <c r="K52" s="221">
        <f t="shared" ref="K52:P52" si="3">(0.65*K59+0.35*K51)*0.8</f>
        <v>0</v>
      </c>
      <c r="L52" s="221">
        <f t="shared" si="3"/>
        <v>0</v>
      </c>
      <c r="M52" s="221">
        <f t="shared" si="3"/>
        <v>-12.46</v>
      </c>
      <c r="N52" s="221">
        <f t="shared" si="3"/>
        <v>-12.46</v>
      </c>
      <c r="O52" s="221">
        <f t="shared" si="3"/>
        <v>-12.46</v>
      </c>
      <c r="P52" s="221">
        <f t="shared" si="3"/>
        <v>-12.46</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4">J44</f>
        <v>101</v>
      </c>
      <c r="K64" s="101">
        <f t="shared" si="4"/>
        <v>108</v>
      </c>
      <c r="L64" s="101">
        <f t="shared" si="4"/>
        <v>115</v>
      </c>
      <c r="M64" s="101">
        <f t="shared" si="4"/>
        <v>122</v>
      </c>
      <c r="N64" s="101">
        <f t="shared" si="4"/>
        <v>129</v>
      </c>
      <c r="O64" s="101">
        <f t="shared" si="4"/>
        <v>136</v>
      </c>
      <c r="P64" s="101">
        <f t="shared" si="4"/>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1080</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5">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5"/>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5"/>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5"/>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5"/>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5"/>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5"/>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5"/>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5"/>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5"/>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5"/>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5"/>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5"/>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5"/>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5"/>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5"/>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5"/>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5"/>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6">MIN(364,INT((I97 - DATE(YEAR(I97),1,1))))</f>
        <v>328</v>
      </c>
      <c r="V97" s="700">
        <f t="shared" ref="V97:AD113" si="7">MIN(364,INT((J97 - DATE(YEAR(J97),1,1))))</f>
        <v>328</v>
      </c>
      <c r="W97" s="700">
        <f t="shared" si="7"/>
        <v>328</v>
      </c>
      <c r="X97" s="700">
        <f t="shared" si="7"/>
        <v>328</v>
      </c>
      <c r="Y97" s="700">
        <f t="shared" si="7"/>
        <v>328</v>
      </c>
      <c r="Z97" s="700">
        <f t="shared" si="7"/>
        <v>328</v>
      </c>
      <c r="AA97" s="700">
        <f t="shared" si="7"/>
        <v>328</v>
      </c>
      <c r="AB97" s="700">
        <f t="shared" si="7"/>
        <v>328</v>
      </c>
      <c r="AC97" s="700">
        <f t="shared" si="7"/>
        <v>328</v>
      </c>
      <c r="AD97" s="700">
        <f t="shared" si="7"/>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8">H98</f>
        <v>bd</v>
      </c>
      <c r="U98" s="700">
        <f t="shared" si="6"/>
        <v>328</v>
      </c>
      <c r="V98" s="700">
        <f t="shared" si="7"/>
        <v>328</v>
      </c>
      <c r="W98" s="700">
        <f t="shared" si="7"/>
        <v>328</v>
      </c>
      <c r="X98" s="700">
        <f t="shared" si="7"/>
        <v>328</v>
      </c>
      <c r="Y98" s="700">
        <f t="shared" si="7"/>
        <v>328</v>
      </c>
      <c r="Z98" s="700">
        <f t="shared" si="7"/>
        <v>328</v>
      </c>
      <c r="AA98" s="700">
        <f t="shared" si="7"/>
        <v>328</v>
      </c>
      <c r="AB98" s="700">
        <f t="shared" si="7"/>
        <v>328</v>
      </c>
      <c r="AC98" s="700">
        <f t="shared" si="7"/>
        <v>328</v>
      </c>
      <c r="AD98" s="700">
        <f t="shared" si="7"/>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8"/>
        <v>f</v>
      </c>
      <c r="U99" s="700">
        <f t="shared" si="6"/>
        <v>328</v>
      </c>
      <c r="V99" s="700">
        <f t="shared" si="7"/>
        <v>328</v>
      </c>
      <c r="W99" s="700">
        <f t="shared" si="7"/>
        <v>328</v>
      </c>
      <c r="X99" s="700">
        <f t="shared" si="7"/>
        <v>328</v>
      </c>
      <c r="Y99" s="700">
        <f t="shared" si="7"/>
        <v>328</v>
      </c>
      <c r="Z99" s="700">
        <f t="shared" si="7"/>
        <v>328</v>
      </c>
      <c r="AA99" s="700">
        <f t="shared" si="7"/>
        <v>328</v>
      </c>
      <c r="AB99" s="700">
        <f t="shared" si="7"/>
        <v>328</v>
      </c>
      <c r="AC99" s="700">
        <f t="shared" si="7"/>
        <v>328</v>
      </c>
      <c r="AD99" s="700">
        <f t="shared" si="7"/>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8"/>
        <v>h</v>
      </c>
      <c r="U100" s="700">
        <f t="shared" si="6"/>
        <v>318</v>
      </c>
      <c r="V100" s="700">
        <f t="shared" si="7"/>
        <v>328</v>
      </c>
      <c r="W100" s="700">
        <f t="shared" si="7"/>
        <v>328</v>
      </c>
      <c r="X100" s="700">
        <f t="shared" si="7"/>
        <v>328</v>
      </c>
      <c r="Y100" s="700">
        <f t="shared" si="7"/>
        <v>328</v>
      </c>
      <c r="Z100" s="700">
        <f t="shared" si="7"/>
        <v>328</v>
      </c>
      <c r="AA100" s="700">
        <f t="shared" si="7"/>
        <v>328</v>
      </c>
      <c r="AB100" s="700">
        <f t="shared" si="7"/>
        <v>328</v>
      </c>
      <c r="AC100" s="700">
        <f t="shared" si="7"/>
        <v>328</v>
      </c>
      <c r="AD100" s="700">
        <f t="shared" si="7"/>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8"/>
        <v>i</v>
      </c>
      <c r="U101" s="700">
        <f t="shared" si="6"/>
        <v>328</v>
      </c>
      <c r="V101" s="700">
        <f t="shared" si="7"/>
        <v>328</v>
      </c>
      <c r="W101" s="700">
        <f t="shared" si="7"/>
        <v>328</v>
      </c>
      <c r="X101" s="700">
        <f t="shared" si="7"/>
        <v>328</v>
      </c>
      <c r="Y101" s="700">
        <f t="shared" si="7"/>
        <v>328</v>
      </c>
      <c r="Z101" s="700">
        <f t="shared" si="7"/>
        <v>328</v>
      </c>
      <c r="AA101" s="700">
        <f t="shared" si="7"/>
        <v>328</v>
      </c>
      <c r="AB101" s="700">
        <f t="shared" si="7"/>
        <v>328</v>
      </c>
      <c r="AC101" s="700">
        <f t="shared" si="7"/>
        <v>328</v>
      </c>
      <c r="AD101" s="700">
        <f t="shared" si="7"/>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8"/>
        <v>k</v>
      </c>
      <c r="U102" s="700">
        <f t="shared" si="6"/>
        <v>328</v>
      </c>
      <c r="V102" s="700">
        <f t="shared" si="7"/>
        <v>328</v>
      </c>
      <c r="W102" s="700">
        <f t="shared" si="7"/>
        <v>328</v>
      </c>
      <c r="X102" s="700">
        <f t="shared" si="7"/>
        <v>328</v>
      </c>
      <c r="Y102" s="700">
        <f t="shared" si="7"/>
        <v>328</v>
      </c>
      <c r="Z102" s="700">
        <f t="shared" si="7"/>
        <v>328</v>
      </c>
      <c r="AA102" s="700">
        <f t="shared" si="7"/>
        <v>328</v>
      </c>
      <c r="AB102" s="700">
        <f t="shared" si="7"/>
        <v>328</v>
      </c>
      <c r="AC102" s="700">
        <f t="shared" si="7"/>
        <v>328</v>
      </c>
      <c r="AD102" s="700">
        <f t="shared" si="7"/>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8"/>
        <v>l</v>
      </c>
      <c r="U103" s="700">
        <f t="shared" si="6"/>
        <v>328</v>
      </c>
      <c r="V103" s="700">
        <f t="shared" si="7"/>
        <v>328</v>
      </c>
      <c r="W103" s="700">
        <f t="shared" si="7"/>
        <v>328</v>
      </c>
      <c r="X103" s="700">
        <f t="shared" si="7"/>
        <v>328</v>
      </c>
      <c r="Y103" s="700">
        <f t="shared" si="7"/>
        <v>328</v>
      </c>
      <c r="Z103" s="700">
        <f t="shared" si="7"/>
        <v>328</v>
      </c>
      <c r="AA103" s="700">
        <f t="shared" si="7"/>
        <v>328</v>
      </c>
      <c r="AB103" s="700">
        <f t="shared" si="7"/>
        <v>328</v>
      </c>
      <c r="AC103" s="700">
        <f t="shared" si="7"/>
        <v>328</v>
      </c>
      <c r="AD103" s="700">
        <f t="shared" si="7"/>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9">H104</f>
        <v>ms</v>
      </c>
      <c r="U104" s="700">
        <f t="shared" ref="U104" si="10">MIN(364,INT((I104 - DATE(YEAR(I104),1,1))))</f>
        <v>328</v>
      </c>
      <c r="V104" s="700">
        <f t="shared" ref="V104" si="11">MIN(364,INT((J104 - DATE(YEAR(J104),1,1))))</f>
        <v>328</v>
      </c>
      <c r="W104" s="700">
        <f t="shared" ref="W104" si="12">MIN(364,INT((K104 - DATE(YEAR(K104),1,1))))</f>
        <v>328</v>
      </c>
      <c r="X104" s="700">
        <f t="shared" ref="X104" si="13">MIN(364,INT((L104 - DATE(YEAR(L104),1,1))))</f>
        <v>328</v>
      </c>
      <c r="Y104" s="700">
        <f t="shared" ref="Y104" si="14">MIN(364,INT((M104 - DATE(YEAR(M104),1,1))))</f>
        <v>328</v>
      </c>
      <c r="Z104" s="700">
        <f t="shared" ref="Z104" si="15">MIN(364,INT((N104 - DATE(YEAR(N104),1,1))))</f>
        <v>328</v>
      </c>
      <c r="AA104" s="700">
        <f t="shared" ref="AA104" si="16">MIN(364,INT((O104 - DATE(YEAR(O104),1,1))))</f>
        <v>328</v>
      </c>
      <c r="AB104" s="700">
        <f t="shared" ref="AB104" si="17">MIN(364,INT((P104 - DATE(YEAR(P104),1,1))))</f>
        <v>328</v>
      </c>
      <c r="AC104" s="700">
        <f t="shared" ref="AC104" si="18">MIN(364,INT((Q104 - DATE(YEAR(Q104),1,1))))</f>
        <v>328</v>
      </c>
      <c r="AD104" s="700">
        <f t="shared" ref="AD104" si="19">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8"/>
        <v>o</v>
      </c>
      <c r="U105" s="700">
        <f t="shared" si="6"/>
        <v>328</v>
      </c>
      <c r="V105" s="700">
        <f t="shared" si="7"/>
        <v>328</v>
      </c>
      <c r="W105" s="700">
        <f t="shared" si="7"/>
        <v>328</v>
      </c>
      <c r="X105" s="700">
        <f t="shared" si="7"/>
        <v>328</v>
      </c>
      <c r="Y105" s="700">
        <f t="shared" si="7"/>
        <v>328</v>
      </c>
      <c r="Z105" s="700">
        <f t="shared" si="7"/>
        <v>328</v>
      </c>
      <c r="AA105" s="700">
        <f t="shared" si="7"/>
        <v>328</v>
      </c>
      <c r="AB105" s="700">
        <f t="shared" si="7"/>
        <v>328</v>
      </c>
      <c r="AC105" s="700">
        <f t="shared" si="7"/>
        <v>328</v>
      </c>
      <c r="AD105" s="700">
        <f t="shared" si="7"/>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8"/>
        <v>od</v>
      </c>
      <c r="U106" s="700">
        <f t="shared" si="6"/>
        <v>328</v>
      </c>
      <c r="V106" s="700">
        <f t="shared" si="7"/>
        <v>328</v>
      </c>
      <c r="W106" s="700">
        <f t="shared" si="7"/>
        <v>328</v>
      </c>
      <c r="X106" s="700">
        <f t="shared" si="7"/>
        <v>328</v>
      </c>
      <c r="Y106" s="700">
        <f t="shared" si="7"/>
        <v>328</v>
      </c>
      <c r="Z106" s="700">
        <f t="shared" si="7"/>
        <v>328</v>
      </c>
      <c r="AA106" s="700">
        <f t="shared" si="7"/>
        <v>328</v>
      </c>
      <c r="AB106" s="700">
        <f t="shared" si="7"/>
        <v>328</v>
      </c>
      <c r="AC106" s="700">
        <f t="shared" si="7"/>
        <v>328</v>
      </c>
      <c r="AD106" s="700">
        <f t="shared" si="7"/>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8"/>
        <v>of</v>
      </c>
      <c r="U107" s="700">
        <f t="shared" si="6"/>
        <v>318</v>
      </c>
      <c r="V107" s="700">
        <f t="shared" si="7"/>
        <v>318</v>
      </c>
      <c r="W107" s="700">
        <f t="shared" si="7"/>
        <v>318</v>
      </c>
      <c r="X107" s="700">
        <f t="shared" si="7"/>
        <v>318</v>
      </c>
      <c r="Y107" s="700">
        <f t="shared" si="7"/>
        <v>318</v>
      </c>
      <c r="Z107" s="700">
        <f t="shared" si="7"/>
        <v>318</v>
      </c>
      <c r="AA107" s="700">
        <f t="shared" si="7"/>
        <v>318</v>
      </c>
      <c r="AB107" s="700">
        <f t="shared" si="7"/>
        <v>318</v>
      </c>
      <c r="AC107" s="700">
        <f t="shared" si="7"/>
        <v>318</v>
      </c>
      <c r="AD107" s="700">
        <f t="shared" si="7"/>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8"/>
        <v>r</v>
      </c>
      <c r="U108" s="700">
        <f t="shared" si="6"/>
        <v>318</v>
      </c>
      <c r="V108" s="700">
        <f t="shared" si="7"/>
        <v>318</v>
      </c>
      <c r="W108" s="700">
        <f t="shared" si="7"/>
        <v>318</v>
      </c>
      <c r="X108" s="700">
        <f t="shared" si="7"/>
        <v>318</v>
      </c>
      <c r="Y108" s="700">
        <f t="shared" si="7"/>
        <v>318</v>
      </c>
      <c r="Z108" s="700">
        <f t="shared" si="7"/>
        <v>318</v>
      </c>
      <c r="AA108" s="700">
        <f t="shared" si="7"/>
        <v>318</v>
      </c>
      <c r="AB108" s="700">
        <f t="shared" si="7"/>
        <v>318</v>
      </c>
      <c r="AC108" s="700">
        <f t="shared" si="7"/>
        <v>318</v>
      </c>
      <c r="AD108" s="700">
        <f t="shared" si="7"/>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8"/>
        <v>rd</v>
      </c>
      <c r="U109" s="700">
        <f t="shared" si="6"/>
        <v>318</v>
      </c>
      <c r="V109" s="700">
        <f t="shared" si="7"/>
        <v>318</v>
      </c>
      <c r="W109" s="700">
        <f t="shared" si="7"/>
        <v>318</v>
      </c>
      <c r="X109" s="700">
        <f t="shared" si="7"/>
        <v>318</v>
      </c>
      <c r="Y109" s="700">
        <f t="shared" si="7"/>
        <v>318</v>
      </c>
      <c r="Z109" s="700">
        <f t="shared" si="7"/>
        <v>318</v>
      </c>
      <c r="AA109" s="700">
        <f t="shared" si="7"/>
        <v>318</v>
      </c>
      <c r="AB109" s="700">
        <f t="shared" si="7"/>
        <v>318</v>
      </c>
      <c r="AC109" s="700">
        <f t="shared" si="7"/>
        <v>318</v>
      </c>
      <c r="AD109" s="700">
        <f t="shared" si="7"/>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8"/>
        <v>v</v>
      </c>
      <c r="U110" s="700">
        <f t="shared" si="6"/>
        <v>328</v>
      </c>
      <c r="V110" s="700">
        <f t="shared" si="7"/>
        <v>328</v>
      </c>
      <c r="W110" s="700">
        <f t="shared" si="7"/>
        <v>328</v>
      </c>
      <c r="X110" s="700">
        <f t="shared" si="7"/>
        <v>328</v>
      </c>
      <c r="Y110" s="700">
        <f t="shared" si="7"/>
        <v>328</v>
      </c>
      <c r="Z110" s="700">
        <f t="shared" si="7"/>
        <v>328</v>
      </c>
      <c r="AA110" s="700">
        <f t="shared" si="7"/>
        <v>328</v>
      </c>
      <c r="AB110" s="700">
        <f t="shared" si="7"/>
        <v>328</v>
      </c>
      <c r="AC110" s="700">
        <f t="shared" si="7"/>
        <v>328</v>
      </c>
      <c r="AD110" s="700">
        <f t="shared" si="7"/>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8"/>
        <v>w</v>
      </c>
      <c r="U111" s="700">
        <f t="shared" si="6"/>
        <v>328</v>
      </c>
      <c r="V111" s="700">
        <f t="shared" si="7"/>
        <v>328</v>
      </c>
      <c r="W111" s="700">
        <f t="shared" si="7"/>
        <v>328</v>
      </c>
      <c r="X111" s="700">
        <f t="shared" si="7"/>
        <v>328</v>
      </c>
      <c r="Y111" s="700">
        <f t="shared" si="7"/>
        <v>328</v>
      </c>
      <c r="Z111" s="700">
        <f t="shared" si="7"/>
        <v>328</v>
      </c>
      <c r="AA111" s="700">
        <f t="shared" si="7"/>
        <v>328</v>
      </c>
      <c r="AB111" s="700">
        <f t="shared" si="7"/>
        <v>328</v>
      </c>
      <c r="AC111" s="700">
        <f t="shared" si="7"/>
        <v>328</v>
      </c>
      <c r="AD111" s="700">
        <f t="shared" si="7"/>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8"/>
        <v>wd</v>
      </c>
      <c r="U112" s="700">
        <f t="shared" si="6"/>
        <v>328</v>
      </c>
      <c r="V112" s="700">
        <f t="shared" si="7"/>
        <v>328</v>
      </c>
      <c r="W112" s="700">
        <f t="shared" si="7"/>
        <v>328</v>
      </c>
      <c r="X112" s="700">
        <f t="shared" si="7"/>
        <v>328</v>
      </c>
      <c r="Y112" s="700">
        <f t="shared" si="7"/>
        <v>328</v>
      </c>
      <c r="Z112" s="700">
        <f t="shared" si="7"/>
        <v>328</v>
      </c>
      <c r="AA112" s="700">
        <f t="shared" si="7"/>
        <v>328</v>
      </c>
      <c r="AB112" s="700">
        <f t="shared" si="7"/>
        <v>328</v>
      </c>
      <c r="AC112" s="700">
        <f t="shared" si="7"/>
        <v>328</v>
      </c>
      <c r="AD112" s="700">
        <f t="shared" si="7"/>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8"/>
        <v>z</v>
      </c>
      <c r="U113" s="700">
        <f t="shared" si="6"/>
        <v>318</v>
      </c>
      <c r="V113" s="700">
        <f t="shared" si="7"/>
        <v>318</v>
      </c>
      <c r="W113" s="700">
        <f t="shared" si="7"/>
        <v>318</v>
      </c>
      <c r="X113" s="700">
        <f t="shared" si="7"/>
        <v>318</v>
      </c>
      <c r="Y113" s="700">
        <f t="shared" si="7"/>
        <v>318</v>
      </c>
      <c r="Z113" s="700">
        <f t="shared" si="7"/>
        <v>318</v>
      </c>
      <c r="AA113" s="700">
        <f t="shared" si="7"/>
        <v>318</v>
      </c>
      <c r="AB113" s="700">
        <f t="shared" si="7"/>
        <v>318</v>
      </c>
      <c r="AC113" s="700">
        <f t="shared" si="7"/>
        <v>318</v>
      </c>
      <c r="AD113" s="700">
        <f t="shared" si="7"/>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8"/>
        <v>zd</v>
      </c>
      <c r="U114" s="700">
        <f t="shared" si="6"/>
        <v>318</v>
      </c>
      <c r="V114" s="700">
        <f t="shared" ref="V114:AD114" si="20">MIN(364,INT((J114 - DATE(YEAR(J114),1,1))))</f>
        <v>318</v>
      </c>
      <c r="W114" s="700">
        <f t="shared" si="20"/>
        <v>318</v>
      </c>
      <c r="X114" s="700">
        <f t="shared" si="20"/>
        <v>318</v>
      </c>
      <c r="Y114" s="700">
        <f t="shared" si="20"/>
        <v>318</v>
      </c>
      <c r="Z114" s="700">
        <f t="shared" si="20"/>
        <v>318</v>
      </c>
      <c r="AA114" s="700">
        <f t="shared" si="20"/>
        <v>318</v>
      </c>
      <c r="AB114" s="700">
        <f t="shared" si="20"/>
        <v>318</v>
      </c>
      <c r="AC114" s="700">
        <f t="shared" si="20"/>
        <v>318</v>
      </c>
      <c r="AD114" s="700">
        <f t="shared" si="20"/>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1123</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1153</v>
      </c>
      <c r="I134" s="866"/>
      <c r="J134" s="866" t="s">
        <v>1192</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1191</v>
      </c>
      <c r="U159" s="22"/>
      <c r="V159" s="22" t="s">
        <v>1128</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1">_xlfn.CONCAT(H160:M160)</f>
        <v>AAAA2A1a</v>
      </c>
      <c r="H160" s="665" t="s">
        <v>22</v>
      </c>
      <c r="I160" s="665" t="s">
        <v>22</v>
      </c>
      <c r="J160" s="665" t="s">
        <v>22</v>
      </c>
      <c r="K160" s="665" t="s">
        <v>1114</v>
      </c>
      <c r="L160" s="665" t="s">
        <v>219</v>
      </c>
      <c r="M160" s="666" t="s">
        <v>67</v>
      </c>
      <c r="N160" t="b">
        <f>AND(COUNTIF(G171:$G$211,G160))</f>
        <v>0</v>
      </c>
      <c r="O160" s="33" t="s">
        <v>22</v>
      </c>
      <c r="Q160" s="241" t="b">
        <v>1</v>
      </c>
      <c r="T160" s="241">
        <f>IF(OR(M160="a",M160="a2",M160="sp"),0,1)</f>
        <v>0</v>
      </c>
      <c r="V160" s="222">
        <f>1-T160</f>
        <v>1</v>
      </c>
      <c r="X160" t="s">
        <v>1212</v>
      </c>
      <c r="Z160" t="s">
        <v>172</v>
      </c>
      <c r="AC160" t="s">
        <v>1217</v>
      </c>
      <c r="AX160" s="16"/>
      <c r="AY160" s="8"/>
      <c r="AZ160" s="8"/>
      <c r="BA160" s="8"/>
    </row>
    <row r="161" spans="1:53" ht="14.5" outlineLevel="1" x14ac:dyDescent="0.35">
      <c r="A161" s="6"/>
      <c r="B161" s="7"/>
      <c r="C161" s="17"/>
      <c r="D161" s="17"/>
      <c r="E161" s="17"/>
      <c r="F161" s="26"/>
      <c r="G161" t="str">
        <f t="shared" si="21"/>
        <v>GGGGAg1a2</v>
      </c>
      <c r="H161" s="665" t="s">
        <v>146</v>
      </c>
      <c r="I161" s="665" t="s">
        <v>146</v>
      </c>
      <c r="J161" s="665" t="s">
        <v>146</v>
      </c>
      <c r="K161" s="665" t="s">
        <v>146</v>
      </c>
      <c r="L161" s="665" t="s">
        <v>1110</v>
      </c>
      <c r="M161" s="666" t="s">
        <v>806</v>
      </c>
      <c r="N161" t="b">
        <f>AND(COUNTIF(G173:$G$211,G161))</f>
        <v>0</v>
      </c>
      <c r="O161" s="33" t="s">
        <v>1086</v>
      </c>
      <c r="Q161" s="241" t="b">
        <v>1</v>
      </c>
      <c r="T161" s="241">
        <f t="shared" ref="T161:T203" si="22">IF(OR(M161="a",M161="a2",M161="sp"),0,1)</f>
        <v>0</v>
      </c>
      <c r="V161" s="222">
        <f t="shared" ref="V161:V203" si="23">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1"/>
        <v>GGGGSg1a2</v>
      </c>
      <c r="H162" s="665" t="s">
        <v>146</v>
      </c>
      <c r="I162" s="665" t="s">
        <v>146</v>
      </c>
      <c r="J162" s="665" t="s">
        <v>146</v>
      </c>
      <c r="K162" s="665" t="s">
        <v>146</v>
      </c>
      <c r="L162" s="665" t="s">
        <v>1112</v>
      </c>
      <c r="M162" s="666" t="s">
        <v>806</v>
      </c>
      <c r="N162" t="b">
        <f>AND(COUNTIF(G175:$G$211,G162))</f>
        <v>0</v>
      </c>
      <c r="O162" s="33" t="s">
        <v>1086</v>
      </c>
      <c r="Q162" s="241" t="b">
        <v>1</v>
      </c>
      <c r="T162" s="241">
        <f t="shared" si="22"/>
        <v>0</v>
      </c>
      <c r="V162" s="222">
        <f t="shared" si="23"/>
        <v>1</v>
      </c>
      <c r="Y162" t="s">
        <v>930</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21"/>
        <v>GGGAg2Na2</v>
      </c>
      <c r="H163" s="665" t="s">
        <v>146</v>
      </c>
      <c r="I163" s="665" t="s">
        <v>146</v>
      </c>
      <c r="J163" s="665" t="s">
        <v>146</v>
      </c>
      <c r="K163" s="665" t="s">
        <v>1113</v>
      </c>
      <c r="L163" s="665" t="s">
        <v>72</v>
      </c>
      <c r="M163" s="666" t="s">
        <v>806</v>
      </c>
      <c r="N163" t="b">
        <f>AND(COUNTIF(G177:$G$211,G163))</f>
        <v>0</v>
      </c>
      <c r="O163" s="33" t="s">
        <v>1086</v>
      </c>
      <c r="Q163" s="241" t="b">
        <v>1</v>
      </c>
      <c r="T163" s="241">
        <f t="shared" si="22"/>
        <v>0</v>
      </c>
      <c r="V163" s="222">
        <f t="shared" si="23"/>
        <v>1</v>
      </c>
      <c r="Y163" t="s">
        <v>63</v>
      </c>
      <c r="Z163">
        <v>1800</v>
      </c>
      <c r="AB163" t="s">
        <v>1110</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21"/>
        <v>GGGAg2Ea2</v>
      </c>
      <c r="H164" s="665" t="s">
        <v>146</v>
      </c>
      <c r="I164" s="665" t="s">
        <v>146</v>
      </c>
      <c r="J164" s="665" t="s">
        <v>146</v>
      </c>
      <c r="K164" s="665" t="s">
        <v>1113</v>
      </c>
      <c r="L164" s="665" t="s">
        <v>73</v>
      </c>
      <c r="M164" s="666" t="s">
        <v>806</v>
      </c>
      <c r="N164" t="b">
        <f>AND(COUNTIF(G179:$G$211,G164))</f>
        <v>0</v>
      </c>
      <c r="O164" s="33" t="s">
        <v>1086</v>
      </c>
      <c r="Q164" s="241" t="b">
        <v>1</v>
      </c>
      <c r="T164" s="241">
        <f t="shared" si="22"/>
        <v>0</v>
      </c>
      <c r="V164" s="222">
        <f t="shared" si="23"/>
        <v>1</v>
      </c>
      <c r="Y164" t="s">
        <v>931</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21"/>
        <v>GGGAg2OFa2</v>
      </c>
      <c r="H165" s="665" t="s">
        <v>146</v>
      </c>
      <c r="I165" s="665" t="s">
        <v>146</v>
      </c>
      <c r="J165" s="665" t="s">
        <v>146</v>
      </c>
      <c r="K165" s="665" t="s">
        <v>1113</v>
      </c>
      <c r="L165" s="665" t="s">
        <v>147</v>
      </c>
      <c r="M165" s="666" t="s">
        <v>806</v>
      </c>
      <c r="N165" t="b">
        <f>AND(COUNTIF(G180:$G$211,G165))</f>
        <v>0</v>
      </c>
      <c r="O165" s="33" t="s">
        <v>1086</v>
      </c>
      <c r="Q165" s="241" t="b">
        <v>1</v>
      </c>
      <c r="T165" s="241">
        <f t="shared" si="22"/>
        <v>0</v>
      </c>
      <c r="V165" s="222">
        <f t="shared" si="23"/>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21"/>
        <v>GGGC1Na2</v>
      </c>
      <c r="H166" s="665" t="s">
        <v>146</v>
      </c>
      <c r="I166" s="665" t="s">
        <v>146</v>
      </c>
      <c r="J166" s="665" t="s">
        <v>146</v>
      </c>
      <c r="K166" s="665" t="s">
        <v>220</v>
      </c>
      <c r="L166" s="665" t="s">
        <v>72</v>
      </c>
      <c r="M166" s="666" t="s">
        <v>806</v>
      </c>
      <c r="N166" t="b">
        <f>AND(COUNTIF(G181:$G$211,G166))</f>
        <v>0</v>
      </c>
      <c r="O166" s="33" t="s">
        <v>1086</v>
      </c>
      <c r="Q166" s="241" t="b">
        <v>1</v>
      </c>
      <c r="T166" s="241">
        <f t="shared" si="22"/>
        <v>0</v>
      </c>
      <c r="V166" s="222">
        <f t="shared" si="23"/>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21"/>
        <v>GGGC1Ea2</v>
      </c>
      <c r="H167" s="665" t="s">
        <v>146</v>
      </c>
      <c r="I167" s="665" t="s">
        <v>146</v>
      </c>
      <c r="J167" s="665" t="s">
        <v>146</v>
      </c>
      <c r="K167" s="665" t="s">
        <v>220</v>
      </c>
      <c r="L167" s="665" t="s">
        <v>73</v>
      </c>
      <c r="M167" s="666" t="s">
        <v>806</v>
      </c>
      <c r="N167" t="b">
        <f>AND(COUNTIF(G182:$G$211,G167))</f>
        <v>0</v>
      </c>
      <c r="O167" s="33" t="s">
        <v>1086</v>
      </c>
      <c r="Q167" s="241" t="b">
        <v>1</v>
      </c>
      <c r="T167" s="241">
        <f t="shared" si="22"/>
        <v>0</v>
      </c>
      <c r="V167" s="222">
        <f t="shared" si="23"/>
        <v>1</v>
      </c>
      <c r="Y167" t="s">
        <v>1234</v>
      </c>
      <c r="Z167">
        <v>1580</v>
      </c>
      <c r="AB167" t="s">
        <v>1237</v>
      </c>
      <c r="AC167" s="861"/>
      <c r="AD167" s="861"/>
      <c r="AE167" s="861"/>
      <c r="AF167" s="861"/>
      <c r="AG167" s="861"/>
      <c r="AH167" s="861"/>
      <c r="AI167" s="861"/>
      <c r="AJ167" s="861"/>
      <c r="AK167" s="861"/>
      <c r="AL167" s="861"/>
      <c r="AM167" s="861"/>
      <c r="AN167" s="861"/>
      <c r="AX167" s="16"/>
      <c r="AY167" s="8"/>
      <c r="AZ167" s="8"/>
      <c r="BA167" s="8"/>
    </row>
    <row r="168" spans="1:53" ht="14.5" outlineLevel="1" x14ac:dyDescent="0.35">
      <c r="A168" s="6"/>
      <c r="B168" s="7"/>
      <c r="C168" s="17"/>
      <c r="D168" s="17"/>
      <c r="E168" s="17"/>
      <c r="F168" s="26"/>
      <c r="G168" t="str">
        <f t="shared" si="21"/>
        <v>GGGC1Pa2</v>
      </c>
      <c r="H168" s="665" t="s">
        <v>146</v>
      </c>
      <c r="I168" s="665" t="s">
        <v>146</v>
      </c>
      <c r="J168" s="665" t="s">
        <v>146</v>
      </c>
      <c r="K168" s="665" t="s">
        <v>220</v>
      </c>
      <c r="L168" s="665" t="s">
        <v>74</v>
      </c>
      <c r="M168" s="666" t="s">
        <v>806</v>
      </c>
      <c r="N168" t="b">
        <f>AND(COUNTIF(G183:$G$211,G168))</f>
        <v>0</v>
      </c>
      <c r="O168" s="33" t="s">
        <v>1086</v>
      </c>
      <c r="Q168" s="241" t="b">
        <v>1</v>
      </c>
      <c r="T168" s="241">
        <f t="shared" si="22"/>
        <v>0</v>
      </c>
      <c r="V168" s="222">
        <f t="shared" si="23"/>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21"/>
        <v>GGGC1OFa2</v>
      </c>
      <c r="H169" s="665" t="s">
        <v>146</v>
      </c>
      <c r="I169" s="665" t="s">
        <v>146</v>
      </c>
      <c r="J169" s="665" t="s">
        <v>146</v>
      </c>
      <c r="K169" s="665" t="s">
        <v>220</v>
      </c>
      <c r="L169" s="665" t="s">
        <v>147</v>
      </c>
      <c r="M169" s="666" t="s">
        <v>806</v>
      </c>
      <c r="N169" t="b">
        <f>AND(COUNTIF(G183:$G$211,G169))</f>
        <v>0</v>
      </c>
      <c r="O169" s="33" t="s">
        <v>1086</v>
      </c>
      <c r="Q169" s="241" t="b">
        <v>1</v>
      </c>
      <c r="T169" s="241">
        <f t="shared" si="22"/>
        <v>0</v>
      </c>
      <c r="V169" s="222">
        <f t="shared" si="23"/>
        <v>1</v>
      </c>
      <c r="Y169" t="s">
        <v>929</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X169" s="16"/>
      <c r="AY169" s="8"/>
      <c r="AZ169" s="8"/>
      <c r="BA169" s="8"/>
    </row>
    <row r="170" spans="1:53" ht="14.5" outlineLevel="1" x14ac:dyDescent="0.35">
      <c r="A170" s="6"/>
      <c r="B170" s="7"/>
      <c r="C170" s="17"/>
      <c r="D170" s="17"/>
      <c r="E170" s="17"/>
      <c r="F170" s="26"/>
      <c r="G170" t="str">
        <f t="shared" si="21"/>
        <v>SPSPSPSPSPsp</v>
      </c>
      <c r="H170" s="665" t="s">
        <v>1077</v>
      </c>
      <c r="I170" s="665" t="s">
        <v>1077</v>
      </c>
      <c r="J170" s="665" t="s">
        <v>1077</v>
      </c>
      <c r="K170" s="665" t="s">
        <v>1077</v>
      </c>
      <c r="L170" s="665" t="s">
        <v>1077</v>
      </c>
      <c r="M170" s="666" t="s">
        <v>1076</v>
      </c>
      <c r="N170" t="b">
        <f>AND(COUNTIF(G183:$G$211,G170))</f>
        <v>0</v>
      </c>
      <c r="O170" s="33" t="s">
        <v>1077</v>
      </c>
      <c r="Q170" s="241" t="b">
        <v>1</v>
      </c>
      <c r="T170" s="241">
        <f t="shared" si="22"/>
        <v>0</v>
      </c>
      <c r="V170" s="222">
        <f t="shared" si="23"/>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X170" s="16"/>
      <c r="AY170" s="8"/>
      <c r="AZ170" s="8"/>
      <c r="BA170" s="8"/>
    </row>
    <row r="171" spans="1:53" ht="14.5" outlineLevel="1" x14ac:dyDescent="0.35">
      <c r="A171" s="6"/>
      <c r="B171" s="7"/>
      <c r="C171" s="17"/>
      <c r="D171" s="17"/>
      <c r="E171" s="17"/>
      <c r="F171" s="26"/>
      <c r="G171" t="str">
        <f t="shared" si="21"/>
        <v>YYWNWl</v>
      </c>
      <c r="H171" s="665" t="s">
        <v>341</v>
      </c>
      <c r="I171" s="665" t="s">
        <v>341</v>
      </c>
      <c r="J171" s="665" t="s">
        <v>8</v>
      </c>
      <c r="K171" s="665" t="s">
        <v>72</v>
      </c>
      <c r="L171" s="665" t="s">
        <v>8</v>
      </c>
      <c r="M171" s="665" t="s">
        <v>65</v>
      </c>
      <c r="N171" t="b">
        <f>AND(COUNTIF(G183:$G$211,G171))</f>
        <v>0</v>
      </c>
      <c r="O171" s="33" t="s">
        <v>870</v>
      </c>
      <c r="Q171" s="241" t="b">
        <v>1</v>
      </c>
      <c r="T171" s="241">
        <f t="shared" si="22"/>
        <v>1</v>
      </c>
      <c r="V171" s="222">
        <f t="shared" si="23"/>
        <v>0</v>
      </c>
      <c r="Y171" t="s">
        <v>933</v>
      </c>
      <c r="Z171">
        <v>1000</v>
      </c>
      <c r="AB171" t="s">
        <v>1112</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21"/>
        <v>YYLWNw</v>
      </c>
      <c r="H172" s="665" t="s">
        <v>341</v>
      </c>
      <c r="I172" s="665" t="s">
        <v>341</v>
      </c>
      <c r="J172" s="665" t="s">
        <v>16</v>
      </c>
      <c r="K172" s="665" t="s">
        <v>8</v>
      </c>
      <c r="L172" s="665" t="s">
        <v>72</v>
      </c>
      <c r="M172" s="665" t="s">
        <v>61</v>
      </c>
      <c r="N172" t="b">
        <f>AND(COUNTIF(G183:$G$211,G172))</f>
        <v>0</v>
      </c>
      <c r="O172" s="33" t="s">
        <v>870</v>
      </c>
      <c r="Q172" s="241" t="b">
        <v>1</v>
      </c>
      <c r="T172" s="241">
        <f t="shared" si="22"/>
        <v>1</v>
      </c>
      <c r="V172" s="222">
        <f t="shared" si="23"/>
        <v>0</v>
      </c>
      <c r="Y172" t="s">
        <v>68</v>
      </c>
      <c r="Z172">
        <v>1000</v>
      </c>
      <c r="AB172" t="s">
        <v>1077</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21"/>
        <v>YYLWNwd</v>
      </c>
      <c r="H173" s="665" t="s">
        <v>341</v>
      </c>
      <c r="I173" s="665" t="s">
        <v>341</v>
      </c>
      <c r="J173" s="665" t="s">
        <v>16</v>
      </c>
      <c r="K173" s="665" t="s">
        <v>8</v>
      </c>
      <c r="L173" s="665" t="s">
        <v>72</v>
      </c>
      <c r="M173" s="665" t="s">
        <v>929</v>
      </c>
      <c r="N173" t="b">
        <f>AND(COUNTIF(G184:$G$211,G173))</f>
        <v>0</v>
      </c>
      <c r="O173" s="33" t="s">
        <v>870</v>
      </c>
      <c r="Q173" s="241" t="b">
        <v>1</v>
      </c>
      <c r="T173" s="241">
        <f t="shared" si="22"/>
        <v>1</v>
      </c>
      <c r="V173" s="222">
        <f t="shared" si="23"/>
        <v>0</v>
      </c>
      <c r="Y173" t="s">
        <v>932</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X173" s="16"/>
      <c r="AY173" s="8"/>
      <c r="AZ173" s="8"/>
      <c r="BA173" s="8"/>
    </row>
    <row r="174" spans="1:53" ht="14.5" outlineLevel="1" x14ac:dyDescent="0.35">
      <c r="A174" s="6"/>
      <c r="B174" s="7"/>
      <c r="C174" s="17"/>
      <c r="D174" s="17"/>
      <c r="E174" s="17"/>
      <c r="F174" s="26"/>
      <c r="G174" t="str">
        <f t="shared" si="21"/>
        <v>YYWLWz</v>
      </c>
      <c r="H174" s="665" t="s">
        <v>341</v>
      </c>
      <c r="I174" s="665" t="s">
        <v>341</v>
      </c>
      <c r="J174" s="665" t="s">
        <v>8</v>
      </c>
      <c r="K174" s="665" t="s">
        <v>16</v>
      </c>
      <c r="L174" s="665" t="s">
        <v>8</v>
      </c>
      <c r="M174" s="665" t="s">
        <v>68</v>
      </c>
      <c r="N174" t="b">
        <f>AND(COUNTIF(G185:$G$211,G174))</f>
        <v>0</v>
      </c>
      <c r="O174" s="33" t="s">
        <v>870</v>
      </c>
      <c r="Q174" s="241" t="b">
        <v>1</v>
      </c>
      <c r="T174" s="241">
        <f t="shared" si="22"/>
        <v>1</v>
      </c>
      <c r="V174" s="222">
        <f t="shared" si="23"/>
        <v>0</v>
      </c>
      <c r="AX174" s="16"/>
      <c r="AY174" s="8"/>
      <c r="AZ174" s="8"/>
      <c r="BA174" s="8"/>
    </row>
    <row r="175" spans="1:53" ht="14.5" outlineLevel="1" x14ac:dyDescent="0.35">
      <c r="A175" s="6"/>
      <c r="B175" s="7"/>
      <c r="C175" s="17"/>
      <c r="D175" s="17"/>
      <c r="E175" s="17"/>
      <c r="F175" s="26"/>
      <c r="G175" t="str">
        <f t="shared" si="21"/>
        <v>YYWLWzd</v>
      </c>
      <c r="H175" s="665" t="s">
        <v>341</v>
      </c>
      <c r="I175" s="665" t="s">
        <v>341</v>
      </c>
      <c r="J175" s="665" t="s">
        <v>8</v>
      </c>
      <c r="K175" s="665" t="s">
        <v>16</v>
      </c>
      <c r="L175" s="665" t="s">
        <v>8</v>
      </c>
      <c r="M175" s="665" t="s">
        <v>932</v>
      </c>
      <c r="N175" t="b">
        <f>AND(COUNTIF(G185:$G$211,G175))</f>
        <v>0</v>
      </c>
      <c r="O175" s="33" t="s">
        <v>870</v>
      </c>
      <c r="Q175" s="241" t="b">
        <v>1</v>
      </c>
      <c r="T175" s="241">
        <f t="shared" si="22"/>
        <v>1</v>
      </c>
      <c r="V175" s="222">
        <f t="shared" si="23"/>
        <v>0</v>
      </c>
      <c r="AX175" s="16"/>
      <c r="AY175" s="8"/>
      <c r="AZ175" s="8"/>
      <c r="BA175" s="8"/>
    </row>
    <row r="176" spans="1:53" ht="14.5" outlineLevel="1" x14ac:dyDescent="0.35">
      <c r="A176" s="6"/>
      <c r="B176" s="7"/>
      <c r="C176" s="17"/>
      <c r="D176" s="17"/>
      <c r="E176" s="17"/>
      <c r="F176" s="26"/>
      <c r="G176" t="str">
        <f t="shared" si="21"/>
        <v>YYNWLw</v>
      </c>
      <c r="H176" s="665" t="s">
        <v>341</v>
      </c>
      <c r="I176" s="665" t="s">
        <v>341</v>
      </c>
      <c r="J176" s="665" t="s">
        <v>72</v>
      </c>
      <c r="K176" s="665" t="s">
        <v>8</v>
      </c>
      <c r="L176" s="665" t="s">
        <v>16</v>
      </c>
      <c r="M176" s="665" t="s">
        <v>61</v>
      </c>
      <c r="N176" t="b">
        <f>AND(COUNTIF(G185:$G$211,G176))</f>
        <v>0</v>
      </c>
      <c r="O176" s="33" t="s">
        <v>870</v>
      </c>
      <c r="Q176" s="241" t="b">
        <v>1</v>
      </c>
      <c r="T176" s="241">
        <f t="shared" si="22"/>
        <v>1</v>
      </c>
      <c r="V176" s="222">
        <f t="shared" si="23"/>
        <v>0</v>
      </c>
      <c r="AX176" s="16"/>
      <c r="AY176" s="8"/>
      <c r="AZ176" s="8"/>
      <c r="BA176" s="8"/>
    </row>
    <row r="177" spans="1:53" ht="14.5" outlineLevel="1" x14ac:dyDescent="0.35">
      <c r="A177" s="6"/>
      <c r="B177" s="7"/>
      <c r="C177" s="17"/>
      <c r="D177" s="17"/>
      <c r="E177" s="17"/>
      <c r="F177" s="26"/>
      <c r="G177" t="str">
        <f t="shared" si="21"/>
        <v>YYNWLwd</v>
      </c>
      <c r="H177" s="665" t="s">
        <v>341</v>
      </c>
      <c r="I177" s="665" t="s">
        <v>341</v>
      </c>
      <c r="J177" s="665" t="s">
        <v>72</v>
      </c>
      <c r="K177" s="665" t="s">
        <v>8</v>
      </c>
      <c r="L177" s="665" t="s">
        <v>16</v>
      </c>
      <c r="M177" s="665" t="s">
        <v>929</v>
      </c>
      <c r="N177" t="b">
        <f>AND(COUNTIF(G191:$G$211,G177))</f>
        <v>0</v>
      </c>
      <c r="O177" s="33" t="s">
        <v>870</v>
      </c>
      <c r="Q177" s="241" t="b">
        <v>1</v>
      </c>
      <c r="T177" s="241">
        <f t="shared" si="22"/>
        <v>1</v>
      </c>
      <c r="V177" s="222">
        <f t="shared" si="23"/>
        <v>0</v>
      </c>
      <c r="AX177" s="16"/>
      <c r="AY177" s="8"/>
      <c r="AZ177" s="8"/>
      <c r="BA177" s="8"/>
    </row>
    <row r="178" spans="1:53" ht="14.5" outlineLevel="1" x14ac:dyDescent="0.35">
      <c r="A178" s="6"/>
      <c r="B178" s="7"/>
      <c r="C178" s="17"/>
      <c r="D178" s="17"/>
      <c r="E178" s="17"/>
      <c r="F178" s="26"/>
      <c r="G178" t="str">
        <f t="shared" si="21"/>
        <v>AYAA2A1w</v>
      </c>
      <c r="H178" s="665" t="s">
        <v>22</v>
      </c>
      <c r="I178" s="665" t="s">
        <v>341</v>
      </c>
      <c r="J178" s="665" t="s">
        <v>22</v>
      </c>
      <c r="K178" s="665" t="s">
        <v>1114</v>
      </c>
      <c r="L178" s="665" t="s">
        <v>219</v>
      </c>
      <c r="M178" s="665" t="s">
        <v>61</v>
      </c>
      <c r="N178" t="b">
        <f>AND(COUNTIF(G191:$G$211,G178))</f>
        <v>0</v>
      </c>
      <c r="O178" s="33" t="s">
        <v>1139</v>
      </c>
      <c r="Q178" s="241" t="b">
        <v>1</v>
      </c>
      <c r="T178" s="241">
        <f t="shared" si="22"/>
        <v>1</v>
      </c>
      <c r="V178" s="222">
        <f t="shared" si="23"/>
        <v>0</v>
      </c>
      <c r="AX178" s="16"/>
      <c r="AY178" s="8"/>
      <c r="AZ178" s="8"/>
      <c r="BA178" s="8"/>
    </row>
    <row r="179" spans="1:53" ht="14.5" outlineLevel="1" x14ac:dyDescent="0.35">
      <c r="A179" s="6"/>
      <c r="B179" s="7"/>
      <c r="C179" s="17"/>
      <c r="D179" s="17"/>
      <c r="E179" s="17"/>
      <c r="F179" s="26"/>
      <c r="G179" t="str">
        <f t="shared" si="21"/>
        <v>AYAA2A1wd</v>
      </c>
      <c r="H179" s="665" t="s">
        <v>22</v>
      </c>
      <c r="I179" s="665" t="s">
        <v>341</v>
      </c>
      <c r="J179" s="665" t="s">
        <v>22</v>
      </c>
      <c r="K179" s="665" t="s">
        <v>1114</v>
      </c>
      <c r="L179" s="665" t="s">
        <v>219</v>
      </c>
      <c r="M179" s="665" t="s">
        <v>929</v>
      </c>
      <c r="N179" t="b">
        <f>AND(COUNTIF(G191:$G$211,G179))</f>
        <v>0</v>
      </c>
      <c r="O179" s="33" t="s">
        <v>1139</v>
      </c>
      <c r="Q179" s="241" t="b">
        <v>1</v>
      </c>
      <c r="T179" s="241">
        <f t="shared" si="22"/>
        <v>1</v>
      </c>
      <c r="V179" s="222">
        <f t="shared" si="23"/>
        <v>0</v>
      </c>
      <c r="AX179" s="16"/>
      <c r="AY179" s="8"/>
      <c r="AZ179" s="8"/>
      <c r="BA179" s="8"/>
    </row>
    <row r="180" spans="1:53" ht="14.5" outlineLevel="1" x14ac:dyDescent="0.35">
      <c r="A180" s="6"/>
      <c r="B180" s="7"/>
      <c r="C180" s="17"/>
      <c r="D180" s="17"/>
      <c r="E180" s="17"/>
      <c r="F180" s="26"/>
      <c r="G180" t="str">
        <f t="shared" si="21"/>
        <v>AAWA2A1a</v>
      </c>
      <c r="H180" s="665" t="s">
        <v>22</v>
      </c>
      <c r="I180" s="665" t="s">
        <v>22</v>
      </c>
      <c r="J180" s="665" t="s">
        <v>8</v>
      </c>
      <c r="K180" s="665" t="s">
        <v>1114</v>
      </c>
      <c r="L180" s="665" t="s">
        <v>219</v>
      </c>
      <c r="M180" s="665" t="s">
        <v>67</v>
      </c>
      <c r="N180" t="b">
        <f>AND(COUNTIF(G192:$G$211,G180))</f>
        <v>0</v>
      </c>
      <c r="O180" s="33" t="s">
        <v>1139</v>
      </c>
      <c r="Q180" s="241" t="b">
        <v>1</v>
      </c>
      <c r="T180" s="241">
        <f t="shared" si="22"/>
        <v>0</v>
      </c>
      <c r="V180" s="222">
        <f t="shared" si="23"/>
        <v>1</v>
      </c>
      <c r="AX180" s="16"/>
      <c r="AY180" s="8"/>
      <c r="AZ180" s="8"/>
      <c r="BA180" s="8"/>
    </row>
    <row r="181" spans="1:53" ht="14.5" outlineLevel="1" x14ac:dyDescent="0.35">
      <c r="A181" s="6"/>
      <c r="B181" s="7"/>
      <c r="C181" s="17"/>
      <c r="D181" s="17"/>
      <c r="E181" s="17"/>
      <c r="F181" s="26"/>
      <c r="G181" t="str">
        <f t="shared" si="21"/>
        <v>AAAWA1a</v>
      </c>
      <c r="H181" s="665" t="s">
        <v>22</v>
      </c>
      <c r="I181" s="665" t="s">
        <v>22</v>
      </c>
      <c r="J181" s="665" t="s">
        <v>22</v>
      </c>
      <c r="K181" s="665" t="s">
        <v>8</v>
      </c>
      <c r="L181" s="665" t="s">
        <v>219</v>
      </c>
      <c r="M181" s="665" t="s">
        <v>67</v>
      </c>
      <c r="N181" t="b">
        <f>AND(COUNTIF(G199:$G$211,G181))</f>
        <v>0</v>
      </c>
      <c r="O181" s="33" t="s">
        <v>1139</v>
      </c>
      <c r="Q181" s="241" t="b">
        <v>1</v>
      </c>
      <c r="T181" s="241">
        <f t="shared" si="22"/>
        <v>0</v>
      </c>
      <c r="V181" s="222">
        <f t="shared" si="23"/>
        <v>1</v>
      </c>
      <c r="AX181" s="16"/>
      <c r="AY181" s="8"/>
      <c r="AZ181" s="8"/>
      <c r="BA181" s="8"/>
    </row>
    <row r="182" spans="1:53" ht="14.5" outlineLevel="1" x14ac:dyDescent="0.35">
      <c r="A182" s="6"/>
      <c r="B182" s="7"/>
      <c r="C182" s="17"/>
      <c r="D182" s="17"/>
      <c r="E182" s="17"/>
      <c r="F182" s="26"/>
      <c r="G182" t="str">
        <f t="shared" si="21"/>
        <v>YAAA2Wa</v>
      </c>
      <c r="H182" s="665" t="s">
        <v>341</v>
      </c>
      <c r="I182" s="665" t="s">
        <v>22</v>
      </c>
      <c r="J182" s="665" t="s">
        <v>22</v>
      </c>
      <c r="K182" s="665" t="s">
        <v>1114</v>
      </c>
      <c r="L182" s="665" t="s">
        <v>8</v>
      </c>
      <c r="M182" s="665" t="s">
        <v>67</v>
      </c>
      <c r="N182" t="b">
        <f>AND(COUNTIF(G202:$G$211,G182))</f>
        <v>0</v>
      </c>
      <c r="O182" s="33" t="s">
        <v>1139</v>
      </c>
      <c r="Q182" s="241" t="b">
        <v>1</v>
      </c>
      <c r="T182" s="241">
        <f t="shared" si="22"/>
        <v>0</v>
      </c>
      <c r="V182" s="222">
        <f t="shared" si="23"/>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1140</v>
      </c>
      <c r="Q183" s="241" t="b">
        <v>1</v>
      </c>
      <c r="T183" s="241">
        <f t="shared" si="22"/>
        <v>1</v>
      </c>
      <c r="V183" s="222">
        <f t="shared" si="23"/>
        <v>0</v>
      </c>
      <c r="AX183" s="16"/>
      <c r="AY183" s="8"/>
      <c r="AZ183" s="8"/>
      <c r="BA183" s="8"/>
    </row>
    <row r="184" spans="1:53" ht="14.5" outlineLevel="1" x14ac:dyDescent="0.35">
      <c r="A184" s="6"/>
      <c r="B184" s="7"/>
      <c r="C184" s="17"/>
      <c r="D184" s="17"/>
      <c r="E184" s="17"/>
      <c r="F184" s="26"/>
      <c r="G184" t="str">
        <f t="shared" ref="G184:G186" si="24">_xlfn.CONCAT(H184:M184)</f>
        <v>AYAWA1wd</v>
      </c>
      <c r="H184" s="665" t="s">
        <v>22</v>
      </c>
      <c r="I184" s="665" t="s">
        <v>341</v>
      </c>
      <c r="J184" s="665" t="s">
        <v>22</v>
      </c>
      <c r="K184" s="665" t="s">
        <v>8</v>
      </c>
      <c r="L184" s="665" t="s">
        <v>219</v>
      </c>
      <c r="M184" s="665" t="s">
        <v>929</v>
      </c>
      <c r="N184" t="b">
        <f>AND(COUNTIF(G204:$G$211,G184))</f>
        <v>0</v>
      </c>
      <c r="O184" s="33" t="s">
        <v>1140</v>
      </c>
      <c r="Q184" s="241" t="b">
        <v>1</v>
      </c>
      <c r="T184" s="241">
        <f t="shared" si="22"/>
        <v>1</v>
      </c>
      <c r="V184" s="222">
        <f t="shared" si="23"/>
        <v>0</v>
      </c>
      <c r="AX184" s="16"/>
      <c r="AY184" s="8"/>
      <c r="AZ184" s="8"/>
      <c r="BA184" s="8"/>
    </row>
    <row r="185" spans="1:53" ht="14.5" outlineLevel="1" x14ac:dyDescent="0.35">
      <c r="A185" s="6"/>
      <c r="B185" s="7"/>
      <c r="C185" s="17"/>
      <c r="D185" s="17"/>
      <c r="E185" s="17"/>
      <c r="F185" s="26"/>
      <c r="G185" t="str">
        <f t="shared" si="24"/>
        <v>YAWA2Wa</v>
      </c>
      <c r="H185" s="665" t="s">
        <v>341</v>
      </c>
      <c r="I185" s="665" t="s">
        <v>22</v>
      </c>
      <c r="J185" s="665" t="s">
        <v>8</v>
      </c>
      <c r="K185" s="665" t="s">
        <v>1114</v>
      </c>
      <c r="L185" s="665" t="s">
        <v>8</v>
      </c>
      <c r="M185" s="665" t="s">
        <v>67</v>
      </c>
      <c r="N185" t="b">
        <f>AND(COUNTIF(G204:$G$211,G185))</f>
        <v>0</v>
      </c>
      <c r="O185" s="33" t="s">
        <v>1140</v>
      </c>
      <c r="Q185" s="241" t="b">
        <v>1</v>
      </c>
      <c r="T185" s="241">
        <f t="shared" si="22"/>
        <v>0</v>
      </c>
      <c r="V185" s="222">
        <f t="shared" si="23"/>
        <v>1</v>
      </c>
      <c r="AX185" s="16"/>
      <c r="AY185" s="8"/>
      <c r="AZ185" s="8"/>
      <c r="BA185" s="8"/>
    </row>
    <row r="186" spans="1:53" ht="14.5" outlineLevel="1" x14ac:dyDescent="0.35">
      <c r="A186" s="6"/>
      <c r="B186" s="7"/>
      <c r="C186" s="17"/>
      <c r="D186" s="17"/>
      <c r="E186" s="17"/>
      <c r="F186" s="26"/>
      <c r="G186" t="str">
        <f t="shared" si="24"/>
        <v>YYAWWa</v>
      </c>
      <c r="H186" s="665" t="s">
        <v>341</v>
      </c>
      <c r="I186" s="665" t="s">
        <v>341</v>
      </c>
      <c r="J186" s="665" t="s">
        <v>22</v>
      </c>
      <c r="K186" s="665" t="s">
        <v>8</v>
      </c>
      <c r="L186" s="665" t="s">
        <v>8</v>
      </c>
      <c r="M186" s="665" t="s">
        <v>67</v>
      </c>
      <c r="N186" t="b">
        <f>AND(COUNTIF(G191:$G$211,G186))</f>
        <v>0</v>
      </c>
      <c r="O186" s="33" t="s">
        <v>1211</v>
      </c>
      <c r="Q186" s="241" t="b">
        <v>1</v>
      </c>
      <c r="T186" s="241">
        <f t="shared" ref="T186:T190" si="25">IF(OR(M186="a",M186="a2",M186="sp"),0,1)</f>
        <v>0</v>
      </c>
      <c r="V186" s="222">
        <f t="shared" ref="V186:V190" si="26">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1114</v>
      </c>
      <c r="L187" s="665" t="s">
        <v>8</v>
      </c>
      <c r="M187" s="665" t="s">
        <v>61</v>
      </c>
      <c r="N187" t="b">
        <f>AND(COUNTIF(G191:$G$211,G187))</f>
        <v>0</v>
      </c>
      <c r="O187" s="33" t="s">
        <v>1211</v>
      </c>
      <c r="Q187" s="241" t="b">
        <v>1</v>
      </c>
      <c r="T187" s="241">
        <f t="shared" si="25"/>
        <v>1</v>
      </c>
      <c r="V187" s="222">
        <f t="shared" si="26"/>
        <v>0</v>
      </c>
      <c r="AX187" s="16"/>
      <c r="AY187" s="8"/>
      <c r="AZ187" s="8"/>
      <c r="BA187" s="8"/>
    </row>
    <row r="188" spans="1:53" ht="14.5" outlineLevel="1" x14ac:dyDescent="0.35">
      <c r="A188" s="6"/>
      <c r="B188" s="7"/>
      <c r="C188" s="17"/>
      <c r="D188" s="17"/>
      <c r="E188" s="17"/>
      <c r="F188" s="26"/>
      <c r="G188" t="str">
        <f t="shared" ref="G188" si="27">_xlfn.CONCAT(H188:M188)</f>
        <v>YYWA2Wwd</v>
      </c>
      <c r="H188" s="665" t="s">
        <v>341</v>
      </c>
      <c r="I188" s="665" t="s">
        <v>341</v>
      </c>
      <c r="J188" s="665" t="s">
        <v>8</v>
      </c>
      <c r="K188" s="665" t="s">
        <v>1114</v>
      </c>
      <c r="L188" s="665" t="s">
        <v>8</v>
      </c>
      <c r="M188" s="665" t="s">
        <v>929</v>
      </c>
      <c r="N188" t="b">
        <f>AND(COUNTIF(G191:$G$211,G188))</f>
        <v>0</v>
      </c>
      <c r="O188" s="33" t="s">
        <v>1211</v>
      </c>
      <c r="Q188" s="241" t="b">
        <v>1</v>
      </c>
      <c r="T188" s="241">
        <f t="shared" si="25"/>
        <v>1</v>
      </c>
      <c r="V188" s="222">
        <f t="shared" si="26"/>
        <v>0</v>
      </c>
      <c r="X188" t="s">
        <v>1213</v>
      </c>
      <c r="Z188" t="s">
        <v>1214</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1211</v>
      </c>
      <c r="Q189" s="241" t="b">
        <v>1</v>
      </c>
      <c r="T189" s="241">
        <f t="shared" si="25"/>
        <v>1</v>
      </c>
      <c r="V189" s="222">
        <f t="shared" si="26"/>
        <v>0</v>
      </c>
      <c r="Y189" t="s">
        <v>67</v>
      </c>
      <c r="Z189">
        <v>0</v>
      </c>
      <c r="AX189" s="16"/>
      <c r="AY189" s="8"/>
      <c r="AZ189" s="8"/>
      <c r="BA189" s="8"/>
    </row>
    <row r="190" spans="1:53" ht="14.5" outlineLevel="1" x14ac:dyDescent="0.35">
      <c r="A190" s="6"/>
      <c r="B190" s="7"/>
      <c r="C190" s="17"/>
      <c r="D190" s="17"/>
      <c r="E190" s="17"/>
      <c r="F190" s="26"/>
      <c r="G190" t="str">
        <f t="shared" ref="G190" si="28">_xlfn.CONCAT(H190:M190)</f>
        <v>YYWWA1wd</v>
      </c>
      <c r="H190" s="665" t="s">
        <v>341</v>
      </c>
      <c r="I190" s="665" t="s">
        <v>341</v>
      </c>
      <c r="J190" s="665" t="s">
        <v>8</v>
      </c>
      <c r="K190" s="665" t="s">
        <v>8</v>
      </c>
      <c r="L190" s="665" t="s">
        <v>219</v>
      </c>
      <c r="M190" s="665" t="s">
        <v>929</v>
      </c>
      <c r="N190" t="b">
        <f>AND(COUNTIF(G191:$G$211,G190))</f>
        <v>0</v>
      </c>
      <c r="O190" s="33" t="s">
        <v>1211</v>
      </c>
      <c r="Q190" s="241" t="b">
        <v>1</v>
      </c>
      <c r="T190" s="241">
        <f t="shared" si="25"/>
        <v>1</v>
      </c>
      <c r="V190" s="222">
        <f t="shared" si="26"/>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1141</v>
      </c>
      <c r="Q191" s="241" t="b">
        <v>1</v>
      </c>
      <c r="T191" s="241">
        <f t="shared" si="22"/>
        <v>1</v>
      </c>
      <c r="V191" s="222">
        <f t="shared" si="23"/>
        <v>0</v>
      </c>
      <c r="Y191" t="s">
        <v>930</v>
      </c>
      <c r="Z191">
        <f>Z190</f>
        <v>1.95</v>
      </c>
      <c r="AX191" s="16"/>
      <c r="AY191" s="8"/>
      <c r="AZ191" s="8"/>
      <c r="BA191" s="8"/>
    </row>
    <row r="192" spans="1:53" ht="14.5" outlineLevel="1" x14ac:dyDescent="0.35">
      <c r="A192" s="6"/>
      <c r="B192" s="7"/>
      <c r="C192" s="17"/>
      <c r="D192" s="17"/>
      <c r="E192" s="17"/>
      <c r="F192" s="26"/>
      <c r="G192" t="str">
        <f t="shared" ref="G192:G203" si="29">_xlfn.CONCAT(H192:M192)</f>
        <v>YYWWWwd</v>
      </c>
      <c r="H192" s="665" t="s">
        <v>341</v>
      </c>
      <c r="I192" s="665" t="s">
        <v>341</v>
      </c>
      <c r="J192" s="665" t="s">
        <v>8</v>
      </c>
      <c r="K192" s="665" t="s">
        <v>8</v>
      </c>
      <c r="L192" s="665" t="s">
        <v>8</v>
      </c>
      <c r="M192" s="665" t="s">
        <v>929</v>
      </c>
      <c r="N192" t="b">
        <f>AND(COUNTIF(G204:$G$211,G192))</f>
        <v>0</v>
      </c>
      <c r="O192" s="33" t="s">
        <v>1141</v>
      </c>
      <c r="Q192" s="241" t="b">
        <v>1</v>
      </c>
      <c r="T192" s="241">
        <f t="shared" si="22"/>
        <v>1</v>
      </c>
      <c r="V192" s="222">
        <f t="shared" si="23"/>
        <v>0</v>
      </c>
      <c r="Y192" t="s">
        <v>63</v>
      </c>
      <c r="Z192">
        <v>3.75</v>
      </c>
      <c r="AX192" s="16"/>
      <c r="AY192" s="8"/>
      <c r="AZ192" s="8"/>
      <c r="BA192" s="8"/>
    </row>
    <row r="193" spans="1:53" ht="14.5" outlineLevel="1" x14ac:dyDescent="0.35">
      <c r="A193" s="6"/>
      <c r="B193" s="7"/>
      <c r="C193" s="17"/>
      <c r="D193" s="17"/>
      <c r="E193" s="17"/>
      <c r="F193" s="26"/>
      <c r="G193" t="str">
        <f t="shared" ref="G193" si="30">_xlfn.CONCAT(H193:M193)</f>
        <v>YYNWBz</v>
      </c>
      <c r="H193" s="665" t="s">
        <v>341</v>
      </c>
      <c r="I193" s="665" t="s">
        <v>341</v>
      </c>
      <c r="J193" s="665" t="s">
        <v>72</v>
      </c>
      <c r="K193" s="665" t="s">
        <v>8</v>
      </c>
      <c r="L193" s="665" t="s">
        <v>14</v>
      </c>
      <c r="M193" s="665" t="s">
        <v>68</v>
      </c>
      <c r="N193" t="b">
        <f>AND(COUNTIF(G199:$G$211,G193))</f>
        <v>0</v>
      </c>
      <c r="O193" s="33" t="s">
        <v>1223</v>
      </c>
      <c r="Q193" s="241" t="b">
        <v>1</v>
      </c>
      <c r="T193" s="241">
        <f t="shared" ref="T193:T198" si="31">IF(OR(M193="a",M193="a2",M193="sp"),0,1)</f>
        <v>1</v>
      </c>
      <c r="V193" s="222">
        <f t="shared" ref="V193:V198" si="32">1-T193</f>
        <v>0</v>
      </c>
      <c r="Y193" t="s">
        <v>931</v>
      </c>
      <c r="Z193">
        <f>Z192</f>
        <v>3.75</v>
      </c>
      <c r="AX193" s="16"/>
      <c r="AY193" s="8"/>
      <c r="AZ193" s="8"/>
      <c r="BA193" s="8"/>
    </row>
    <row r="194" spans="1:53" ht="14.5" outlineLevel="1" x14ac:dyDescent="0.35">
      <c r="A194" s="6"/>
      <c r="B194" s="7"/>
      <c r="C194" s="17"/>
      <c r="D194" s="17"/>
      <c r="E194" s="17"/>
      <c r="F194" s="26"/>
      <c r="G194" t="str">
        <f t="shared" ref="G194" si="33">_xlfn.CONCAT(H194:M194)</f>
        <v>YYNWBzd</v>
      </c>
      <c r="H194" s="665" t="s">
        <v>341</v>
      </c>
      <c r="I194" s="665" t="s">
        <v>341</v>
      </c>
      <c r="J194" s="665" t="s">
        <v>72</v>
      </c>
      <c r="K194" s="665" t="s">
        <v>8</v>
      </c>
      <c r="L194" s="665" t="s">
        <v>14</v>
      </c>
      <c r="M194" s="665" t="s">
        <v>932</v>
      </c>
      <c r="N194" t="b">
        <f>AND(COUNTIF(G200:$G$211,G194))</f>
        <v>0</v>
      </c>
      <c r="O194" s="33" t="s">
        <v>1223</v>
      </c>
      <c r="Q194" s="241" t="b">
        <v>1</v>
      </c>
      <c r="T194" s="241">
        <f t="shared" ref="T194" si="34">IF(OR(M194="a",M194="a2",M194="sp"),0,1)</f>
        <v>1</v>
      </c>
      <c r="V194" s="222">
        <f t="shared" ref="V194" si="35">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1223</v>
      </c>
      <c r="Q195" s="241" t="b">
        <v>1</v>
      </c>
      <c r="T195" s="241">
        <f t="shared" si="31"/>
        <v>1</v>
      </c>
      <c r="V195" s="222">
        <f t="shared" si="32"/>
        <v>0</v>
      </c>
      <c r="Y195" t="s">
        <v>65</v>
      </c>
      <c r="Z195">
        <v>0</v>
      </c>
      <c r="AX195" s="16"/>
      <c r="AY195" s="8"/>
      <c r="AZ195" s="8"/>
      <c r="BA195" s="8"/>
    </row>
    <row r="196" spans="1:53" ht="14.5" outlineLevel="1" x14ac:dyDescent="0.35">
      <c r="A196" s="6"/>
      <c r="B196" s="7"/>
      <c r="C196" s="17"/>
      <c r="D196" s="17"/>
      <c r="E196" s="17"/>
      <c r="F196" s="26"/>
      <c r="G196" t="str">
        <f t="shared" ref="G196" si="36">_xlfn.CONCAT(H196:M196)</f>
        <v>YYBNWbd</v>
      </c>
      <c r="H196" s="665" t="s">
        <v>341</v>
      </c>
      <c r="I196" s="665" t="s">
        <v>341</v>
      </c>
      <c r="J196" s="665" t="s">
        <v>14</v>
      </c>
      <c r="K196" s="665" t="s">
        <v>72</v>
      </c>
      <c r="L196" s="665" t="s">
        <v>8</v>
      </c>
      <c r="M196" s="665" t="s">
        <v>930</v>
      </c>
      <c r="N196" t="b">
        <f>AND(COUNTIF(G199:$G$211,G196))</f>
        <v>0</v>
      </c>
      <c r="O196" s="33" t="s">
        <v>1223</v>
      </c>
      <c r="Q196" s="241" t="b">
        <v>1</v>
      </c>
      <c r="T196" s="241">
        <f t="shared" si="31"/>
        <v>1</v>
      </c>
      <c r="V196" s="222">
        <f t="shared" si="32"/>
        <v>0</v>
      </c>
      <c r="Y196" t="s">
        <v>1234</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1223</v>
      </c>
      <c r="Q197" s="241" t="b">
        <v>1</v>
      </c>
      <c r="T197" s="241">
        <f t="shared" si="31"/>
        <v>1</v>
      </c>
      <c r="V197" s="222">
        <f t="shared" si="32"/>
        <v>0</v>
      </c>
      <c r="Y197" t="s">
        <v>61</v>
      </c>
      <c r="Z197">
        <v>0</v>
      </c>
      <c r="AX197" s="16"/>
      <c r="AY197" s="8"/>
      <c r="AZ197" s="8"/>
      <c r="BA197" s="8"/>
    </row>
    <row r="198" spans="1:53" ht="14.5" outlineLevel="1" x14ac:dyDescent="0.35">
      <c r="A198" s="6"/>
      <c r="B198" s="7"/>
      <c r="C198" s="17"/>
      <c r="D198" s="17"/>
      <c r="E198" s="17"/>
      <c r="F198" s="26"/>
      <c r="G198" t="str">
        <f t="shared" ref="G198" si="37">_xlfn.CONCAT(H198:M198)</f>
        <v>YYWBNwd</v>
      </c>
      <c r="H198" s="665" t="s">
        <v>341</v>
      </c>
      <c r="I198" s="665" t="s">
        <v>341</v>
      </c>
      <c r="J198" s="665" t="s">
        <v>8</v>
      </c>
      <c r="K198" s="665" t="s">
        <v>14</v>
      </c>
      <c r="L198" s="665" t="s">
        <v>72</v>
      </c>
      <c r="M198" s="665" t="s">
        <v>929</v>
      </c>
      <c r="N198" t="b">
        <f>AND(COUNTIF(G199:$G$211,G198))</f>
        <v>0</v>
      </c>
      <c r="O198" s="33" t="s">
        <v>1223</v>
      </c>
      <c r="Q198" s="241" t="b">
        <v>1</v>
      </c>
      <c r="T198" s="241">
        <f t="shared" si="31"/>
        <v>1</v>
      </c>
      <c r="V198" s="222">
        <f t="shared" si="32"/>
        <v>0</v>
      </c>
      <c r="Y198" t="s">
        <v>929</v>
      </c>
      <c r="Z198">
        <v>0</v>
      </c>
      <c r="AX198" s="16"/>
      <c r="AY198" s="8"/>
      <c r="AZ198" s="8"/>
      <c r="BA198" s="8"/>
    </row>
    <row r="199" spans="1:53" ht="14.5" outlineLevel="1" x14ac:dyDescent="0.35">
      <c r="A199" s="6"/>
      <c r="B199" s="7"/>
      <c r="C199" s="17"/>
      <c r="D199" s="17"/>
      <c r="E199" s="17"/>
      <c r="F199" s="26"/>
      <c r="G199" t="str">
        <f t="shared" si="29"/>
        <v>YYLWBl</v>
      </c>
      <c r="H199" s="665" t="s">
        <v>341</v>
      </c>
      <c r="I199" s="665" t="s">
        <v>341</v>
      </c>
      <c r="J199" s="665" t="s">
        <v>16</v>
      </c>
      <c r="K199" s="665" t="s">
        <v>8</v>
      </c>
      <c r="L199" s="665" t="s">
        <v>14</v>
      </c>
      <c r="M199" s="665" t="s">
        <v>65</v>
      </c>
      <c r="N199" t="b">
        <f>AND(COUNTIF(G204:$G$211,G199))</f>
        <v>0</v>
      </c>
      <c r="O199" s="33" t="s">
        <v>1142</v>
      </c>
      <c r="Q199" s="241" t="b">
        <v>1</v>
      </c>
      <c r="T199" s="241">
        <f t="shared" si="22"/>
        <v>1</v>
      </c>
      <c r="V199" s="222">
        <f t="shared" si="23"/>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1142</v>
      </c>
      <c r="Q200" s="241" t="b">
        <v>1</v>
      </c>
      <c r="T200" s="241">
        <f t="shared" si="22"/>
        <v>1</v>
      </c>
      <c r="V200" s="222">
        <f t="shared" si="23"/>
        <v>0</v>
      </c>
      <c r="Y200" t="s">
        <v>933</v>
      </c>
      <c r="Z200">
        <f>Z199</f>
        <v>15</v>
      </c>
      <c r="AX200" s="16"/>
      <c r="AY200" s="8"/>
      <c r="AZ200" s="8"/>
      <c r="BA200" s="8"/>
    </row>
    <row r="201" spans="1:53" ht="14.5" outlineLevel="1" x14ac:dyDescent="0.35">
      <c r="A201" s="6"/>
      <c r="B201" s="7"/>
      <c r="C201" s="17"/>
      <c r="D201" s="17"/>
      <c r="E201" s="17"/>
      <c r="F201" s="26"/>
      <c r="G201" t="str">
        <f t="shared" si="29"/>
        <v>YYBLWbd</v>
      </c>
      <c r="H201" s="665" t="s">
        <v>341</v>
      </c>
      <c r="I201" s="665" t="s">
        <v>341</v>
      </c>
      <c r="J201" s="665" t="s">
        <v>14</v>
      </c>
      <c r="K201" s="665" t="s">
        <v>16</v>
      </c>
      <c r="L201" s="665" t="s">
        <v>8</v>
      </c>
      <c r="M201" s="665" t="s">
        <v>930</v>
      </c>
      <c r="N201" t="b">
        <f>AND(COUNTIF(G204:$G$211,G201))</f>
        <v>0</v>
      </c>
      <c r="O201" s="33" t="s">
        <v>1142</v>
      </c>
      <c r="Q201" s="241" t="b">
        <v>1</v>
      </c>
      <c r="T201" s="241">
        <f t="shared" si="22"/>
        <v>1</v>
      </c>
      <c r="V201" s="222">
        <f t="shared" si="23"/>
        <v>0</v>
      </c>
      <c r="Y201" t="s">
        <v>68</v>
      </c>
      <c r="Z201">
        <f t="shared" ref="Z201:Z202" si="38">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1142</v>
      </c>
      <c r="Q202" s="241" t="b">
        <v>1</v>
      </c>
      <c r="T202" s="241">
        <f t="shared" si="22"/>
        <v>1</v>
      </c>
      <c r="V202" s="222">
        <f t="shared" si="23"/>
        <v>0</v>
      </c>
      <c r="Y202" t="s">
        <v>932</v>
      </c>
      <c r="Z202">
        <f t="shared" si="38"/>
        <v>15</v>
      </c>
      <c r="AX202" s="16"/>
      <c r="AY202" s="8"/>
      <c r="AZ202" s="8"/>
      <c r="BA202" s="8"/>
    </row>
    <row r="203" spans="1:53" ht="14.5" outlineLevel="1" x14ac:dyDescent="0.35">
      <c r="A203" s="6"/>
      <c r="B203" s="7"/>
      <c r="C203" s="17"/>
      <c r="D203" s="17"/>
      <c r="E203" s="17"/>
      <c r="F203" s="26"/>
      <c r="G203" t="str">
        <f t="shared" si="29"/>
        <v>YYWBLwd</v>
      </c>
      <c r="H203" s="665" t="s">
        <v>341</v>
      </c>
      <c r="I203" s="665" t="s">
        <v>341</v>
      </c>
      <c r="J203" s="665" t="s">
        <v>8</v>
      </c>
      <c r="K203" s="665" t="s">
        <v>14</v>
      </c>
      <c r="L203" s="665" t="s">
        <v>16</v>
      </c>
      <c r="M203" s="665" t="s">
        <v>929</v>
      </c>
      <c r="N203" t="b">
        <f>AND(COUNTIF(G204:$G$211,G203))</f>
        <v>0</v>
      </c>
      <c r="O203" s="33" t="s">
        <v>1142</v>
      </c>
      <c r="Q203" s="241" t="b">
        <v>1</v>
      </c>
      <c r="T203" s="241">
        <f t="shared" si="22"/>
        <v>1</v>
      </c>
      <c r="V203" s="222">
        <f t="shared" si="23"/>
        <v>0</v>
      </c>
      <c r="AX203" s="16"/>
      <c r="AY203" s="8"/>
      <c r="AZ203" s="8"/>
      <c r="BA203" s="8"/>
    </row>
    <row r="204" spans="1:53" ht="14.5" outlineLevel="1" x14ac:dyDescent="0.35">
      <c r="A204" s="6"/>
      <c r="B204" s="7"/>
      <c r="C204" s="17"/>
      <c r="D204" s="17"/>
      <c r="E204" s="17"/>
      <c r="F204" s="26"/>
      <c r="G204" t="str">
        <f t="shared" ref="G204" si="39">_xlfn.CONCAT(H204:M204)</f>
        <v>YAAA2Nw</v>
      </c>
      <c r="H204" s="665" t="s">
        <v>341</v>
      </c>
      <c r="I204" s="665" t="s">
        <v>22</v>
      </c>
      <c r="J204" s="665" t="s">
        <v>22</v>
      </c>
      <c r="K204" s="665" t="s">
        <v>1114</v>
      </c>
      <c r="L204" s="665" t="s">
        <v>72</v>
      </c>
      <c r="M204" s="665" t="s">
        <v>61</v>
      </c>
      <c r="N204" t="b">
        <f>AND(COUNTIF(G$211:$G218,G204))</f>
        <v>0</v>
      </c>
      <c r="O204" s="33" t="s">
        <v>871</v>
      </c>
      <c r="Q204" s="241" t="b">
        <v>1</v>
      </c>
      <c r="T204" s="241">
        <f t="shared" ref="T204:T211" si="40">IF(OR(M204="a",M204="a2",M204="sp"),0,1)</f>
        <v>1</v>
      </c>
      <c r="V204" s="222">
        <f t="shared" ref="V204:V211" si="41">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2">_xlfn.CONCAT(H205:M205)</f>
        <v>YAAA2Nwd</v>
      </c>
      <c r="H205" s="665" t="s">
        <v>341</v>
      </c>
      <c r="I205" s="665" t="s">
        <v>22</v>
      </c>
      <c r="J205" s="665" t="s">
        <v>22</v>
      </c>
      <c r="K205" s="665" t="s">
        <v>1114</v>
      </c>
      <c r="L205" s="665" t="s">
        <v>72</v>
      </c>
      <c r="M205" s="665" t="s">
        <v>929</v>
      </c>
      <c r="N205" t="b">
        <f>AND(COUNTIF(G$211:$G219,G205))</f>
        <v>0</v>
      </c>
      <c r="O205" s="33" t="s">
        <v>871</v>
      </c>
      <c r="Q205" s="241" t="b">
        <v>1</v>
      </c>
      <c r="T205" s="241">
        <f t="shared" si="40"/>
        <v>1</v>
      </c>
      <c r="V205" s="222">
        <f t="shared" si="41"/>
        <v>0</v>
      </c>
      <c r="X205" t="s">
        <v>1215</v>
      </c>
      <c r="Z205" t="s">
        <v>1009</v>
      </c>
      <c r="AA205" t="s">
        <v>1010</v>
      </c>
      <c r="AB205" t="s">
        <v>1011</v>
      </c>
      <c r="AC205" t="s">
        <v>976</v>
      </c>
      <c r="AX205" s="16"/>
      <c r="AY205" s="8"/>
      <c r="AZ205" s="8"/>
      <c r="BA205" s="8"/>
    </row>
    <row r="206" spans="1:53" ht="14.5" outlineLevel="1" x14ac:dyDescent="0.35">
      <c r="A206" s="6"/>
      <c r="B206" s="7"/>
      <c r="C206" s="17"/>
      <c r="D206" s="17"/>
      <c r="E206" s="17"/>
      <c r="F206" s="26"/>
      <c r="G206" t="str">
        <f t="shared" si="42"/>
        <v>YYAA2A1z</v>
      </c>
      <c r="H206" s="665" t="s">
        <v>341</v>
      </c>
      <c r="I206" s="665" t="s">
        <v>341</v>
      </c>
      <c r="J206" s="665" t="s">
        <v>22</v>
      </c>
      <c r="K206" s="665" t="s">
        <v>1114</v>
      </c>
      <c r="L206" s="665" t="s">
        <v>219</v>
      </c>
      <c r="M206" s="665" t="s">
        <v>68</v>
      </c>
      <c r="N206" t="b">
        <f>AND(COUNTIF(G$211:$G219,G206))</f>
        <v>0</v>
      </c>
      <c r="O206" s="33" t="s">
        <v>871</v>
      </c>
      <c r="Q206" s="241" t="b">
        <v>1</v>
      </c>
      <c r="T206" s="241">
        <f t="shared" si="40"/>
        <v>1</v>
      </c>
      <c r="V206" s="222">
        <f t="shared" si="41"/>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2"/>
        <v>YYAA2A1zd</v>
      </c>
      <c r="H207" s="665" t="s">
        <v>341</v>
      </c>
      <c r="I207" s="665" t="s">
        <v>341</v>
      </c>
      <c r="J207" s="665" t="s">
        <v>22</v>
      </c>
      <c r="K207" s="665" t="s">
        <v>1114</v>
      </c>
      <c r="L207" s="665" t="s">
        <v>219</v>
      </c>
      <c r="M207" s="665" t="s">
        <v>932</v>
      </c>
      <c r="N207" t="b">
        <f>AND(COUNTIF(G$211:$G220,G207))</f>
        <v>0</v>
      </c>
      <c r="O207" s="33" t="s">
        <v>871</v>
      </c>
      <c r="Q207" s="241" t="b">
        <v>1</v>
      </c>
      <c r="T207" s="241">
        <f t="shared" si="40"/>
        <v>1</v>
      </c>
      <c r="V207" s="222">
        <f t="shared" si="41"/>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2"/>
        <v>AYWA2A1a</v>
      </c>
      <c r="H208" s="665" t="s">
        <v>22</v>
      </c>
      <c r="I208" s="665" t="s">
        <v>341</v>
      </c>
      <c r="J208" s="665" t="s">
        <v>8</v>
      </c>
      <c r="K208" s="665" t="s">
        <v>1114</v>
      </c>
      <c r="L208" s="665" t="s">
        <v>219</v>
      </c>
      <c r="M208" s="665" t="s">
        <v>67</v>
      </c>
      <c r="N208" t="b">
        <f>AND(COUNTIF(G$211:$G221,G208))</f>
        <v>0</v>
      </c>
      <c r="O208" s="33" t="s">
        <v>871</v>
      </c>
      <c r="Q208" s="241" t="b">
        <v>1</v>
      </c>
      <c r="T208" s="241">
        <f t="shared" si="40"/>
        <v>0</v>
      </c>
      <c r="V208" s="222">
        <f t="shared" si="41"/>
        <v>1</v>
      </c>
      <c r="Y208" t="s">
        <v>930</v>
      </c>
      <c r="Z208">
        <v>0</v>
      </c>
      <c r="AA208">
        <v>1</v>
      </c>
      <c r="AB208">
        <v>2</v>
      </c>
      <c r="AC208">
        <v>1</v>
      </c>
      <c r="AX208" s="16"/>
      <c r="AY208" s="8"/>
      <c r="AZ208" s="8"/>
      <c r="BA208" s="8"/>
    </row>
    <row r="209" spans="1:53" ht="14.5" outlineLevel="1" x14ac:dyDescent="0.35">
      <c r="A209" s="6"/>
      <c r="B209" s="7"/>
      <c r="C209" s="17"/>
      <c r="D209" s="17"/>
      <c r="E209" s="17"/>
      <c r="F209" s="26"/>
      <c r="G209" t="str">
        <f t="shared" si="42"/>
        <v>AANWA1a</v>
      </c>
      <c r="H209" s="665" t="s">
        <v>22</v>
      </c>
      <c r="I209" s="665" t="s">
        <v>22</v>
      </c>
      <c r="J209" s="665" t="s">
        <v>72</v>
      </c>
      <c r="K209" s="665" t="s">
        <v>8</v>
      </c>
      <c r="L209" s="665" t="s">
        <v>219</v>
      </c>
      <c r="M209" s="665" t="s">
        <v>67</v>
      </c>
      <c r="N209" t="b">
        <f>AND(COUNTIF(G$211:$G222,G209))</f>
        <v>0</v>
      </c>
      <c r="O209" s="33" t="s">
        <v>871</v>
      </c>
      <c r="Q209" s="241" t="b">
        <v>1</v>
      </c>
      <c r="T209" s="241">
        <f t="shared" si="40"/>
        <v>0</v>
      </c>
      <c r="V209" s="222">
        <f t="shared" si="41"/>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3">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44">IF(OR(M210="a",M210="a2",M210="sp"),0,1)</f>
        <v>0</v>
      </c>
      <c r="V210" s="222">
        <f t="shared" ref="V210" si="45">1-T210</f>
        <v>1</v>
      </c>
      <c r="Y210" t="s">
        <v>931</v>
      </c>
      <c r="Z210">
        <v>0</v>
      </c>
      <c r="AA210">
        <v>1</v>
      </c>
      <c r="AB210">
        <v>2</v>
      </c>
      <c r="AC210">
        <v>1</v>
      </c>
      <c r="AX210" s="16"/>
      <c r="AY210" s="8"/>
      <c r="AZ210" s="8"/>
      <c r="BA210" s="8"/>
    </row>
    <row r="211" spans="1:53" ht="14.5" outlineLevel="1" x14ac:dyDescent="0.35">
      <c r="A211" s="6"/>
      <c r="B211" s="7"/>
      <c r="C211" s="17"/>
      <c r="D211" s="17"/>
      <c r="E211" s="17"/>
      <c r="F211" s="26"/>
      <c r="G211" t="str">
        <f t="shared" si="42"/>
        <v>MSMSMSMSMSms</v>
      </c>
      <c r="H211" s="665" t="s">
        <v>1237</v>
      </c>
      <c r="I211" s="665" t="s">
        <v>1237</v>
      </c>
      <c r="J211" s="665" t="s">
        <v>1237</v>
      </c>
      <c r="K211" s="665" t="s">
        <v>1237</v>
      </c>
      <c r="L211" s="665" t="s">
        <v>1237</v>
      </c>
      <c r="M211" s="665" t="s">
        <v>1234</v>
      </c>
      <c r="N211" t="b">
        <f>AND(COUNTIF(G$212:$G213,G211))</f>
        <v>0</v>
      </c>
      <c r="O211" s="33" t="s">
        <v>1237</v>
      </c>
      <c r="Q211" s="241" t="b">
        <v>1</v>
      </c>
      <c r="T211" s="241">
        <f t="shared" si="40"/>
        <v>1</v>
      </c>
      <c r="V211" s="222">
        <f t="shared" si="41"/>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1234</v>
      </c>
      <c r="Z213">
        <v>1</v>
      </c>
      <c r="AA213">
        <v>1</v>
      </c>
      <c r="AB213">
        <v>2</v>
      </c>
      <c r="AC213">
        <v>0</v>
      </c>
      <c r="AX213" s="16"/>
      <c r="AY213" s="8"/>
      <c r="AZ213" s="8"/>
      <c r="BA213" s="8"/>
    </row>
    <row r="214" spans="1:53" ht="14.5" outlineLevel="1" x14ac:dyDescent="0.35">
      <c r="A214" s="6"/>
      <c r="B214" s="7"/>
      <c r="C214" s="17"/>
      <c r="D214" s="17"/>
      <c r="E214" s="17"/>
      <c r="F214" s="26"/>
      <c r="G214" s="495" t="s">
        <v>970</v>
      </c>
      <c r="I214" s="26" t="s">
        <v>1007</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929</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1218</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933</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46">_xlfn.CONCAT(H160:M160)</f>
        <v>AAAA2A1a</v>
      </c>
      <c r="H218" s="692">
        <f t="shared" ref="H218:Q218" si="47">IFERROR(VLOOKUP($M160,$Y$161:$Z$173,2,FALSE)*H$215*(1+H$216*INDEX($AC$162:$AN$173,MATCH($L160,$AB$162:$AB$173,0),MATCH($M160,_xlfn.ANCHORARRAY($AC$161),0))),0)</f>
        <v>0</v>
      </c>
      <c r="I218" s="692">
        <f t="shared" si="47"/>
        <v>0</v>
      </c>
      <c r="J218" s="692">
        <f t="shared" si="47"/>
        <v>0</v>
      </c>
      <c r="K218" s="692">
        <f t="shared" si="47"/>
        <v>0</v>
      </c>
      <c r="L218" s="692">
        <f t="shared" si="47"/>
        <v>0</v>
      </c>
      <c r="M218" s="692">
        <f t="shared" si="47"/>
        <v>0</v>
      </c>
      <c r="N218" s="692">
        <f t="shared" si="47"/>
        <v>0</v>
      </c>
      <c r="O218" s="692">
        <f t="shared" si="47"/>
        <v>0</v>
      </c>
      <c r="P218" s="692">
        <f t="shared" si="47"/>
        <v>0</v>
      </c>
      <c r="Q218" s="692">
        <f t="shared" si="47"/>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46"/>
        <v>GGGGAg1a2</v>
      </c>
      <c r="H219" s="692">
        <f t="shared" ref="H219:Q219" si="48">IFERROR(VLOOKUP($M161,$Y$161:$Z$173,2,FALSE)*H$215*(1+H$216*INDEX($AC$162:$AN$173,MATCH($L161,$AB$162:$AB$173,0),MATCH($M161,_xlfn.ANCHORARRAY($AC$161),0))),0)</f>
        <v>0</v>
      </c>
      <c r="I219" s="692">
        <f t="shared" si="48"/>
        <v>0</v>
      </c>
      <c r="J219" s="692">
        <f t="shared" si="48"/>
        <v>0</v>
      </c>
      <c r="K219" s="692">
        <f t="shared" si="48"/>
        <v>0</v>
      </c>
      <c r="L219" s="692">
        <f t="shared" si="48"/>
        <v>0</v>
      </c>
      <c r="M219" s="692">
        <f t="shared" si="48"/>
        <v>0</v>
      </c>
      <c r="N219" s="692">
        <f t="shared" si="48"/>
        <v>0</v>
      </c>
      <c r="O219" s="692">
        <f t="shared" si="48"/>
        <v>0</v>
      </c>
      <c r="P219" s="692">
        <f t="shared" si="48"/>
        <v>0</v>
      </c>
      <c r="Q219" s="692">
        <f t="shared" si="48"/>
        <v>0</v>
      </c>
      <c r="R219" s="186"/>
      <c r="Y219" t="s">
        <v>932</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46"/>
        <v>GGGGSg1a2</v>
      </c>
      <c r="H220" s="692">
        <f t="shared" ref="H220:Q220" si="49">IFERROR(VLOOKUP($M162,$Y$161:$Z$173,2,FALSE)*H$215*(1+H$216*INDEX($AC$162:$AN$173,MATCH($L162,$AB$162:$AB$173,0),MATCH($M162,_xlfn.ANCHORARRAY($AC$161),0))),0)</f>
        <v>0</v>
      </c>
      <c r="I220" s="692">
        <f t="shared" si="49"/>
        <v>0</v>
      </c>
      <c r="J220" s="692">
        <f t="shared" si="49"/>
        <v>0</v>
      </c>
      <c r="K220" s="692">
        <f t="shared" si="49"/>
        <v>0</v>
      </c>
      <c r="L220" s="692">
        <f t="shared" si="49"/>
        <v>0</v>
      </c>
      <c r="M220" s="692">
        <f t="shared" si="49"/>
        <v>0</v>
      </c>
      <c r="N220" s="692">
        <f t="shared" si="49"/>
        <v>0</v>
      </c>
      <c r="O220" s="692">
        <f t="shared" si="49"/>
        <v>0</v>
      </c>
      <c r="P220" s="692">
        <f t="shared" si="49"/>
        <v>0</v>
      </c>
      <c r="Q220" s="692">
        <f t="shared" si="49"/>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46"/>
        <v>GGGAg2Na2</v>
      </c>
      <c r="H221" s="692">
        <f t="shared" ref="H221:Q221" si="50">IFERROR(VLOOKUP($M163,$Y$161:$Z$173,2,FALSE)*H$215*(1+H$216*INDEX($AC$162:$AN$173,MATCH($L163,$AB$162:$AB$173,0),MATCH($M163,_xlfn.ANCHORARRAY($AC$161),0))),0)</f>
        <v>0</v>
      </c>
      <c r="I221" s="692">
        <f t="shared" si="50"/>
        <v>0</v>
      </c>
      <c r="J221" s="692">
        <f t="shared" si="50"/>
        <v>0</v>
      </c>
      <c r="K221" s="692">
        <f t="shared" si="50"/>
        <v>0</v>
      </c>
      <c r="L221" s="692">
        <f t="shared" si="50"/>
        <v>0</v>
      </c>
      <c r="M221" s="692">
        <f t="shared" si="50"/>
        <v>0</v>
      </c>
      <c r="N221" s="692">
        <f t="shared" si="50"/>
        <v>0</v>
      </c>
      <c r="O221" s="692">
        <f t="shared" si="50"/>
        <v>0</v>
      </c>
      <c r="P221" s="692">
        <f t="shared" si="50"/>
        <v>0</v>
      </c>
      <c r="Q221" s="692">
        <f t="shared" si="50"/>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46"/>
        <v>GGGAg2Ea2</v>
      </c>
      <c r="H222" s="692">
        <f t="shared" ref="H222:Q222" si="51">IFERROR(VLOOKUP($M164,$Y$161:$Z$173,2,FALSE)*H$215*(1+H$216*INDEX($AC$162:$AN$173,MATCH($L164,$AB$162:$AB$173,0),MATCH($M164,_xlfn.ANCHORARRAY($AC$161),0))),0)</f>
        <v>0</v>
      </c>
      <c r="I222" s="692">
        <f t="shared" si="51"/>
        <v>0</v>
      </c>
      <c r="J222" s="692">
        <f t="shared" si="51"/>
        <v>0</v>
      </c>
      <c r="K222" s="692">
        <f t="shared" si="51"/>
        <v>0</v>
      </c>
      <c r="L222" s="692">
        <f t="shared" si="51"/>
        <v>0</v>
      </c>
      <c r="M222" s="692">
        <f t="shared" si="51"/>
        <v>0</v>
      </c>
      <c r="N222" s="692">
        <f t="shared" si="51"/>
        <v>0</v>
      </c>
      <c r="O222" s="692">
        <f t="shared" si="51"/>
        <v>0</v>
      </c>
      <c r="P222" s="692">
        <f t="shared" si="51"/>
        <v>0</v>
      </c>
      <c r="Q222" s="692">
        <f t="shared" si="51"/>
        <v>0</v>
      </c>
      <c r="R222" s="186"/>
      <c r="X222" t="s">
        <v>1216</v>
      </c>
      <c r="Z222" t="s">
        <v>753</v>
      </c>
      <c r="AA222" t="s">
        <v>1130</v>
      </c>
      <c r="AB222" t="s">
        <v>1131</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46"/>
        <v>GGGAg2OFa2</v>
      </c>
      <c r="H223" s="692">
        <f t="shared" ref="H223:Q223" si="52">IFERROR(VLOOKUP($M165,$Y$161:$Z$173,2,FALSE)*H$215*(1+H$216*INDEX($AC$162:$AN$173,MATCH($L165,$AB$162:$AB$173,0),MATCH($M165,_xlfn.ANCHORARRAY($AC$161),0))),0)</f>
        <v>0</v>
      </c>
      <c r="I223" s="692">
        <f t="shared" si="52"/>
        <v>0</v>
      </c>
      <c r="J223" s="692">
        <f t="shared" si="52"/>
        <v>0</v>
      </c>
      <c r="K223" s="692">
        <f t="shared" si="52"/>
        <v>0</v>
      </c>
      <c r="L223" s="692">
        <f t="shared" si="52"/>
        <v>0</v>
      </c>
      <c r="M223" s="692">
        <f t="shared" si="52"/>
        <v>0</v>
      </c>
      <c r="N223" s="692">
        <f t="shared" si="52"/>
        <v>0</v>
      </c>
      <c r="O223" s="692">
        <f t="shared" si="52"/>
        <v>0</v>
      </c>
      <c r="P223" s="692">
        <f t="shared" si="52"/>
        <v>0</v>
      </c>
      <c r="Q223" s="692">
        <f t="shared" si="52"/>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46"/>
        <v>GGGC1Na2</v>
      </c>
      <c r="H224" s="692">
        <f t="shared" ref="H224:Q224" si="53">IFERROR(VLOOKUP($M166,$Y$161:$Z$173,2,FALSE)*H$215*(1+H$216*INDEX($AC$162:$AN$173,MATCH($L166,$AB$162:$AB$173,0),MATCH($M166,_xlfn.ANCHORARRAY($AC$161),0))),0)</f>
        <v>0</v>
      </c>
      <c r="I224" s="692">
        <f t="shared" si="53"/>
        <v>0</v>
      </c>
      <c r="J224" s="692">
        <f t="shared" si="53"/>
        <v>0</v>
      </c>
      <c r="K224" s="692">
        <f t="shared" si="53"/>
        <v>0</v>
      </c>
      <c r="L224" s="692">
        <f t="shared" si="53"/>
        <v>0</v>
      </c>
      <c r="M224" s="692">
        <f t="shared" si="53"/>
        <v>0</v>
      </c>
      <c r="N224" s="692">
        <f t="shared" si="53"/>
        <v>0</v>
      </c>
      <c r="O224" s="692">
        <f t="shared" si="53"/>
        <v>0</v>
      </c>
      <c r="P224" s="692">
        <f t="shared" si="53"/>
        <v>0</v>
      </c>
      <c r="Q224" s="692">
        <f t="shared" si="53"/>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46"/>
        <v>GGGC1Ea2</v>
      </c>
      <c r="H225" s="692">
        <f t="shared" ref="H225:Q225" si="54">IFERROR(VLOOKUP($M167,$Y$161:$Z$173,2,FALSE)*H$215*(1+H$216*INDEX($AC$162:$AN$173,MATCH($L167,$AB$162:$AB$173,0),MATCH($M167,_xlfn.ANCHORARRAY($AC$161),0))),0)</f>
        <v>0</v>
      </c>
      <c r="I225" s="692">
        <f t="shared" si="54"/>
        <v>0</v>
      </c>
      <c r="J225" s="692">
        <f t="shared" si="54"/>
        <v>0</v>
      </c>
      <c r="K225" s="692">
        <f t="shared" si="54"/>
        <v>0</v>
      </c>
      <c r="L225" s="692">
        <f t="shared" si="54"/>
        <v>0</v>
      </c>
      <c r="M225" s="692">
        <f t="shared" si="54"/>
        <v>0</v>
      </c>
      <c r="N225" s="692">
        <f t="shared" si="54"/>
        <v>0</v>
      </c>
      <c r="O225" s="692">
        <f t="shared" si="54"/>
        <v>0</v>
      </c>
      <c r="P225" s="692">
        <f t="shared" si="54"/>
        <v>0</v>
      </c>
      <c r="Q225" s="692">
        <f t="shared" si="54"/>
        <v>0</v>
      </c>
      <c r="R225" s="186"/>
      <c r="Y225" t="s">
        <v>930</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46"/>
        <v>GGGC1Pa2</v>
      </c>
      <c r="H226" s="692">
        <f t="shared" ref="H226:Q226" si="55">IFERROR(VLOOKUP($M168,$Y$161:$Z$173,2,FALSE)*H$215*(1+H$216*INDEX($AC$162:$AN$173,MATCH($L168,$AB$162:$AB$173,0),MATCH($M168,_xlfn.ANCHORARRAY($AC$161),0))),0)</f>
        <v>0</v>
      </c>
      <c r="I226" s="692">
        <f t="shared" si="55"/>
        <v>0</v>
      </c>
      <c r="J226" s="692">
        <f t="shared" si="55"/>
        <v>0</v>
      </c>
      <c r="K226" s="692">
        <f t="shared" si="55"/>
        <v>0</v>
      </c>
      <c r="L226" s="692">
        <f t="shared" si="55"/>
        <v>0</v>
      </c>
      <c r="M226" s="692">
        <f t="shared" si="55"/>
        <v>0</v>
      </c>
      <c r="N226" s="692">
        <f t="shared" si="55"/>
        <v>0</v>
      </c>
      <c r="O226" s="692">
        <f t="shared" si="55"/>
        <v>0</v>
      </c>
      <c r="P226" s="692">
        <f t="shared" si="55"/>
        <v>0</v>
      </c>
      <c r="Q226" s="692">
        <f t="shared" si="55"/>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46"/>
        <v>GGGC1OFa2</v>
      </c>
      <c r="H227" s="692">
        <f t="shared" ref="H227:Q227" si="56">IFERROR(VLOOKUP($M169,$Y$161:$Z$173,2,FALSE)*H$215*(1+H$216*INDEX($AC$162:$AN$173,MATCH($L169,$AB$162:$AB$173,0),MATCH($M169,_xlfn.ANCHORARRAY($AC$161),0))),0)</f>
        <v>0</v>
      </c>
      <c r="I227" s="692">
        <f t="shared" si="56"/>
        <v>0</v>
      </c>
      <c r="J227" s="692">
        <f t="shared" si="56"/>
        <v>0</v>
      </c>
      <c r="K227" s="692">
        <f t="shared" si="56"/>
        <v>0</v>
      </c>
      <c r="L227" s="692">
        <f t="shared" si="56"/>
        <v>0</v>
      </c>
      <c r="M227" s="692">
        <f t="shared" si="56"/>
        <v>0</v>
      </c>
      <c r="N227" s="692">
        <f t="shared" si="56"/>
        <v>0</v>
      </c>
      <c r="O227" s="692">
        <f t="shared" si="56"/>
        <v>0</v>
      </c>
      <c r="P227" s="692">
        <f t="shared" si="56"/>
        <v>0</v>
      </c>
      <c r="Q227" s="692">
        <f t="shared" si="56"/>
        <v>0</v>
      </c>
      <c r="R227" s="186"/>
      <c r="Y227" t="s">
        <v>931</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46"/>
        <v>SPSPSPSPSPsp</v>
      </c>
      <c r="H228" s="692">
        <f t="shared" ref="H228:Q228" si="57">IFERROR(VLOOKUP($M170,$Y$161:$Z$173,2,FALSE)*H$215*(1+H$216*INDEX($AC$162:$AN$173,MATCH($L170,$AB$162:$AB$173,0),MATCH($M170,_xlfn.ANCHORARRAY($AC$161),0))),0)</f>
        <v>0</v>
      </c>
      <c r="I228" s="692">
        <f t="shared" si="57"/>
        <v>0</v>
      </c>
      <c r="J228" s="692">
        <f t="shared" si="57"/>
        <v>0</v>
      </c>
      <c r="K228" s="692">
        <f t="shared" si="57"/>
        <v>0</v>
      </c>
      <c r="L228" s="692">
        <f t="shared" si="57"/>
        <v>0</v>
      </c>
      <c r="M228" s="692">
        <f t="shared" si="57"/>
        <v>0</v>
      </c>
      <c r="N228" s="692">
        <f t="shared" si="57"/>
        <v>0</v>
      </c>
      <c r="O228" s="692">
        <f t="shared" si="57"/>
        <v>0</v>
      </c>
      <c r="P228" s="692">
        <f t="shared" si="57"/>
        <v>0</v>
      </c>
      <c r="Q228" s="692">
        <f t="shared" si="57"/>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46"/>
        <v>YYWNWl</v>
      </c>
      <c r="H229" s="692">
        <f t="shared" ref="H229:Q229" si="58">IFERROR(VLOOKUP($M171,$Y$161:$Z$173,2,FALSE)*H$215*(1+H$216*INDEX($AC$162:$AN$173,MATCH($L171,$AB$162:$AB$173,0),MATCH($M171,_xlfn.ANCHORARRAY($AC$161),0))),0)</f>
        <v>1000</v>
      </c>
      <c r="I229" s="692">
        <f t="shared" si="58"/>
        <v>1427.911190094997</v>
      </c>
      <c r="J229" s="692">
        <f t="shared" si="58"/>
        <v>1189.3432919599152</v>
      </c>
      <c r="K229" s="692">
        <f t="shared" si="58"/>
        <v>1272.849652992473</v>
      </c>
      <c r="L229" s="692">
        <f t="shared" si="58"/>
        <v>990.35145776420609</v>
      </c>
      <c r="M229" s="692">
        <f t="shared" si="58"/>
        <v>1000.0503881773813</v>
      </c>
      <c r="N229" s="692">
        <f t="shared" si="58"/>
        <v>704.54540985711321</v>
      </c>
      <c r="O229" s="692">
        <f t="shared" si="58"/>
        <v>831.57042652785549</v>
      </c>
      <c r="P229" s="692">
        <f t="shared" si="58"/>
        <v>581.39490085004218</v>
      </c>
      <c r="Q229" s="692">
        <f t="shared" si="58"/>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46"/>
        <v>YYLWNw</v>
      </c>
      <c r="H230" s="692">
        <f t="shared" ref="H230:Q230" si="59">IFERROR(VLOOKUP($M172,$Y$161:$Z$173,2,FALSE)*H$215*(1+H$216*INDEX($AC$162:$AN$173,MATCH($L172,$AB$162:$AB$173,0),MATCH($M172,_xlfn.ANCHORARRAY($AC$161),0))),0)</f>
        <v>1890</v>
      </c>
      <c r="I230" s="692">
        <f t="shared" si="59"/>
        <v>2698.7521492795445</v>
      </c>
      <c r="J230" s="692">
        <f t="shared" si="59"/>
        <v>2221.098597735142</v>
      </c>
      <c r="K230" s="692">
        <f t="shared" si="59"/>
        <v>2377.0467269634437</v>
      </c>
      <c r="L230" s="692">
        <f t="shared" si="59"/>
        <v>1827.1984395749603</v>
      </c>
      <c r="M230" s="692">
        <f t="shared" si="59"/>
        <v>1867.5940999212596</v>
      </c>
      <c r="N230" s="692">
        <f t="shared" si="59"/>
        <v>1299.8862811863737</v>
      </c>
      <c r="O230" s="692">
        <f t="shared" si="59"/>
        <v>1534.2474369438933</v>
      </c>
      <c r="P230" s="692">
        <f t="shared" si="59"/>
        <v>1059.5922067992017</v>
      </c>
      <c r="Q230" s="692">
        <f t="shared" si="59"/>
        <v>1890</v>
      </c>
      <c r="Y230" t="s">
        <v>1234</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46"/>
        <v>YYLWNwd</v>
      </c>
      <c r="H231" s="692">
        <f t="shared" ref="H231:Q231" si="60">IFERROR(VLOOKUP($M173,$Y$161:$Z$173,2,FALSE)*H$215*(1+H$216*INDEX($AC$162:$AN$173,MATCH($L173,$AB$162:$AB$173,0),MATCH($M173,_xlfn.ANCHORARRAY($AC$161),0))),0)</f>
        <v>1800</v>
      </c>
      <c r="I231" s="692">
        <f t="shared" si="60"/>
        <v>2570.2401421709947</v>
      </c>
      <c r="J231" s="692">
        <f t="shared" si="60"/>
        <v>2140.8179255278474</v>
      </c>
      <c r="K231" s="692">
        <f t="shared" si="60"/>
        <v>2291.1293753864516</v>
      </c>
      <c r="L231" s="692">
        <f t="shared" si="60"/>
        <v>1782.6326239755711</v>
      </c>
      <c r="M231" s="692">
        <f t="shared" si="60"/>
        <v>1800.0906987192861</v>
      </c>
      <c r="N231" s="692">
        <f t="shared" si="60"/>
        <v>1268.1817377428038</v>
      </c>
      <c r="O231" s="692">
        <f t="shared" si="60"/>
        <v>1496.8267677501399</v>
      </c>
      <c r="P231" s="692">
        <f t="shared" si="60"/>
        <v>1046.5108215300759</v>
      </c>
      <c r="Q231" s="692">
        <f t="shared" si="60"/>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46"/>
        <v>YYWLWz</v>
      </c>
      <c r="H232" s="692">
        <f t="shared" ref="H232:Q232" si="61">IFERROR(VLOOKUP($M174,$Y$161:$Z$173,2,FALSE)*H$215*(1+H$216*INDEX($AC$162:$AN$173,MATCH($L174,$AB$162:$AB$173,0),MATCH($M174,_xlfn.ANCHORARRAY($AC$161),0))),0)</f>
        <v>1000</v>
      </c>
      <c r="I232" s="692">
        <f t="shared" si="61"/>
        <v>1427.911190094997</v>
      </c>
      <c r="J232" s="692">
        <f t="shared" si="61"/>
        <v>1189.3432919599152</v>
      </c>
      <c r="K232" s="692">
        <f t="shared" si="61"/>
        <v>1272.849652992473</v>
      </c>
      <c r="L232" s="692">
        <f t="shared" si="61"/>
        <v>990.35145776420609</v>
      </c>
      <c r="M232" s="692">
        <f t="shared" si="61"/>
        <v>1000.0503881773813</v>
      </c>
      <c r="N232" s="692">
        <f t="shared" si="61"/>
        <v>704.54540985711321</v>
      </c>
      <c r="O232" s="692">
        <f t="shared" si="61"/>
        <v>831.57042652785549</v>
      </c>
      <c r="P232" s="692">
        <f t="shared" si="61"/>
        <v>581.39490085004218</v>
      </c>
      <c r="Q232" s="692">
        <f t="shared" si="61"/>
        <v>1000</v>
      </c>
      <c r="Y232" t="s">
        <v>929</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46"/>
        <v>YYWLWzd</v>
      </c>
      <c r="H233" s="692">
        <f t="shared" ref="H233:Q233" si="62">IFERROR(VLOOKUP($M175,$Y$161:$Z$173,2,FALSE)*H$215*(1+H$216*INDEX($AC$162:$AN$173,MATCH($L175,$AB$162:$AB$173,0),MATCH($M175,_xlfn.ANCHORARRAY($AC$161),0))),0)</f>
        <v>0</v>
      </c>
      <c r="I233" s="692">
        <f t="shared" si="62"/>
        <v>0</v>
      </c>
      <c r="J233" s="692">
        <f t="shared" si="62"/>
        <v>0</v>
      </c>
      <c r="K233" s="692">
        <f t="shared" si="62"/>
        <v>0</v>
      </c>
      <c r="L233" s="692">
        <f t="shared" si="62"/>
        <v>0</v>
      </c>
      <c r="M233" s="692">
        <f t="shared" si="62"/>
        <v>0</v>
      </c>
      <c r="N233" s="692">
        <f t="shared" si="62"/>
        <v>0</v>
      </c>
      <c r="O233" s="692">
        <f t="shared" si="62"/>
        <v>0</v>
      </c>
      <c r="P233" s="692">
        <f t="shared" si="62"/>
        <v>0</v>
      </c>
      <c r="Q233" s="692">
        <f t="shared" si="62"/>
        <v>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46"/>
        <v>YYNWLw</v>
      </c>
      <c r="H234" s="692">
        <f t="shared" ref="H234:Q234" si="63">IFERROR(VLOOKUP($M176,$Y$161:$Z$173,2,FALSE)*H$215*(1+H$216*INDEX($AC$162:$AN$173,MATCH($L176,$AB$162:$AB$173,0),MATCH($M176,_xlfn.ANCHORARRAY($AC$161),0))),0)</f>
        <v>2160</v>
      </c>
      <c r="I234" s="692">
        <f t="shared" si="63"/>
        <v>3084.2881706051935</v>
      </c>
      <c r="J234" s="692">
        <f t="shared" si="63"/>
        <v>2461.9406143570241</v>
      </c>
      <c r="K234" s="692">
        <f t="shared" si="63"/>
        <v>2634.7987816944192</v>
      </c>
      <c r="L234" s="692">
        <f t="shared" si="63"/>
        <v>1960.8958863731284</v>
      </c>
      <c r="M234" s="692">
        <f t="shared" si="63"/>
        <v>2070.1043035271787</v>
      </c>
      <c r="N234" s="692">
        <f t="shared" si="63"/>
        <v>1394.9999115170842</v>
      </c>
      <c r="O234" s="692">
        <f t="shared" si="63"/>
        <v>1646.5094445251541</v>
      </c>
      <c r="P234" s="692">
        <f t="shared" si="63"/>
        <v>1098.8363626065798</v>
      </c>
      <c r="Q234" s="692">
        <f t="shared" si="63"/>
        <v>2160</v>
      </c>
      <c r="Y234" t="s">
        <v>933</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46"/>
        <v>YYNWLwd</v>
      </c>
      <c r="H235" s="692">
        <f t="shared" ref="H235:Q235" si="64">IFERROR(VLOOKUP($M177,$Y$161:$Z$173,2,FALSE)*H$215*(1+H$216*INDEX($AC$162:$AN$173,MATCH($L177,$AB$162:$AB$173,0),MATCH($M177,_xlfn.ANCHORARRAY($AC$161),0))),0)</f>
        <v>2160</v>
      </c>
      <c r="I235" s="692">
        <f t="shared" si="64"/>
        <v>3084.2881706051935</v>
      </c>
      <c r="J235" s="692">
        <f t="shared" si="64"/>
        <v>2461.9406143570241</v>
      </c>
      <c r="K235" s="692">
        <f t="shared" si="64"/>
        <v>2634.7987816944192</v>
      </c>
      <c r="L235" s="692">
        <f t="shared" si="64"/>
        <v>1960.8958863731284</v>
      </c>
      <c r="M235" s="692">
        <f t="shared" si="64"/>
        <v>2070.1043035271787</v>
      </c>
      <c r="N235" s="692">
        <f t="shared" si="64"/>
        <v>1394.9999115170842</v>
      </c>
      <c r="O235" s="692">
        <f t="shared" si="64"/>
        <v>1646.5094445251541</v>
      </c>
      <c r="P235" s="692">
        <f t="shared" si="64"/>
        <v>1098.8363626065798</v>
      </c>
      <c r="Q235" s="692">
        <f t="shared" si="64"/>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46"/>
        <v>AYAA2A1w</v>
      </c>
      <c r="H236" s="692">
        <f t="shared" ref="H236:Q236" si="65">IFERROR(VLOOKUP($M178,$Y$161:$Z$173,2,FALSE)*H$215*(1+H$216*INDEX($AC$162:$AN$173,MATCH($L178,$AB$162:$AB$173,0),MATCH($M178,_xlfn.ANCHORARRAY($AC$161),0))),0)</f>
        <v>2070</v>
      </c>
      <c r="I236" s="692">
        <f t="shared" si="65"/>
        <v>2955.7761634966437</v>
      </c>
      <c r="J236" s="692">
        <f t="shared" si="65"/>
        <v>2381.6599421497303</v>
      </c>
      <c r="K236" s="692">
        <f t="shared" si="65"/>
        <v>2548.8814301174275</v>
      </c>
      <c r="L236" s="692">
        <f t="shared" si="65"/>
        <v>1916.3300707737387</v>
      </c>
      <c r="M236" s="692">
        <f t="shared" si="65"/>
        <v>2002.6009023252059</v>
      </c>
      <c r="N236" s="692">
        <f t="shared" si="65"/>
        <v>1363.2953680735141</v>
      </c>
      <c r="O236" s="692">
        <f t="shared" si="65"/>
        <v>1609.0887753314003</v>
      </c>
      <c r="P236" s="692">
        <f t="shared" si="65"/>
        <v>1085.7549773374537</v>
      </c>
      <c r="Q236" s="692">
        <f t="shared" si="65"/>
        <v>2070</v>
      </c>
      <c r="Y236" t="s">
        <v>932</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46"/>
        <v>AYAA2A1wd</v>
      </c>
      <c r="H237" s="692">
        <f t="shared" ref="H237:Q237" si="66">IFERROR(VLOOKUP($M179,$Y$161:$Z$173,2,FALSE)*H$215*(1+H$216*INDEX($AC$162:$AN$173,MATCH($L179,$AB$162:$AB$173,0),MATCH($M179,_xlfn.ANCHORARRAY($AC$161),0))),0)</f>
        <v>2070</v>
      </c>
      <c r="I237" s="692">
        <f t="shared" si="66"/>
        <v>2955.7761634966437</v>
      </c>
      <c r="J237" s="692">
        <f t="shared" si="66"/>
        <v>2381.6599421497303</v>
      </c>
      <c r="K237" s="692">
        <f t="shared" si="66"/>
        <v>2548.8814301174275</v>
      </c>
      <c r="L237" s="692">
        <f t="shared" si="66"/>
        <v>1916.3300707737387</v>
      </c>
      <c r="M237" s="692">
        <f t="shared" si="66"/>
        <v>2002.6009023252059</v>
      </c>
      <c r="N237" s="692">
        <f t="shared" si="66"/>
        <v>1363.2953680735141</v>
      </c>
      <c r="O237" s="692">
        <f t="shared" si="66"/>
        <v>1609.0887753314003</v>
      </c>
      <c r="P237" s="692">
        <f t="shared" si="66"/>
        <v>1085.7549773374537</v>
      </c>
      <c r="Q237" s="692">
        <f t="shared" si="66"/>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46"/>
        <v>AAWA2A1a</v>
      </c>
      <c r="H238" s="692">
        <f t="shared" ref="H238:Q238" si="67">IFERROR(VLOOKUP($M180,$Y$161:$Z$173,2,FALSE)*H$215*(1+H$216*INDEX($AC$162:$AN$173,MATCH($L180,$AB$162:$AB$173,0),MATCH($M180,_xlfn.ANCHORARRAY($AC$161),0))),0)</f>
        <v>0</v>
      </c>
      <c r="I238" s="692">
        <f t="shared" si="67"/>
        <v>0</v>
      </c>
      <c r="J238" s="692">
        <f t="shared" si="67"/>
        <v>0</v>
      </c>
      <c r="K238" s="692">
        <f t="shared" si="67"/>
        <v>0</v>
      </c>
      <c r="L238" s="692">
        <f t="shared" si="67"/>
        <v>0</v>
      </c>
      <c r="M238" s="692">
        <f t="shared" si="67"/>
        <v>0</v>
      </c>
      <c r="N238" s="692">
        <f t="shared" si="67"/>
        <v>0</v>
      </c>
      <c r="O238" s="692">
        <f t="shared" si="67"/>
        <v>0</v>
      </c>
      <c r="P238" s="692">
        <f t="shared" si="67"/>
        <v>0</v>
      </c>
      <c r="Q238" s="692">
        <f t="shared" si="67"/>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46"/>
        <v>AAAWA1a</v>
      </c>
      <c r="H239" s="692">
        <f t="shared" ref="H239:Q239" si="68">IFERROR(VLOOKUP($M181,$Y$161:$Z$173,2,FALSE)*H$215*(1+H$216*INDEX($AC$162:$AN$173,MATCH($L181,$AB$162:$AB$173,0),MATCH($M181,_xlfn.ANCHORARRAY($AC$161),0))),0)</f>
        <v>0</v>
      </c>
      <c r="I239" s="692">
        <f t="shared" si="68"/>
        <v>0</v>
      </c>
      <c r="J239" s="692">
        <f t="shared" si="68"/>
        <v>0</v>
      </c>
      <c r="K239" s="692">
        <f t="shared" si="68"/>
        <v>0</v>
      </c>
      <c r="L239" s="692">
        <f t="shared" si="68"/>
        <v>0</v>
      </c>
      <c r="M239" s="692">
        <f t="shared" si="68"/>
        <v>0</v>
      </c>
      <c r="N239" s="692">
        <f t="shared" si="68"/>
        <v>0</v>
      </c>
      <c r="O239" s="692">
        <f t="shared" si="68"/>
        <v>0</v>
      </c>
      <c r="P239" s="692">
        <f t="shared" si="68"/>
        <v>0</v>
      </c>
      <c r="Q239" s="692">
        <f t="shared" si="68"/>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46"/>
        <v>YAAA2Wa</v>
      </c>
      <c r="H240" s="692">
        <f t="shared" ref="H240:Q240" si="69">IFERROR(VLOOKUP($M182,$Y$161:$Z$173,2,FALSE)*H$215*(1+H$216*INDEX($AC$162:$AN$173,MATCH($L182,$AB$162:$AB$173,0),MATCH($M182,_xlfn.ANCHORARRAY($AC$161),0))),0)</f>
        <v>0</v>
      </c>
      <c r="I240" s="692">
        <f t="shared" si="69"/>
        <v>0</v>
      </c>
      <c r="J240" s="692">
        <f t="shared" si="69"/>
        <v>0</v>
      </c>
      <c r="K240" s="692">
        <f t="shared" si="69"/>
        <v>0</v>
      </c>
      <c r="L240" s="692">
        <f t="shared" si="69"/>
        <v>0</v>
      </c>
      <c r="M240" s="692">
        <f t="shared" si="69"/>
        <v>0</v>
      </c>
      <c r="N240" s="692">
        <f t="shared" si="69"/>
        <v>0</v>
      </c>
      <c r="O240" s="692">
        <f t="shared" si="69"/>
        <v>0</v>
      </c>
      <c r="P240" s="692">
        <f t="shared" si="69"/>
        <v>0</v>
      </c>
      <c r="Q240" s="692">
        <f t="shared" si="69"/>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46"/>
        <v>AYAWA1w</v>
      </c>
      <c r="H241" s="692">
        <f t="shared" ref="H241:Q241" si="70">IFERROR(VLOOKUP($M183,$Y$161:$Z$173,2,FALSE)*H$215*(1+H$216*INDEX($AC$162:$AN$173,MATCH($L183,$AB$162:$AB$173,0),MATCH($M183,_xlfn.ANCHORARRAY($AC$161),0))),0)</f>
        <v>2070</v>
      </c>
      <c r="I241" s="692">
        <f t="shared" si="70"/>
        <v>2955.7761634966437</v>
      </c>
      <c r="J241" s="692">
        <f t="shared" si="70"/>
        <v>2381.6599421497303</v>
      </c>
      <c r="K241" s="692">
        <f t="shared" si="70"/>
        <v>2548.8814301174275</v>
      </c>
      <c r="L241" s="692">
        <f t="shared" si="70"/>
        <v>1916.3300707737387</v>
      </c>
      <c r="M241" s="692">
        <f t="shared" si="70"/>
        <v>2002.6009023252059</v>
      </c>
      <c r="N241" s="692">
        <f t="shared" si="70"/>
        <v>1363.2953680735141</v>
      </c>
      <c r="O241" s="692">
        <f t="shared" si="70"/>
        <v>1609.0887753314003</v>
      </c>
      <c r="P241" s="692">
        <f t="shared" si="70"/>
        <v>1085.7549773374537</v>
      </c>
      <c r="Q241" s="692">
        <f t="shared" si="70"/>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46"/>
        <v>AYAWA1wd</v>
      </c>
      <c r="H242" s="692">
        <f t="shared" ref="H242:Q242" si="71">IFERROR(VLOOKUP($M184,$Y$161:$Z$173,2,FALSE)*H$215*(1+H$216*INDEX($AC$162:$AN$173,MATCH($L184,$AB$162:$AB$173,0),MATCH($M184,_xlfn.ANCHORARRAY($AC$161),0))),0)</f>
        <v>2070</v>
      </c>
      <c r="I242" s="692">
        <f t="shared" si="71"/>
        <v>2955.7761634966437</v>
      </c>
      <c r="J242" s="692">
        <f t="shared" si="71"/>
        <v>2381.6599421497303</v>
      </c>
      <c r="K242" s="692">
        <f t="shared" si="71"/>
        <v>2548.8814301174275</v>
      </c>
      <c r="L242" s="692">
        <f t="shared" si="71"/>
        <v>1916.3300707737387</v>
      </c>
      <c r="M242" s="692">
        <f t="shared" si="71"/>
        <v>2002.6009023252059</v>
      </c>
      <c r="N242" s="692">
        <f t="shared" si="71"/>
        <v>1363.2953680735141</v>
      </c>
      <c r="O242" s="692">
        <f t="shared" si="71"/>
        <v>1609.0887753314003</v>
      </c>
      <c r="P242" s="692">
        <f t="shared" si="71"/>
        <v>1085.7549773374537</v>
      </c>
      <c r="Q242" s="692">
        <f t="shared" si="71"/>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46"/>
        <v>YAWA2Wa</v>
      </c>
      <c r="H243" s="692">
        <f t="shared" ref="H243:Q243" si="72">IFERROR(VLOOKUP($M185,$Y$161:$Z$173,2,FALSE)*H$215*(1+H$216*INDEX($AC$162:$AN$173,MATCH($L185,$AB$162:$AB$173,0),MATCH($M185,_xlfn.ANCHORARRAY($AC$161),0))),0)</f>
        <v>0</v>
      </c>
      <c r="I243" s="692">
        <f t="shared" si="72"/>
        <v>0</v>
      </c>
      <c r="J243" s="692">
        <f t="shared" si="72"/>
        <v>0</v>
      </c>
      <c r="K243" s="692">
        <f t="shared" si="72"/>
        <v>0</v>
      </c>
      <c r="L243" s="692">
        <f t="shared" si="72"/>
        <v>0</v>
      </c>
      <c r="M243" s="692">
        <f t="shared" si="72"/>
        <v>0</v>
      </c>
      <c r="N243" s="692">
        <f t="shared" si="72"/>
        <v>0</v>
      </c>
      <c r="O243" s="692">
        <f t="shared" si="72"/>
        <v>0</v>
      </c>
      <c r="P243" s="692">
        <f t="shared" si="72"/>
        <v>0</v>
      </c>
      <c r="Q243" s="692">
        <f t="shared" si="72"/>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46"/>
        <v>YYAWWa</v>
      </c>
      <c r="H244" s="692">
        <f t="shared" ref="H244:Q244" si="73">IFERROR(VLOOKUP($M186,$Y$161:$Z$173,2,FALSE)*H$215*(1+H$216*INDEX($AC$162:$AN$173,MATCH($L186,$AB$162:$AB$173,0),MATCH($M186,_xlfn.ANCHORARRAY($AC$161),0))),0)</f>
        <v>0</v>
      </c>
      <c r="I244" s="692">
        <f t="shared" si="73"/>
        <v>0</v>
      </c>
      <c r="J244" s="692">
        <f t="shared" si="73"/>
        <v>0</v>
      </c>
      <c r="K244" s="692">
        <f t="shared" si="73"/>
        <v>0</v>
      </c>
      <c r="L244" s="692">
        <f t="shared" si="73"/>
        <v>0</v>
      </c>
      <c r="M244" s="692">
        <f t="shared" si="73"/>
        <v>0</v>
      </c>
      <c r="N244" s="692">
        <f t="shared" si="73"/>
        <v>0</v>
      </c>
      <c r="O244" s="692">
        <f t="shared" si="73"/>
        <v>0</v>
      </c>
      <c r="P244" s="692">
        <f t="shared" si="73"/>
        <v>0</v>
      </c>
      <c r="Q244" s="692">
        <f t="shared" si="73"/>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46"/>
        <v>YYWA2Ww</v>
      </c>
      <c r="H245" s="692">
        <f t="shared" ref="H245:Q245" si="74">IFERROR(VLOOKUP($M187,$Y$161:$Z$173,2,FALSE)*H$215*(1+H$216*INDEX($AC$162:$AN$173,MATCH($L187,$AB$162:$AB$173,0),MATCH($M187,_xlfn.ANCHORARRAY($AC$161),0))),0)</f>
        <v>1800</v>
      </c>
      <c r="I245" s="692">
        <f t="shared" si="74"/>
        <v>2570.2401421709947</v>
      </c>
      <c r="J245" s="692">
        <f t="shared" si="74"/>
        <v>2140.8179255278474</v>
      </c>
      <c r="K245" s="692">
        <f t="shared" si="74"/>
        <v>2291.1293753864516</v>
      </c>
      <c r="L245" s="692">
        <f t="shared" si="74"/>
        <v>1782.6326239755711</v>
      </c>
      <c r="M245" s="692">
        <f t="shared" si="74"/>
        <v>1800.0906987192861</v>
      </c>
      <c r="N245" s="692">
        <f t="shared" si="74"/>
        <v>1268.1817377428038</v>
      </c>
      <c r="O245" s="692">
        <f t="shared" si="74"/>
        <v>1496.8267677501399</v>
      </c>
      <c r="P245" s="692">
        <f t="shared" si="74"/>
        <v>1046.5108215300759</v>
      </c>
      <c r="Q245" s="692">
        <f t="shared" si="74"/>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46"/>
        <v>YYWA2Wwd</v>
      </c>
      <c r="H246" s="692">
        <f t="shared" ref="H246:Q246" si="75">IFERROR(VLOOKUP($M188,$Y$161:$Z$173,2,FALSE)*H$215*(1+H$216*INDEX($AC$162:$AN$173,MATCH($L188,$AB$162:$AB$173,0),MATCH($M188,_xlfn.ANCHORARRAY($AC$161),0))),0)</f>
        <v>1800</v>
      </c>
      <c r="I246" s="692">
        <f t="shared" si="75"/>
        <v>2570.2401421709947</v>
      </c>
      <c r="J246" s="692">
        <f t="shared" si="75"/>
        <v>2140.8179255278474</v>
      </c>
      <c r="K246" s="692">
        <f t="shared" si="75"/>
        <v>2291.1293753864516</v>
      </c>
      <c r="L246" s="692">
        <f t="shared" si="75"/>
        <v>1782.6326239755711</v>
      </c>
      <c r="M246" s="692">
        <f t="shared" si="75"/>
        <v>1800.0906987192861</v>
      </c>
      <c r="N246" s="692">
        <f t="shared" si="75"/>
        <v>1268.1817377428038</v>
      </c>
      <c r="O246" s="692">
        <f t="shared" si="75"/>
        <v>1496.8267677501399</v>
      </c>
      <c r="P246" s="692">
        <f t="shared" si="75"/>
        <v>1046.5108215300759</v>
      </c>
      <c r="Q246" s="692">
        <f t="shared" si="75"/>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46"/>
        <v>YYWWA1w</v>
      </c>
      <c r="H247" s="692">
        <f t="shared" ref="H247:Q247" si="76">IFERROR(VLOOKUP($M189,$Y$161:$Z$173,2,FALSE)*H$215*(1+H$216*INDEX($AC$162:$AN$173,MATCH($L189,$AB$162:$AB$173,0),MATCH($M189,_xlfn.ANCHORARRAY($AC$161),0))),0)</f>
        <v>2070</v>
      </c>
      <c r="I247" s="692">
        <f t="shared" si="76"/>
        <v>2955.7761634966437</v>
      </c>
      <c r="J247" s="692">
        <f t="shared" si="76"/>
        <v>2381.6599421497303</v>
      </c>
      <c r="K247" s="692">
        <f t="shared" si="76"/>
        <v>2548.8814301174275</v>
      </c>
      <c r="L247" s="692">
        <f t="shared" si="76"/>
        <v>1916.3300707737387</v>
      </c>
      <c r="M247" s="692">
        <f t="shared" si="76"/>
        <v>2002.6009023252059</v>
      </c>
      <c r="N247" s="692">
        <f t="shared" si="76"/>
        <v>1363.2953680735141</v>
      </c>
      <c r="O247" s="692">
        <f t="shared" si="76"/>
        <v>1609.0887753314003</v>
      </c>
      <c r="P247" s="692">
        <f t="shared" si="76"/>
        <v>1085.7549773374537</v>
      </c>
      <c r="Q247" s="692">
        <f t="shared" si="76"/>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46"/>
        <v>YYWWA1wd</v>
      </c>
      <c r="H248" s="692">
        <f t="shared" ref="H248:Q248" si="77">IFERROR(VLOOKUP($M190,$Y$161:$Z$173,2,FALSE)*H$215*(1+H$216*INDEX($AC$162:$AN$173,MATCH($L190,$AB$162:$AB$173,0),MATCH($M190,_xlfn.ANCHORARRAY($AC$161),0))),0)</f>
        <v>2070</v>
      </c>
      <c r="I248" s="692">
        <f t="shared" si="77"/>
        <v>2955.7761634966437</v>
      </c>
      <c r="J248" s="692">
        <f t="shared" si="77"/>
        <v>2381.6599421497303</v>
      </c>
      <c r="K248" s="692">
        <f t="shared" si="77"/>
        <v>2548.8814301174275</v>
      </c>
      <c r="L248" s="692">
        <f t="shared" si="77"/>
        <v>1916.3300707737387</v>
      </c>
      <c r="M248" s="692">
        <f t="shared" si="77"/>
        <v>2002.6009023252059</v>
      </c>
      <c r="N248" s="692">
        <f t="shared" si="77"/>
        <v>1363.2953680735141</v>
      </c>
      <c r="O248" s="692">
        <f t="shared" si="77"/>
        <v>1609.0887753314003</v>
      </c>
      <c r="P248" s="692">
        <f t="shared" si="77"/>
        <v>1085.7549773374537</v>
      </c>
      <c r="Q248" s="692">
        <f t="shared" si="77"/>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46"/>
        <v>YYWWWw</v>
      </c>
      <c r="H249" s="692">
        <f t="shared" ref="H249:Q249" si="78">IFERROR(VLOOKUP($M191,$Y$161:$Z$173,2,FALSE)*H$215*(1+H$216*INDEX($AC$162:$AN$173,MATCH($L191,$AB$162:$AB$173,0),MATCH($M191,_xlfn.ANCHORARRAY($AC$161),0))),0)</f>
        <v>1800</v>
      </c>
      <c r="I249" s="692">
        <f t="shared" si="78"/>
        <v>2570.2401421709947</v>
      </c>
      <c r="J249" s="692">
        <f t="shared" si="78"/>
        <v>2140.8179255278474</v>
      </c>
      <c r="K249" s="692">
        <f t="shared" si="78"/>
        <v>2291.1293753864516</v>
      </c>
      <c r="L249" s="692">
        <f t="shared" si="78"/>
        <v>1782.6326239755711</v>
      </c>
      <c r="M249" s="692">
        <f t="shared" si="78"/>
        <v>1800.0906987192861</v>
      </c>
      <c r="N249" s="692">
        <f t="shared" si="78"/>
        <v>1268.1817377428038</v>
      </c>
      <c r="O249" s="692">
        <f t="shared" si="78"/>
        <v>1496.8267677501399</v>
      </c>
      <c r="P249" s="692">
        <f t="shared" si="78"/>
        <v>1046.5108215300759</v>
      </c>
      <c r="Q249" s="692">
        <f t="shared" si="78"/>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79">_xlfn.CONCAT(H192:M192)</f>
        <v>YYWWWwd</v>
      </c>
      <c r="H250" s="692">
        <f t="shared" ref="H250:Q250" si="80">IFERROR(VLOOKUP($M192,$Y$161:$Z$173,2,FALSE)*H$215*(1+H$216*INDEX($AC$162:$AN$173,MATCH($L192,$AB$162:$AB$173,0),MATCH($M192,_xlfn.ANCHORARRAY($AC$161),0))),0)</f>
        <v>1800</v>
      </c>
      <c r="I250" s="692">
        <f t="shared" si="80"/>
        <v>2570.2401421709947</v>
      </c>
      <c r="J250" s="692">
        <f t="shared" si="80"/>
        <v>2140.8179255278474</v>
      </c>
      <c r="K250" s="692">
        <f t="shared" si="80"/>
        <v>2291.1293753864516</v>
      </c>
      <c r="L250" s="692">
        <f t="shared" si="80"/>
        <v>1782.6326239755711</v>
      </c>
      <c r="M250" s="692">
        <f t="shared" si="80"/>
        <v>1800.0906987192861</v>
      </c>
      <c r="N250" s="692">
        <f t="shared" si="80"/>
        <v>1268.1817377428038</v>
      </c>
      <c r="O250" s="692">
        <f t="shared" si="80"/>
        <v>1496.8267677501399</v>
      </c>
      <c r="P250" s="692">
        <f t="shared" si="80"/>
        <v>1046.5108215300759</v>
      </c>
      <c r="Q250" s="692">
        <f t="shared" si="80"/>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9"/>
        <v>YYNWBz</v>
      </c>
      <c r="H251" s="692">
        <f t="shared" ref="H251:Q251" si="81">IFERROR(VLOOKUP($M193,$Y$161:$Z$173,2,FALSE)*H$215*(1+H$216*INDEX($AC$162:$AN$173,MATCH($L193,$AB$162:$AB$173,0),MATCH($M193,_xlfn.ANCHORARRAY($AC$161),0))),0)</f>
        <v>1000</v>
      </c>
      <c r="I251" s="692">
        <f t="shared" si="81"/>
        <v>1427.911190094997</v>
      </c>
      <c r="J251" s="692">
        <f t="shared" si="81"/>
        <v>1189.3432919599152</v>
      </c>
      <c r="K251" s="692">
        <f t="shared" si="81"/>
        <v>1272.849652992473</v>
      </c>
      <c r="L251" s="692">
        <f t="shared" si="81"/>
        <v>990.35145776420609</v>
      </c>
      <c r="M251" s="692">
        <f t="shared" si="81"/>
        <v>1000.0503881773813</v>
      </c>
      <c r="N251" s="692">
        <f t="shared" si="81"/>
        <v>704.54540985711321</v>
      </c>
      <c r="O251" s="692">
        <f t="shared" si="81"/>
        <v>831.57042652785549</v>
      </c>
      <c r="P251" s="692">
        <f t="shared" si="81"/>
        <v>581.39490085004218</v>
      </c>
      <c r="Q251" s="692">
        <f t="shared" si="81"/>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9"/>
        <v>YYNWBzd</v>
      </c>
      <c r="H252" s="692">
        <f t="shared" ref="H252:Q252" si="82">IFERROR(VLOOKUP($M194,$Y$161:$Z$173,2,FALSE)*H$215*(1+H$216*INDEX($AC$162:$AN$173,MATCH($L194,$AB$162:$AB$173,0),MATCH($M194,_xlfn.ANCHORARRAY($AC$161),0))),0)</f>
        <v>0</v>
      </c>
      <c r="I252" s="692">
        <f t="shared" si="82"/>
        <v>0</v>
      </c>
      <c r="J252" s="692">
        <f t="shared" si="82"/>
        <v>0</v>
      </c>
      <c r="K252" s="692">
        <f t="shared" si="82"/>
        <v>0</v>
      </c>
      <c r="L252" s="692">
        <f t="shared" si="82"/>
        <v>0</v>
      </c>
      <c r="M252" s="692">
        <f t="shared" si="82"/>
        <v>0</v>
      </c>
      <c r="N252" s="692">
        <f t="shared" si="82"/>
        <v>0</v>
      </c>
      <c r="O252" s="692">
        <f t="shared" si="82"/>
        <v>0</v>
      </c>
      <c r="P252" s="692">
        <f t="shared" si="82"/>
        <v>0</v>
      </c>
      <c r="Q252" s="692">
        <f t="shared" si="82"/>
        <v>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9"/>
        <v>YYBNWb</v>
      </c>
      <c r="H253" s="692">
        <f t="shared" ref="H253:Q253" si="83">IFERROR(VLOOKUP($M195,$Y$161:$Z$173,2,FALSE)*H$215*(1+H$216*INDEX($AC$162:$AN$173,MATCH($L195,$AB$162:$AB$173,0),MATCH($M195,_xlfn.ANCHORARRAY($AC$161),0))),0)</f>
        <v>2000</v>
      </c>
      <c r="I253" s="692">
        <f t="shared" si="83"/>
        <v>2855.822380189994</v>
      </c>
      <c r="J253" s="692">
        <f t="shared" si="83"/>
        <v>2378.6865839198304</v>
      </c>
      <c r="K253" s="692">
        <f t="shared" si="83"/>
        <v>2545.699305984946</v>
      </c>
      <c r="L253" s="692">
        <f t="shared" si="83"/>
        <v>1980.7029155284122</v>
      </c>
      <c r="M253" s="692">
        <f t="shared" si="83"/>
        <v>2000.1007763547625</v>
      </c>
      <c r="N253" s="692">
        <f t="shared" si="83"/>
        <v>1409.0908197142264</v>
      </c>
      <c r="O253" s="692">
        <f t="shared" si="83"/>
        <v>1663.140853055711</v>
      </c>
      <c r="P253" s="692">
        <f t="shared" si="83"/>
        <v>1162.7898017000844</v>
      </c>
      <c r="Q253" s="692">
        <f t="shared" si="83"/>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9"/>
        <v>YYBNWbd</v>
      </c>
      <c r="H254" s="692">
        <f t="shared" ref="H254:Q254" si="84">IFERROR(VLOOKUP($M196,$Y$161:$Z$173,2,FALSE)*H$215*(1+H$216*INDEX($AC$162:$AN$173,MATCH($L196,$AB$162:$AB$173,0),MATCH($M196,_xlfn.ANCHORARRAY($AC$161),0))),0)</f>
        <v>2000</v>
      </c>
      <c r="I254" s="692">
        <f t="shared" si="84"/>
        <v>2855.822380189994</v>
      </c>
      <c r="J254" s="692">
        <f t="shared" si="84"/>
        <v>2378.6865839198304</v>
      </c>
      <c r="K254" s="692">
        <f t="shared" si="84"/>
        <v>2545.699305984946</v>
      </c>
      <c r="L254" s="692">
        <f t="shared" si="84"/>
        <v>1980.7029155284122</v>
      </c>
      <c r="M254" s="692">
        <f t="shared" si="84"/>
        <v>2000.1007763547625</v>
      </c>
      <c r="N254" s="692">
        <f t="shared" si="84"/>
        <v>1409.0908197142264</v>
      </c>
      <c r="O254" s="692">
        <f t="shared" si="84"/>
        <v>1663.140853055711</v>
      </c>
      <c r="P254" s="692">
        <f t="shared" si="84"/>
        <v>1162.7898017000844</v>
      </c>
      <c r="Q254" s="692">
        <f t="shared" si="84"/>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9"/>
        <v>YYWBNw</v>
      </c>
      <c r="H255" s="692">
        <f t="shared" ref="H255:Q255" si="85">IFERROR(VLOOKUP($M197,$Y$161:$Z$173,2,FALSE)*H$215*(1+H$216*INDEX($AC$162:$AN$173,MATCH($L197,$AB$162:$AB$173,0),MATCH($M197,_xlfn.ANCHORARRAY($AC$161),0))),0)</f>
        <v>1890</v>
      </c>
      <c r="I255" s="692">
        <f t="shared" si="85"/>
        <v>2698.7521492795445</v>
      </c>
      <c r="J255" s="692">
        <f t="shared" si="85"/>
        <v>2221.098597735142</v>
      </c>
      <c r="K255" s="692">
        <f t="shared" si="85"/>
        <v>2377.0467269634437</v>
      </c>
      <c r="L255" s="692">
        <f t="shared" si="85"/>
        <v>1827.1984395749603</v>
      </c>
      <c r="M255" s="692">
        <f t="shared" si="85"/>
        <v>1867.5940999212596</v>
      </c>
      <c r="N255" s="692">
        <f t="shared" si="85"/>
        <v>1299.8862811863737</v>
      </c>
      <c r="O255" s="692">
        <f t="shared" si="85"/>
        <v>1534.2474369438933</v>
      </c>
      <c r="P255" s="692">
        <f t="shared" si="85"/>
        <v>1059.5922067992017</v>
      </c>
      <c r="Q255" s="692">
        <f t="shared" si="85"/>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9"/>
        <v>YYWBNwd</v>
      </c>
      <c r="H256" s="692">
        <f t="shared" ref="H256:Q256" si="86">IFERROR(VLOOKUP($M198,$Y$161:$Z$173,2,FALSE)*H$215*(1+H$216*INDEX($AC$162:$AN$173,MATCH($L198,$AB$162:$AB$173,0),MATCH($M198,_xlfn.ANCHORARRAY($AC$161),0))),0)</f>
        <v>1800</v>
      </c>
      <c r="I256" s="692">
        <f t="shared" si="86"/>
        <v>2570.2401421709947</v>
      </c>
      <c r="J256" s="692">
        <f t="shared" si="86"/>
        <v>2140.8179255278474</v>
      </c>
      <c r="K256" s="692">
        <f t="shared" si="86"/>
        <v>2291.1293753864516</v>
      </c>
      <c r="L256" s="692">
        <f t="shared" si="86"/>
        <v>1782.6326239755711</v>
      </c>
      <c r="M256" s="692">
        <f t="shared" si="86"/>
        <v>1800.0906987192861</v>
      </c>
      <c r="N256" s="692">
        <f t="shared" si="86"/>
        <v>1268.1817377428038</v>
      </c>
      <c r="O256" s="692">
        <f t="shared" si="86"/>
        <v>1496.8267677501399</v>
      </c>
      <c r="P256" s="692">
        <f t="shared" si="86"/>
        <v>1046.5108215300759</v>
      </c>
      <c r="Q256" s="692">
        <f t="shared" si="86"/>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9"/>
        <v>YYLWBl</v>
      </c>
      <c r="H257" s="692">
        <f t="shared" ref="H257:Q257" si="87">IFERROR(VLOOKUP($M199,$Y$161:$Z$173,2,FALSE)*H$215*(1+H$216*INDEX($AC$162:$AN$173,MATCH($L199,$AB$162:$AB$173,0),MATCH($M199,_xlfn.ANCHORARRAY($AC$161),0))),0)</f>
        <v>1000</v>
      </c>
      <c r="I257" s="692">
        <f t="shared" si="87"/>
        <v>1427.911190094997</v>
      </c>
      <c r="J257" s="692">
        <f t="shared" si="87"/>
        <v>1189.3432919599152</v>
      </c>
      <c r="K257" s="692">
        <f t="shared" si="87"/>
        <v>1272.849652992473</v>
      </c>
      <c r="L257" s="692">
        <f t="shared" si="87"/>
        <v>990.35145776420609</v>
      </c>
      <c r="M257" s="692">
        <f t="shared" si="87"/>
        <v>1000.0503881773813</v>
      </c>
      <c r="N257" s="692">
        <f t="shared" si="87"/>
        <v>704.54540985711321</v>
      </c>
      <c r="O257" s="692">
        <f t="shared" si="87"/>
        <v>831.57042652785549</v>
      </c>
      <c r="P257" s="692">
        <f t="shared" si="87"/>
        <v>581.39490085004218</v>
      </c>
      <c r="Q257" s="692">
        <f t="shared" si="87"/>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9"/>
        <v>YYBLWb</v>
      </c>
      <c r="H258" s="692">
        <f t="shared" ref="H258:Q258" si="88">IFERROR(VLOOKUP($M200,$Y$161:$Z$173,2,FALSE)*H$215*(1+H$216*INDEX($AC$162:$AN$173,MATCH($L200,$AB$162:$AB$173,0),MATCH($M200,_xlfn.ANCHORARRAY($AC$161),0))),0)</f>
        <v>2000</v>
      </c>
      <c r="I258" s="692">
        <f t="shared" si="88"/>
        <v>2855.822380189994</v>
      </c>
      <c r="J258" s="692">
        <f t="shared" si="88"/>
        <v>2378.6865839198304</v>
      </c>
      <c r="K258" s="692">
        <f t="shared" si="88"/>
        <v>2545.699305984946</v>
      </c>
      <c r="L258" s="692">
        <f t="shared" si="88"/>
        <v>1980.7029155284122</v>
      </c>
      <c r="M258" s="692">
        <f t="shared" si="88"/>
        <v>2000.1007763547625</v>
      </c>
      <c r="N258" s="692">
        <f t="shared" si="88"/>
        <v>1409.0908197142264</v>
      </c>
      <c r="O258" s="692">
        <f t="shared" si="88"/>
        <v>1663.140853055711</v>
      </c>
      <c r="P258" s="692">
        <f t="shared" si="88"/>
        <v>1162.7898017000844</v>
      </c>
      <c r="Q258" s="692">
        <f t="shared" si="88"/>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9"/>
        <v>YYBLWbd</v>
      </c>
      <c r="H259" s="692">
        <f t="shared" ref="H259:Q259" si="89">IFERROR(VLOOKUP($M201,$Y$161:$Z$173,2,FALSE)*H$215*(1+H$216*INDEX($AC$162:$AN$173,MATCH($L201,$AB$162:$AB$173,0),MATCH($M201,_xlfn.ANCHORARRAY($AC$161),0))),0)</f>
        <v>2000</v>
      </c>
      <c r="I259" s="692">
        <f t="shared" si="89"/>
        <v>2855.822380189994</v>
      </c>
      <c r="J259" s="692">
        <f t="shared" si="89"/>
        <v>2378.6865839198304</v>
      </c>
      <c r="K259" s="692">
        <f t="shared" si="89"/>
        <v>2545.699305984946</v>
      </c>
      <c r="L259" s="692">
        <f t="shared" si="89"/>
        <v>1980.7029155284122</v>
      </c>
      <c r="M259" s="692">
        <f t="shared" si="89"/>
        <v>2000.1007763547625</v>
      </c>
      <c r="N259" s="692">
        <f t="shared" si="89"/>
        <v>1409.0908197142264</v>
      </c>
      <c r="O259" s="692">
        <f t="shared" si="89"/>
        <v>1663.140853055711</v>
      </c>
      <c r="P259" s="692">
        <f t="shared" si="89"/>
        <v>1162.7898017000844</v>
      </c>
      <c r="Q259" s="692">
        <f t="shared" si="89"/>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9"/>
        <v>YYWBLw</v>
      </c>
      <c r="H260" s="692">
        <f t="shared" ref="H260:Q260" si="90">IFERROR(VLOOKUP($M202,$Y$161:$Z$173,2,FALSE)*H$215*(1+H$216*INDEX($AC$162:$AN$173,MATCH($L202,$AB$162:$AB$173,0),MATCH($M202,_xlfn.ANCHORARRAY($AC$161),0))),0)</f>
        <v>2160</v>
      </c>
      <c r="I260" s="692">
        <f t="shared" si="90"/>
        <v>3084.2881706051935</v>
      </c>
      <c r="J260" s="692">
        <f t="shared" si="90"/>
        <v>2461.9406143570241</v>
      </c>
      <c r="K260" s="692">
        <f t="shared" si="90"/>
        <v>2634.7987816944192</v>
      </c>
      <c r="L260" s="692">
        <f t="shared" si="90"/>
        <v>1960.8958863731284</v>
      </c>
      <c r="M260" s="692">
        <f t="shared" si="90"/>
        <v>2070.1043035271787</v>
      </c>
      <c r="N260" s="692">
        <f t="shared" si="90"/>
        <v>1394.9999115170842</v>
      </c>
      <c r="O260" s="692">
        <f t="shared" si="90"/>
        <v>1646.5094445251541</v>
      </c>
      <c r="P260" s="692">
        <f t="shared" si="90"/>
        <v>1098.8363626065798</v>
      </c>
      <c r="Q260" s="692">
        <f t="shared" si="90"/>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9"/>
        <v>YYWBLwd</v>
      </c>
      <c r="H261" s="692">
        <f t="shared" ref="H261:Q261" si="91">IFERROR(VLOOKUP($M203,$Y$161:$Z$173,2,FALSE)*H$215*(1+H$216*INDEX($AC$162:$AN$173,MATCH($L203,$AB$162:$AB$173,0),MATCH($M203,_xlfn.ANCHORARRAY($AC$161),0))),0)</f>
        <v>2160</v>
      </c>
      <c r="I261" s="692">
        <f t="shared" si="91"/>
        <v>3084.2881706051935</v>
      </c>
      <c r="J261" s="692">
        <f t="shared" si="91"/>
        <v>2461.9406143570241</v>
      </c>
      <c r="K261" s="692">
        <f t="shared" si="91"/>
        <v>2634.7987816944192</v>
      </c>
      <c r="L261" s="692">
        <f t="shared" si="91"/>
        <v>1960.8958863731284</v>
      </c>
      <c r="M261" s="692">
        <f t="shared" si="91"/>
        <v>2070.1043035271787</v>
      </c>
      <c r="N261" s="692">
        <f t="shared" si="91"/>
        <v>1394.9999115170842</v>
      </c>
      <c r="O261" s="692">
        <f t="shared" si="91"/>
        <v>1646.5094445251541</v>
      </c>
      <c r="P261" s="692">
        <f t="shared" si="91"/>
        <v>1098.8363626065798</v>
      </c>
      <c r="Q261" s="692">
        <f t="shared" si="91"/>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9"/>
        <v>YAAA2Nw</v>
      </c>
      <c r="H262" s="692">
        <f t="shared" ref="H262:Q262" si="92">IFERROR(VLOOKUP($M204,$Y$161:$Z$173,2,FALSE)*H$215*(1+H$216*INDEX($AC$162:$AN$173,MATCH($L204,$AB$162:$AB$173,0),MATCH($M204,_xlfn.ANCHORARRAY($AC$161),0))),0)</f>
        <v>1890</v>
      </c>
      <c r="I262" s="692">
        <f t="shared" si="92"/>
        <v>2698.7521492795445</v>
      </c>
      <c r="J262" s="692">
        <f t="shared" si="92"/>
        <v>2221.098597735142</v>
      </c>
      <c r="K262" s="692">
        <f t="shared" si="92"/>
        <v>2377.0467269634437</v>
      </c>
      <c r="L262" s="692">
        <f t="shared" si="92"/>
        <v>1827.1984395749603</v>
      </c>
      <c r="M262" s="692">
        <f t="shared" si="92"/>
        <v>1867.5940999212596</v>
      </c>
      <c r="N262" s="692">
        <f t="shared" si="92"/>
        <v>1299.8862811863737</v>
      </c>
      <c r="O262" s="692">
        <f t="shared" si="92"/>
        <v>1534.2474369438933</v>
      </c>
      <c r="P262" s="692">
        <f t="shared" si="92"/>
        <v>1059.5922067992017</v>
      </c>
      <c r="Q262" s="692">
        <f t="shared" si="92"/>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9"/>
        <v>YAAA2Nwd</v>
      </c>
      <c r="H263" s="692">
        <f t="shared" ref="H263:Q263" si="93">IFERROR(VLOOKUP($M205,$Y$161:$Z$173,2,FALSE)*H$215*(1+H$216*INDEX($AC$162:$AN$173,MATCH($L205,$AB$162:$AB$173,0),MATCH($M205,_xlfn.ANCHORARRAY($AC$161),0))),0)</f>
        <v>1800</v>
      </c>
      <c r="I263" s="692">
        <f t="shared" si="93"/>
        <v>2570.2401421709947</v>
      </c>
      <c r="J263" s="692">
        <f t="shared" si="93"/>
        <v>2140.8179255278474</v>
      </c>
      <c r="K263" s="692">
        <f t="shared" si="93"/>
        <v>2291.1293753864516</v>
      </c>
      <c r="L263" s="692">
        <f t="shared" si="93"/>
        <v>1782.6326239755711</v>
      </c>
      <c r="M263" s="692">
        <f t="shared" si="93"/>
        <v>1800.0906987192861</v>
      </c>
      <c r="N263" s="692">
        <f t="shared" si="93"/>
        <v>1268.1817377428038</v>
      </c>
      <c r="O263" s="692">
        <f t="shared" si="93"/>
        <v>1496.8267677501399</v>
      </c>
      <c r="P263" s="692">
        <f t="shared" si="93"/>
        <v>1046.5108215300759</v>
      </c>
      <c r="Q263" s="692">
        <f t="shared" si="93"/>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9"/>
        <v>YYAA2A1z</v>
      </c>
      <c r="H264" s="692">
        <f t="shared" ref="H264:Q264" si="94">IFERROR(VLOOKUP($M206,$Y$161:$Z$173,2,FALSE)*H$215*(1+H$216*INDEX($AC$162:$AN$173,MATCH($L206,$AB$162:$AB$173,0),MATCH($M206,_xlfn.ANCHORARRAY($AC$161),0))),0)</f>
        <v>1150</v>
      </c>
      <c r="I264" s="692">
        <f t="shared" si="94"/>
        <v>1642.0978686092465</v>
      </c>
      <c r="J264" s="692">
        <f t="shared" si="94"/>
        <v>1323.1444123054057</v>
      </c>
      <c r="K264" s="692">
        <f t="shared" si="94"/>
        <v>1416.0452389541263</v>
      </c>
      <c r="L264" s="692">
        <f t="shared" si="94"/>
        <v>1064.6278170965215</v>
      </c>
      <c r="M264" s="692">
        <f t="shared" si="94"/>
        <v>1112.5560568473368</v>
      </c>
      <c r="N264" s="692">
        <f t="shared" si="94"/>
        <v>757.38631559639668</v>
      </c>
      <c r="O264" s="692">
        <f t="shared" si="94"/>
        <v>893.93820851744465</v>
      </c>
      <c r="P264" s="692">
        <f t="shared" si="94"/>
        <v>603.19720963191878</v>
      </c>
      <c r="Q264" s="692">
        <f t="shared" si="94"/>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9"/>
        <v>YYAA2A1zd</v>
      </c>
      <c r="H265" s="692">
        <f t="shared" ref="H265:Q265" si="95">IFERROR(VLOOKUP($M207,$Y$161:$Z$173,2,FALSE)*H$215*(1+H$216*INDEX($AC$162:$AN$173,MATCH($L207,$AB$162:$AB$173,0),MATCH($M207,_xlfn.ANCHORARRAY($AC$161),0))),0)</f>
        <v>0</v>
      </c>
      <c r="I265" s="692">
        <f t="shared" si="95"/>
        <v>0</v>
      </c>
      <c r="J265" s="692">
        <f t="shared" si="95"/>
        <v>0</v>
      </c>
      <c r="K265" s="692">
        <f t="shared" si="95"/>
        <v>0</v>
      </c>
      <c r="L265" s="692">
        <f t="shared" si="95"/>
        <v>0</v>
      </c>
      <c r="M265" s="692">
        <f t="shared" si="95"/>
        <v>0</v>
      </c>
      <c r="N265" s="692">
        <f t="shared" si="95"/>
        <v>0</v>
      </c>
      <c r="O265" s="692">
        <f t="shared" si="95"/>
        <v>0</v>
      </c>
      <c r="P265" s="692">
        <f t="shared" si="95"/>
        <v>0</v>
      </c>
      <c r="Q265" s="692">
        <f t="shared" si="95"/>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9"/>
        <v>AYWA2A1a</v>
      </c>
      <c r="H266" s="692">
        <f t="shared" ref="H266:Q266" si="96">IFERROR(VLOOKUP($M208,$Y$161:$Z$173,2,FALSE)*H$215*(1+H$216*INDEX($AC$162:$AN$173,MATCH($L208,$AB$162:$AB$173,0),MATCH($M208,_xlfn.ANCHORARRAY($AC$161),0))),0)</f>
        <v>0</v>
      </c>
      <c r="I266" s="692">
        <f t="shared" si="96"/>
        <v>0</v>
      </c>
      <c r="J266" s="692">
        <f t="shared" si="96"/>
        <v>0</v>
      </c>
      <c r="K266" s="692">
        <f t="shared" si="96"/>
        <v>0</v>
      </c>
      <c r="L266" s="692">
        <f t="shared" si="96"/>
        <v>0</v>
      </c>
      <c r="M266" s="692">
        <f t="shared" si="96"/>
        <v>0</v>
      </c>
      <c r="N266" s="692">
        <f t="shared" si="96"/>
        <v>0</v>
      </c>
      <c r="O266" s="692">
        <f t="shared" si="96"/>
        <v>0</v>
      </c>
      <c r="P266" s="692">
        <f t="shared" si="96"/>
        <v>0</v>
      </c>
      <c r="Q266" s="692">
        <f t="shared" si="96"/>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9"/>
        <v>AANWA1a</v>
      </c>
      <c r="H267" s="692">
        <f t="shared" ref="H267:Q267" si="97">IFERROR(VLOOKUP($M209,$Y$161:$Z$173,2,FALSE)*H$215*(1+H$216*INDEX($AC$162:$AN$173,MATCH($L209,$AB$162:$AB$173,0),MATCH($M209,_xlfn.ANCHORARRAY($AC$161),0))),0)</f>
        <v>0</v>
      </c>
      <c r="I267" s="692">
        <f t="shared" si="97"/>
        <v>0</v>
      </c>
      <c r="J267" s="692">
        <f t="shared" si="97"/>
        <v>0</v>
      </c>
      <c r="K267" s="692">
        <f t="shared" si="97"/>
        <v>0</v>
      </c>
      <c r="L267" s="692">
        <f t="shared" si="97"/>
        <v>0</v>
      </c>
      <c r="M267" s="692">
        <f t="shared" si="97"/>
        <v>0</v>
      </c>
      <c r="N267" s="692">
        <f t="shared" si="97"/>
        <v>0</v>
      </c>
      <c r="O267" s="692">
        <f t="shared" si="97"/>
        <v>0</v>
      </c>
      <c r="P267" s="692">
        <f t="shared" si="97"/>
        <v>0</v>
      </c>
      <c r="Q267" s="692">
        <f t="shared" si="97"/>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98">_xlfn.CONCAT(H210:M210)</f>
        <v>AAANWa</v>
      </c>
      <c r="H268" s="692">
        <f t="shared" ref="H268:Q268" si="99">IFERROR(VLOOKUP($M210,$Y$161:$Z$173,2,FALSE)*H$215*(1+H$216*INDEX($AC$162:$AN$173,MATCH($L210,$AB$162:$AB$173,0),MATCH($M210,_xlfn.ANCHORARRAY($AC$161),0))),0)</f>
        <v>0</v>
      </c>
      <c r="I268" s="692">
        <f t="shared" si="99"/>
        <v>0</v>
      </c>
      <c r="J268" s="692">
        <f t="shared" si="99"/>
        <v>0</v>
      </c>
      <c r="K268" s="692">
        <f t="shared" si="99"/>
        <v>0</v>
      </c>
      <c r="L268" s="692">
        <f t="shared" si="99"/>
        <v>0</v>
      </c>
      <c r="M268" s="692">
        <f t="shared" si="99"/>
        <v>0</v>
      </c>
      <c r="N268" s="692">
        <f t="shared" si="99"/>
        <v>0</v>
      </c>
      <c r="O268" s="692">
        <f t="shared" si="99"/>
        <v>0</v>
      </c>
      <c r="P268" s="692">
        <f t="shared" si="99"/>
        <v>0</v>
      </c>
      <c r="Q268" s="692">
        <f t="shared" si="99"/>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98"/>
        <v>MSMSMSMSMSms</v>
      </c>
      <c r="H269" s="692">
        <f t="shared" ref="H269:Q269" si="100">IFERROR(VLOOKUP($M211,$Y$161:$Z$173,2,FALSE)*H$215*(1+H$216*INDEX($AC$162:$AN$173,MATCH($L211,$AB$162:$AB$173,0),MATCH($M211,_xlfn.ANCHORARRAY($AC$161),0))),0)</f>
        <v>1580</v>
      </c>
      <c r="I269" s="692">
        <f t="shared" si="100"/>
        <v>2256.0996803500952</v>
      </c>
      <c r="J269" s="692">
        <f t="shared" si="100"/>
        <v>1879.1624012966661</v>
      </c>
      <c r="K269" s="692">
        <f t="shared" si="100"/>
        <v>2011.1024517281076</v>
      </c>
      <c r="L269" s="692">
        <f t="shared" si="100"/>
        <v>1564.7553032674457</v>
      </c>
      <c r="M269" s="692">
        <f t="shared" si="100"/>
        <v>1580.0796133202623</v>
      </c>
      <c r="N269" s="692">
        <f t="shared" si="100"/>
        <v>1113.1817475742389</v>
      </c>
      <c r="O269" s="692">
        <f t="shared" si="100"/>
        <v>1313.8812739140117</v>
      </c>
      <c r="P269" s="692">
        <f t="shared" si="100"/>
        <v>918.6039433430667</v>
      </c>
      <c r="Q269" s="692">
        <f t="shared" si="100"/>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989</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1219</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1220</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990</v>
      </c>
      <c r="I280" t="s">
        <v>976</v>
      </c>
      <c r="J280" t="s">
        <v>990</v>
      </c>
      <c r="K280" t="s">
        <v>976</v>
      </c>
      <c r="L280" t="s">
        <v>990</v>
      </c>
      <c r="M280" t="s">
        <v>976</v>
      </c>
      <c r="N280" t="s">
        <v>990</v>
      </c>
      <c r="O280" t="s">
        <v>976</v>
      </c>
      <c r="P280" t="s">
        <v>990</v>
      </c>
      <c r="Q280" t="s">
        <v>976</v>
      </c>
      <c r="R280" t="s">
        <v>990</v>
      </c>
      <c r="S280" t="s">
        <v>976</v>
      </c>
      <c r="T280" t="s">
        <v>990</v>
      </c>
      <c r="U280" t="s">
        <v>976</v>
      </c>
      <c r="V280" t="s">
        <v>990</v>
      </c>
      <c r="W280" t="s">
        <v>976</v>
      </c>
      <c r="X280" t="s">
        <v>990</v>
      </c>
      <c r="Y280" t="s">
        <v>976</v>
      </c>
      <c r="Z280" t="s">
        <v>990</v>
      </c>
      <c r="AA280" t="s">
        <v>976</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1">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2">$H281*HLOOKUP(X$279,$J$276:$R$277,2)</f>
        <v>0</v>
      </c>
      <c r="Y281" s="877">
        <f t="shared" ref="Y281:Y312" si="103">$I281*HLOOKUP(Y$279,$J$276:$R$278,3)</f>
        <v>0</v>
      </c>
      <c r="Z281" s="667">
        <f t="shared" ref="Z281:Z312" si="104">$H281*HLOOKUP(Z$279,$J$276:$R$277,2)</f>
        <v>0</v>
      </c>
      <c r="AA281" s="877">
        <f t="shared" ref="AA281:AA312" si="105">$I281*HLOOKUP(AA$279,$J$276:$R$278,3)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1"/>
        <v>GGGGAg1a2</v>
      </c>
      <c r="H282" s="222">
        <v>0</v>
      </c>
      <c r="I282" s="222">
        <v>0</v>
      </c>
      <c r="J282" s="667">
        <f t="shared" ref="J282:J290" si="106">$H282*HLOOKUP(J$279,$J$276:$R$277,2)</f>
        <v>0</v>
      </c>
      <c r="K282" s="877">
        <f t="shared" ref="K282:U332" si="107">$I282*HLOOKUP(K$279,$J$276:$R$278,3)</f>
        <v>0</v>
      </c>
      <c r="L282" s="667">
        <f t="shared" ref="L282:L290" si="108">$H282*HLOOKUP(L$279,$J$276:$R$277,2)</f>
        <v>0</v>
      </c>
      <c r="M282" s="877">
        <f t="shared" si="107"/>
        <v>0</v>
      </c>
      <c r="N282" s="667">
        <f t="shared" ref="N282:N290" si="109">$H282*HLOOKUP(N$279,$J$276:$R$277,2)</f>
        <v>0</v>
      </c>
      <c r="O282" s="877">
        <f t="shared" si="107"/>
        <v>0</v>
      </c>
      <c r="P282" s="667">
        <f t="shared" ref="P282:P290" si="110">$H282*HLOOKUP(P$279,$J$276:$R$277,2)</f>
        <v>0</v>
      </c>
      <c r="Q282" s="877">
        <f t="shared" si="107"/>
        <v>0</v>
      </c>
      <c r="R282" s="667">
        <f t="shared" ref="R282:R290" si="111">$H282*HLOOKUP(R$279,$J$276:$R$277,2)</f>
        <v>0</v>
      </c>
      <c r="S282" s="877">
        <f t="shared" si="107"/>
        <v>0</v>
      </c>
      <c r="T282" s="667">
        <f t="shared" ref="T282:T290" si="112">$H282*HLOOKUP(T$279,$J$276:$R$277,2)</f>
        <v>0</v>
      </c>
      <c r="U282" s="877">
        <f t="shared" si="107"/>
        <v>0</v>
      </c>
      <c r="V282" s="667">
        <f t="shared" ref="V282:V290" si="113">$H282*HLOOKUP(V$279,$J$276:$R$277,2)</f>
        <v>0</v>
      </c>
      <c r="W282" s="877">
        <f t="shared" ref="W282:W332" si="114">$I282*HLOOKUP(W$279,$J$276:$R$278,3)</f>
        <v>0</v>
      </c>
      <c r="X282" s="667">
        <f t="shared" si="102"/>
        <v>0</v>
      </c>
      <c r="Y282" s="877">
        <f t="shared" si="103"/>
        <v>0</v>
      </c>
      <c r="Z282" s="667">
        <f t="shared" si="104"/>
        <v>0</v>
      </c>
      <c r="AA282" s="877">
        <f t="shared" si="105"/>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1"/>
        <v>GGGGSg1a2</v>
      </c>
      <c r="H283" s="222">
        <v>0</v>
      </c>
      <c r="I283" s="222">
        <v>0</v>
      </c>
      <c r="J283" s="667">
        <f t="shared" si="106"/>
        <v>0</v>
      </c>
      <c r="K283" s="877">
        <f t="shared" si="107"/>
        <v>0</v>
      </c>
      <c r="L283" s="667">
        <f t="shared" si="108"/>
        <v>0</v>
      </c>
      <c r="M283" s="877">
        <f t="shared" si="107"/>
        <v>0</v>
      </c>
      <c r="N283" s="667">
        <f t="shared" si="109"/>
        <v>0</v>
      </c>
      <c r="O283" s="877">
        <f t="shared" si="107"/>
        <v>0</v>
      </c>
      <c r="P283" s="667">
        <f t="shared" si="110"/>
        <v>0</v>
      </c>
      <c r="Q283" s="877">
        <f t="shared" si="107"/>
        <v>0</v>
      </c>
      <c r="R283" s="667">
        <f t="shared" si="111"/>
        <v>0</v>
      </c>
      <c r="S283" s="877">
        <f t="shared" si="107"/>
        <v>0</v>
      </c>
      <c r="T283" s="667">
        <f t="shared" si="112"/>
        <v>0</v>
      </c>
      <c r="U283" s="877">
        <f t="shared" si="107"/>
        <v>0</v>
      </c>
      <c r="V283" s="667">
        <f t="shared" si="113"/>
        <v>0</v>
      </c>
      <c r="W283" s="877">
        <f t="shared" si="114"/>
        <v>0</v>
      </c>
      <c r="X283" s="667">
        <f t="shared" si="102"/>
        <v>0</v>
      </c>
      <c r="Y283" s="877">
        <f t="shared" si="103"/>
        <v>0</v>
      </c>
      <c r="Z283" s="667">
        <f t="shared" si="104"/>
        <v>0</v>
      </c>
      <c r="AA283" s="877">
        <f t="shared" si="105"/>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1"/>
        <v>GGGAg2Na2</v>
      </c>
      <c r="H284" s="222">
        <v>0</v>
      </c>
      <c r="I284" s="222">
        <v>0</v>
      </c>
      <c r="J284" s="667">
        <f t="shared" si="106"/>
        <v>0</v>
      </c>
      <c r="K284" s="877">
        <f t="shared" si="107"/>
        <v>0</v>
      </c>
      <c r="L284" s="667">
        <f t="shared" si="108"/>
        <v>0</v>
      </c>
      <c r="M284" s="877">
        <f t="shared" si="107"/>
        <v>0</v>
      </c>
      <c r="N284" s="667">
        <f t="shared" si="109"/>
        <v>0</v>
      </c>
      <c r="O284" s="877">
        <f t="shared" si="107"/>
        <v>0</v>
      </c>
      <c r="P284" s="667">
        <f t="shared" si="110"/>
        <v>0</v>
      </c>
      <c r="Q284" s="877">
        <f t="shared" si="107"/>
        <v>0</v>
      </c>
      <c r="R284" s="667">
        <f t="shared" si="111"/>
        <v>0</v>
      </c>
      <c r="S284" s="877">
        <f t="shared" si="107"/>
        <v>0</v>
      </c>
      <c r="T284" s="667">
        <f t="shared" si="112"/>
        <v>0</v>
      </c>
      <c r="U284" s="877">
        <f t="shared" si="107"/>
        <v>0</v>
      </c>
      <c r="V284" s="667">
        <f t="shared" si="113"/>
        <v>0</v>
      </c>
      <c r="W284" s="877">
        <f t="shared" si="114"/>
        <v>0</v>
      </c>
      <c r="X284" s="667">
        <f t="shared" si="102"/>
        <v>0</v>
      </c>
      <c r="Y284" s="877">
        <f t="shared" si="103"/>
        <v>0</v>
      </c>
      <c r="Z284" s="667">
        <f t="shared" si="104"/>
        <v>0</v>
      </c>
      <c r="AA284" s="877">
        <f t="shared" si="105"/>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1"/>
        <v>GGGAg2Ea2</v>
      </c>
      <c r="H285" s="222">
        <v>0</v>
      </c>
      <c r="I285" s="222">
        <v>0</v>
      </c>
      <c r="J285" s="667">
        <f t="shared" si="106"/>
        <v>0</v>
      </c>
      <c r="K285" s="877">
        <f t="shared" si="107"/>
        <v>0</v>
      </c>
      <c r="L285" s="667">
        <f t="shared" si="108"/>
        <v>0</v>
      </c>
      <c r="M285" s="877">
        <f t="shared" si="107"/>
        <v>0</v>
      </c>
      <c r="N285" s="667">
        <f t="shared" si="109"/>
        <v>0</v>
      </c>
      <c r="O285" s="877">
        <f t="shared" si="107"/>
        <v>0</v>
      </c>
      <c r="P285" s="667">
        <f t="shared" si="110"/>
        <v>0</v>
      </c>
      <c r="Q285" s="877">
        <f t="shared" si="107"/>
        <v>0</v>
      </c>
      <c r="R285" s="667">
        <f t="shared" si="111"/>
        <v>0</v>
      </c>
      <c r="S285" s="877">
        <f t="shared" si="107"/>
        <v>0</v>
      </c>
      <c r="T285" s="667">
        <f t="shared" si="112"/>
        <v>0</v>
      </c>
      <c r="U285" s="877">
        <f t="shared" si="107"/>
        <v>0</v>
      </c>
      <c r="V285" s="667">
        <f t="shared" si="113"/>
        <v>0</v>
      </c>
      <c r="W285" s="877">
        <f t="shared" si="114"/>
        <v>0</v>
      </c>
      <c r="X285" s="667">
        <f t="shared" si="102"/>
        <v>0</v>
      </c>
      <c r="Y285" s="877">
        <f t="shared" si="103"/>
        <v>0</v>
      </c>
      <c r="Z285" s="667">
        <f t="shared" si="104"/>
        <v>0</v>
      </c>
      <c r="AA285" s="877">
        <f t="shared" si="105"/>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1"/>
        <v>GGGAg2OFa2</v>
      </c>
      <c r="H286" s="222">
        <v>0</v>
      </c>
      <c r="I286" s="222">
        <v>0</v>
      </c>
      <c r="J286" s="667">
        <f t="shared" si="106"/>
        <v>0</v>
      </c>
      <c r="K286" s="877">
        <f t="shared" si="107"/>
        <v>0</v>
      </c>
      <c r="L286" s="667">
        <f t="shared" si="108"/>
        <v>0</v>
      </c>
      <c r="M286" s="877">
        <f t="shared" si="107"/>
        <v>0</v>
      </c>
      <c r="N286" s="667">
        <f t="shared" si="109"/>
        <v>0</v>
      </c>
      <c r="O286" s="877">
        <f t="shared" si="107"/>
        <v>0</v>
      </c>
      <c r="P286" s="667">
        <f t="shared" si="110"/>
        <v>0</v>
      </c>
      <c r="Q286" s="877">
        <f t="shared" si="107"/>
        <v>0</v>
      </c>
      <c r="R286" s="667">
        <f t="shared" si="111"/>
        <v>0</v>
      </c>
      <c r="S286" s="877">
        <f t="shared" si="107"/>
        <v>0</v>
      </c>
      <c r="T286" s="667">
        <f t="shared" si="112"/>
        <v>0</v>
      </c>
      <c r="U286" s="877">
        <f t="shared" si="107"/>
        <v>0</v>
      </c>
      <c r="V286" s="667">
        <f t="shared" si="113"/>
        <v>0</v>
      </c>
      <c r="W286" s="877">
        <f t="shared" si="114"/>
        <v>0</v>
      </c>
      <c r="X286" s="667">
        <f t="shared" si="102"/>
        <v>0</v>
      </c>
      <c r="Y286" s="877">
        <f t="shared" si="103"/>
        <v>0</v>
      </c>
      <c r="Z286" s="667">
        <f t="shared" si="104"/>
        <v>0</v>
      </c>
      <c r="AA286" s="877">
        <f t="shared" si="105"/>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1"/>
        <v>GGGC1Na2</v>
      </c>
      <c r="H287" s="222">
        <v>0</v>
      </c>
      <c r="I287" s="222">
        <v>0</v>
      </c>
      <c r="J287" s="667">
        <f t="shared" si="106"/>
        <v>0</v>
      </c>
      <c r="K287" s="877">
        <f t="shared" si="107"/>
        <v>0</v>
      </c>
      <c r="L287" s="667">
        <f t="shared" si="108"/>
        <v>0</v>
      </c>
      <c r="M287" s="877">
        <f t="shared" si="107"/>
        <v>0</v>
      </c>
      <c r="N287" s="667">
        <f t="shared" si="109"/>
        <v>0</v>
      </c>
      <c r="O287" s="877">
        <f t="shared" si="107"/>
        <v>0</v>
      </c>
      <c r="P287" s="667">
        <f t="shared" si="110"/>
        <v>0</v>
      </c>
      <c r="Q287" s="877">
        <f t="shared" si="107"/>
        <v>0</v>
      </c>
      <c r="R287" s="667">
        <f t="shared" si="111"/>
        <v>0</v>
      </c>
      <c r="S287" s="877">
        <f t="shared" si="107"/>
        <v>0</v>
      </c>
      <c r="T287" s="667">
        <f t="shared" si="112"/>
        <v>0</v>
      </c>
      <c r="U287" s="877">
        <f t="shared" ref="U287:U332" si="115">$I287*HLOOKUP(U$279,$J$276:$R$278,3)</f>
        <v>0</v>
      </c>
      <c r="V287" s="667">
        <f t="shared" si="113"/>
        <v>0</v>
      </c>
      <c r="W287" s="877">
        <f t="shared" si="114"/>
        <v>0</v>
      </c>
      <c r="X287" s="667">
        <f t="shared" si="102"/>
        <v>0</v>
      </c>
      <c r="Y287" s="877">
        <f t="shared" si="103"/>
        <v>0</v>
      </c>
      <c r="Z287" s="667">
        <f t="shared" si="104"/>
        <v>0</v>
      </c>
      <c r="AA287" s="877">
        <f t="shared" si="105"/>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1"/>
        <v>GGGC1Ea2</v>
      </c>
      <c r="H288" s="222">
        <v>0</v>
      </c>
      <c r="I288" s="222">
        <v>0</v>
      </c>
      <c r="J288" s="667">
        <f t="shared" si="106"/>
        <v>0</v>
      </c>
      <c r="K288" s="877">
        <f t="shared" si="107"/>
        <v>0</v>
      </c>
      <c r="L288" s="667">
        <f t="shared" si="108"/>
        <v>0</v>
      </c>
      <c r="M288" s="877">
        <f t="shared" si="107"/>
        <v>0</v>
      </c>
      <c r="N288" s="667">
        <f t="shared" si="109"/>
        <v>0</v>
      </c>
      <c r="O288" s="877">
        <f t="shared" si="107"/>
        <v>0</v>
      </c>
      <c r="P288" s="667">
        <f t="shared" si="110"/>
        <v>0</v>
      </c>
      <c r="Q288" s="877">
        <f t="shared" si="107"/>
        <v>0</v>
      </c>
      <c r="R288" s="667">
        <f t="shared" si="111"/>
        <v>0</v>
      </c>
      <c r="S288" s="877">
        <f t="shared" si="107"/>
        <v>0</v>
      </c>
      <c r="T288" s="667">
        <f t="shared" si="112"/>
        <v>0</v>
      </c>
      <c r="U288" s="877">
        <f t="shared" si="115"/>
        <v>0</v>
      </c>
      <c r="V288" s="667">
        <f t="shared" si="113"/>
        <v>0</v>
      </c>
      <c r="W288" s="877">
        <f t="shared" si="114"/>
        <v>0</v>
      </c>
      <c r="X288" s="667">
        <f t="shared" si="102"/>
        <v>0</v>
      </c>
      <c r="Y288" s="877">
        <f t="shared" si="103"/>
        <v>0</v>
      </c>
      <c r="Z288" s="667">
        <f t="shared" si="104"/>
        <v>0</v>
      </c>
      <c r="AA288" s="877">
        <f t="shared" si="105"/>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1"/>
        <v>GGGC1Pa2</v>
      </c>
      <c r="H289" s="222">
        <v>0</v>
      </c>
      <c r="I289" s="222">
        <v>0</v>
      </c>
      <c r="J289" s="667">
        <f t="shared" si="106"/>
        <v>0</v>
      </c>
      <c r="K289" s="877">
        <f t="shared" si="107"/>
        <v>0</v>
      </c>
      <c r="L289" s="667">
        <f t="shared" si="108"/>
        <v>0</v>
      </c>
      <c r="M289" s="877">
        <f t="shared" si="107"/>
        <v>0</v>
      </c>
      <c r="N289" s="667">
        <f t="shared" si="109"/>
        <v>0</v>
      </c>
      <c r="O289" s="877">
        <f t="shared" si="107"/>
        <v>0</v>
      </c>
      <c r="P289" s="667">
        <f t="shared" si="110"/>
        <v>0</v>
      </c>
      <c r="Q289" s="877">
        <f t="shared" si="107"/>
        <v>0</v>
      </c>
      <c r="R289" s="667">
        <f t="shared" si="111"/>
        <v>0</v>
      </c>
      <c r="S289" s="877">
        <f t="shared" si="107"/>
        <v>0</v>
      </c>
      <c r="T289" s="667">
        <f t="shared" si="112"/>
        <v>0</v>
      </c>
      <c r="U289" s="877">
        <f t="shared" si="115"/>
        <v>0</v>
      </c>
      <c r="V289" s="667">
        <f t="shared" si="113"/>
        <v>0</v>
      </c>
      <c r="W289" s="877">
        <f t="shared" si="114"/>
        <v>0</v>
      </c>
      <c r="X289" s="667">
        <f t="shared" si="102"/>
        <v>0</v>
      </c>
      <c r="Y289" s="877">
        <f t="shared" si="103"/>
        <v>0</v>
      </c>
      <c r="Z289" s="667">
        <f t="shared" si="104"/>
        <v>0</v>
      </c>
      <c r="AA289" s="877">
        <f t="shared" si="105"/>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1"/>
        <v>GGGC1OFa2</v>
      </c>
      <c r="H290" s="222">
        <v>0</v>
      </c>
      <c r="I290" s="222">
        <v>0</v>
      </c>
      <c r="J290" s="667">
        <f t="shared" si="106"/>
        <v>0</v>
      </c>
      <c r="K290" s="877">
        <f t="shared" si="107"/>
        <v>0</v>
      </c>
      <c r="L290" s="667">
        <f t="shared" si="108"/>
        <v>0</v>
      </c>
      <c r="M290" s="877">
        <f t="shared" si="107"/>
        <v>0</v>
      </c>
      <c r="N290" s="667">
        <f t="shared" si="109"/>
        <v>0</v>
      </c>
      <c r="O290" s="877">
        <f t="shared" si="107"/>
        <v>0</v>
      </c>
      <c r="P290" s="667">
        <f t="shared" si="110"/>
        <v>0</v>
      </c>
      <c r="Q290" s="877">
        <f t="shared" si="107"/>
        <v>0</v>
      </c>
      <c r="R290" s="667">
        <f t="shared" si="111"/>
        <v>0</v>
      </c>
      <c r="S290" s="877">
        <f t="shared" si="107"/>
        <v>0</v>
      </c>
      <c r="T290" s="667">
        <f t="shared" si="112"/>
        <v>0</v>
      </c>
      <c r="U290" s="877">
        <f t="shared" si="115"/>
        <v>0</v>
      </c>
      <c r="V290" s="667">
        <f t="shared" si="113"/>
        <v>0</v>
      </c>
      <c r="W290" s="877">
        <f t="shared" si="114"/>
        <v>0</v>
      </c>
      <c r="X290" s="667">
        <f t="shared" si="102"/>
        <v>0</v>
      </c>
      <c r="Y290" s="877">
        <f t="shared" si="103"/>
        <v>0</v>
      </c>
      <c r="Z290" s="667">
        <f t="shared" si="104"/>
        <v>0</v>
      </c>
      <c r="AA290" s="877">
        <f t="shared" si="105"/>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1"/>
        <v>SPSPSPSPSPsp</v>
      </c>
      <c r="H291" s="222">
        <v>0</v>
      </c>
      <c r="I291" s="222">
        <v>0</v>
      </c>
      <c r="J291" s="667">
        <f t="shared" ref="J291:J318" si="116">$H291*HLOOKUP(J$279,$J$276:$R$277,2)</f>
        <v>0</v>
      </c>
      <c r="K291" s="877">
        <f t="shared" si="107"/>
        <v>0</v>
      </c>
      <c r="L291" s="667">
        <f t="shared" ref="L291:L318" si="117">$H291*HLOOKUP(L$279,$J$276:$R$277,2)</f>
        <v>0</v>
      </c>
      <c r="M291" s="877">
        <f t="shared" si="107"/>
        <v>0</v>
      </c>
      <c r="N291" s="667">
        <f t="shared" ref="N291:N318" si="118">$H291*HLOOKUP(N$279,$J$276:$R$277,2)</f>
        <v>0</v>
      </c>
      <c r="O291" s="877">
        <f t="shared" si="107"/>
        <v>0</v>
      </c>
      <c r="P291" s="667">
        <f t="shared" ref="P291:P318" si="119">$H291*HLOOKUP(P$279,$J$276:$R$277,2)</f>
        <v>0</v>
      </c>
      <c r="Q291" s="877">
        <f t="shared" si="107"/>
        <v>0</v>
      </c>
      <c r="R291" s="667">
        <f t="shared" ref="R291:R318" si="120">$H291*HLOOKUP(R$279,$J$276:$R$277,2)</f>
        <v>0</v>
      </c>
      <c r="S291" s="877">
        <f t="shared" si="107"/>
        <v>0</v>
      </c>
      <c r="T291" s="667">
        <f t="shared" ref="T291:T318" si="121">$H291*HLOOKUP(T$279,$J$276:$R$277,2)</f>
        <v>0</v>
      </c>
      <c r="U291" s="877">
        <f t="shared" si="115"/>
        <v>0</v>
      </c>
      <c r="V291" s="667">
        <f t="shared" ref="V291:V318" si="122">$H291*HLOOKUP(V$279,$J$276:$R$277,2)</f>
        <v>0</v>
      </c>
      <c r="W291" s="877">
        <f t="shared" si="114"/>
        <v>0</v>
      </c>
      <c r="X291" s="667">
        <f t="shared" si="102"/>
        <v>0</v>
      </c>
      <c r="Y291" s="877">
        <f t="shared" si="103"/>
        <v>0</v>
      </c>
      <c r="Z291" s="667">
        <f t="shared" si="104"/>
        <v>0</v>
      </c>
      <c r="AA291" s="877">
        <f t="shared" si="105"/>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1"/>
        <v>YYWNWl</v>
      </c>
      <c r="H292" s="222">
        <v>130</v>
      </c>
      <c r="I292" s="222">
        <v>0</v>
      </c>
      <c r="J292" s="667">
        <f t="shared" si="116"/>
        <v>110.5</v>
      </c>
      <c r="K292" s="877">
        <f t="shared" si="107"/>
        <v>0</v>
      </c>
      <c r="L292" s="667">
        <f t="shared" si="117"/>
        <v>110.5</v>
      </c>
      <c r="M292" s="877">
        <f t="shared" si="107"/>
        <v>0</v>
      </c>
      <c r="N292" s="667">
        <f t="shared" si="118"/>
        <v>110.5</v>
      </c>
      <c r="O292" s="877">
        <f t="shared" si="107"/>
        <v>0</v>
      </c>
      <c r="P292" s="667">
        <f t="shared" si="119"/>
        <v>110.5</v>
      </c>
      <c r="Q292" s="877">
        <f t="shared" si="107"/>
        <v>0</v>
      </c>
      <c r="R292" s="667">
        <f t="shared" si="120"/>
        <v>130</v>
      </c>
      <c r="S292" s="877">
        <f t="shared" si="107"/>
        <v>0</v>
      </c>
      <c r="T292" s="667">
        <f t="shared" si="121"/>
        <v>130</v>
      </c>
      <c r="U292" s="877">
        <f t="shared" si="115"/>
        <v>0</v>
      </c>
      <c r="V292" s="667">
        <f t="shared" si="122"/>
        <v>130</v>
      </c>
      <c r="W292" s="877">
        <f t="shared" si="114"/>
        <v>0</v>
      </c>
      <c r="X292" s="667">
        <f t="shared" si="102"/>
        <v>130</v>
      </c>
      <c r="Y292" s="877">
        <f t="shared" si="103"/>
        <v>0</v>
      </c>
      <c r="Z292" s="667">
        <f t="shared" si="104"/>
        <v>130</v>
      </c>
      <c r="AA292" s="877">
        <f t="shared" si="105"/>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1"/>
        <v>YYLWNw</v>
      </c>
      <c r="H293" s="222">
        <v>90</v>
      </c>
      <c r="I293" s="222">
        <v>10</v>
      </c>
      <c r="J293" s="667">
        <f t="shared" si="116"/>
        <v>76.5</v>
      </c>
      <c r="K293" s="877">
        <f t="shared" si="107"/>
        <v>15</v>
      </c>
      <c r="L293" s="667">
        <f t="shared" si="117"/>
        <v>76.5</v>
      </c>
      <c r="M293" s="877">
        <f t="shared" si="107"/>
        <v>10</v>
      </c>
      <c r="N293" s="667">
        <f t="shared" si="118"/>
        <v>76.5</v>
      </c>
      <c r="O293" s="877">
        <f t="shared" si="107"/>
        <v>10</v>
      </c>
      <c r="P293" s="667">
        <f t="shared" si="119"/>
        <v>76.5</v>
      </c>
      <c r="Q293" s="877">
        <f t="shared" si="107"/>
        <v>5</v>
      </c>
      <c r="R293" s="667">
        <f t="shared" si="120"/>
        <v>90</v>
      </c>
      <c r="S293" s="877">
        <f t="shared" si="107"/>
        <v>10</v>
      </c>
      <c r="T293" s="667">
        <f t="shared" si="121"/>
        <v>90</v>
      </c>
      <c r="U293" s="877">
        <f t="shared" si="115"/>
        <v>5</v>
      </c>
      <c r="V293" s="667">
        <f t="shared" si="122"/>
        <v>90</v>
      </c>
      <c r="W293" s="877">
        <f t="shared" si="114"/>
        <v>5</v>
      </c>
      <c r="X293" s="667">
        <f t="shared" si="102"/>
        <v>90</v>
      </c>
      <c r="Y293" s="877">
        <f t="shared" si="103"/>
        <v>0</v>
      </c>
      <c r="Z293" s="667">
        <f t="shared" si="104"/>
        <v>90</v>
      </c>
      <c r="AA293" s="877">
        <f t="shared" si="105"/>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1"/>
        <v>YYLWNwd</v>
      </c>
      <c r="H294" s="695">
        <f>H293*1.2</f>
        <v>108</v>
      </c>
      <c r="I294" s="222">
        <v>10</v>
      </c>
      <c r="J294" s="667">
        <f t="shared" si="116"/>
        <v>91.8</v>
      </c>
      <c r="K294" s="877">
        <f t="shared" si="107"/>
        <v>15</v>
      </c>
      <c r="L294" s="667">
        <f t="shared" si="117"/>
        <v>91.8</v>
      </c>
      <c r="M294" s="877">
        <f t="shared" si="107"/>
        <v>10</v>
      </c>
      <c r="N294" s="667">
        <f t="shared" si="118"/>
        <v>91.8</v>
      </c>
      <c r="O294" s="877">
        <f t="shared" si="107"/>
        <v>10</v>
      </c>
      <c r="P294" s="667">
        <f t="shared" si="119"/>
        <v>91.8</v>
      </c>
      <c r="Q294" s="877">
        <f t="shared" si="107"/>
        <v>5</v>
      </c>
      <c r="R294" s="667">
        <f t="shared" si="120"/>
        <v>108</v>
      </c>
      <c r="S294" s="877">
        <f t="shared" si="107"/>
        <v>10</v>
      </c>
      <c r="T294" s="667">
        <f t="shared" si="121"/>
        <v>108</v>
      </c>
      <c r="U294" s="877">
        <f t="shared" si="115"/>
        <v>5</v>
      </c>
      <c r="V294" s="667">
        <f t="shared" si="122"/>
        <v>108</v>
      </c>
      <c r="W294" s="877">
        <f t="shared" si="114"/>
        <v>5</v>
      </c>
      <c r="X294" s="667">
        <f t="shared" si="102"/>
        <v>108</v>
      </c>
      <c r="Y294" s="877">
        <f t="shared" si="103"/>
        <v>0</v>
      </c>
      <c r="Z294" s="667">
        <f t="shared" si="104"/>
        <v>108</v>
      </c>
      <c r="AA294" s="877">
        <f t="shared" si="105"/>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1"/>
        <v>YYWLWz</v>
      </c>
      <c r="H295" s="222">
        <v>110</v>
      </c>
      <c r="I295" s="222">
        <v>0</v>
      </c>
      <c r="J295" s="667">
        <f t="shared" si="116"/>
        <v>93.5</v>
      </c>
      <c r="K295" s="877">
        <f t="shared" si="107"/>
        <v>0</v>
      </c>
      <c r="L295" s="667">
        <f t="shared" si="117"/>
        <v>93.5</v>
      </c>
      <c r="M295" s="877">
        <f t="shared" si="107"/>
        <v>0</v>
      </c>
      <c r="N295" s="667">
        <f t="shared" si="118"/>
        <v>93.5</v>
      </c>
      <c r="O295" s="877">
        <f t="shared" si="107"/>
        <v>0</v>
      </c>
      <c r="P295" s="667">
        <f t="shared" si="119"/>
        <v>93.5</v>
      </c>
      <c r="Q295" s="877">
        <f t="shared" si="107"/>
        <v>0</v>
      </c>
      <c r="R295" s="667">
        <f t="shared" si="120"/>
        <v>110</v>
      </c>
      <c r="S295" s="877">
        <f t="shared" si="107"/>
        <v>0</v>
      </c>
      <c r="T295" s="667">
        <f t="shared" si="121"/>
        <v>110</v>
      </c>
      <c r="U295" s="877">
        <f t="shared" si="115"/>
        <v>0</v>
      </c>
      <c r="V295" s="667">
        <f t="shared" si="122"/>
        <v>110</v>
      </c>
      <c r="W295" s="877">
        <f t="shared" si="114"/>
        <v>0</v>
      </c>
      <c r="X295" s="667">
        <f t="shared" si="102"/>
        <v>110</v>
      </c>
      <c r="Y295" s="877">
        <f t="shared" si="103"/>
        <v>0</v>
      </c>
      <c r="Z295" s="667">
        <f t="shared" si="104"/>
        <v>110</v>
      </c>
      <c r="AA295" s="877">
        <f t="shared" si="105"/>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1"/>
        <v>YYWLWzd</v>
      </c>
      <c r="H296" s="695">
        <f>H295*1.2</f>
        <v>132</v>
      </c>
      <c r="I296" s="222">
        <v>0</v>
      </c>
      <c r="J296" s="667">
        <f t="shared" si="116"/>
        <v>112.2</v>
      </c>
      <c r="K296" s="877">
        <f t="shared" si="107"/>
        <v>0</v>
      </c>
      <c r="L296" s="667">
        <f t="shared" si="117"/>
        <v>112.2</v>
      </c>
      <c r="M296" s="877">
        <f t="shared" si="107"/>
        <v>0</v>
      </c>
      <c r="N296" s="667">
        <f t="shared" si="118"/>
        <v>112.2</v>
      </c>
      <c r="O296" s="877">
        <f t="shared" si="107"/>
        <v>0</v>
      </c>
      <c r="P296" s="667">
        <f t="shared" si="119"/>
        <v>112.2</v>
      </c>
      <c r="Q296" s="877">
        <f t="shared" si="107"/>
        <v>0</v>
      </c>
      <c r="R296" s="667">
        <f t="shared" si="120"/>
        <v>132</v>
      </c>
      <c r="S296" s="877">
        <f t="shared" si="107"/>
        <v>0</v>
      </c>
      <c r="T296" s="667">
        <f t="shared" si="121"/>
        <v>132</v>
      </c>
      <c r="U296" s="877">
        <f t="shared" si="115"/>
        <v>0</v>
      </c>
      <c r="V296" s="667">
        <f t="shared" si="122"/>
        <v>132</v>
      </c>
      <c r="W296" s="877">
        <f t="shared" si="114"/>
        <v>0</v>
      </c>
      <c r="X296" s="667">
        <f t="shared" si="102"/>
        <v>132</v>
      </c>
      <c r="Y296" s="877">
        <f t="shared" si="103"/>
        <v>0</v>
      </c>
      <c r="Z296" s="667">
        <f t="shared" si="104"/>
        <v>132</v>
      </c>
      <c r="AA296" s="877">
        <f t="shared" si="105"/>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1"/>
        <v>YYNWLw</v>
      </c>
      <c r="H297" s="222">
        <v>90</v>
      </c>
      <c r="I297" s="222">
        <v>10</v>
      </c>
      <c r="J297" s="667">
        <f t="shared" si="116"/>
        <v>76.5</v>
      </c>
      <c r="K297" s="877">
        <f t="shared" si="107"/>
        <v>15</v>
      </c>
      <c r="L297" s="667">
        <f t="shared" si="117"/>
        <v>76.5</v>
      </c>
      <c r="M297" s="877">
        <f t="shared" si="107"/>
        <v>10</v>
      </c>
      <c r="N297" s="667">
        <f t="shared" si="118"/>
        <v>76.5</v>
      </c>
      <c r="O297" s="877">
        <f t="shared" si="107"/>
        <v>10</v>
      </c>
      <c r="P297" s="667">
        <f t="shared" si="119"/>
        <v>76.5</v>
      </c>
      <c r="Q297" s="877">
        <f t="shared" si="107"/>
        <v>5</v>
      </c>
      <c r="R297" s="667">
        <f t="shared" si="120"/>
        <v>90</v>
      </c>
      <c r="S297" s="877">
        <f t="shared" si="107"/>
        <v>10</v>
      </c>
      <c r="T297" s="667">
        <f t="shared" si="121"/>
        <v>90</v>
      </c>
      <c r="U297" s="877">
        <f t="shared" si="115"/>
        <v>5</v>
      </c>
      <c r="V297" s="667">
        <f t="shared" si="122"/>
        <v>90</v>
      </c>
      <c r="W297" s="877">
        <f t="shared" si="114"/>
        <v>5</v>
      </c>
      <c r="X297" s="667">
        <f t="shared" si="102"/>
        <v>90</v>
      </c>
      <c r="Y297" s="877">
        <f t="shared" si="103"/>
        <v>0</v>
      </c>
      <c r="Z297" s="667">
        <f t="shared" si="104"/>
        <v>90</v>
      </c>
      <c r="AA297" s="877">
        <f t="shared" si="105"/>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1"/>
        <v>YYNWLwd</v>
      </c>
      <c r="H298" s="695">
        <f>H297*1.2</f>
        <v>108</v>
      </c>
      <c r="I298" s="222">
        <v>10</v>
      </c>
      <c r="J298" s="667">
        <f t="shared" si="116"/>
        <v>91.8</v>
      </c>
      <c r="K298" s="877">
        <f t="shared" si="107"/>
        <v>15</v>
      </c>
      <c r="L298" s="667">
        <f t="shared" si="117"/>
        <v>91.8</v>
      </c>
      <c r="M298" s="877">
        <f t="shared" si="107"/>
        <v>10</v>
      </c>
      <c r="N298" s="667">
        <f t="shared" si="118"/>
        <v>91.8</v>
      </c>
      <c r="O298" s="877">
        <f t="shared" si="107"/>
        <v>10</v>
      </c>
      <c r="P298" s="667">
        <f t="shared" si="119"/>
        <v>91.8</v>
      </c>
      <c r="Q298" s="877">
        <f t="shared" si="107"/>
        <v>5</v>
      </c>
      <c r="R298" s="667">
        <f t="shared" si="120"/>
        <v>108</v>
      </c>
      <c r="S298" s="877">
        <f t="shared" si="107"/>
        <v>10</v>
      </c>
      <c r="T298" s="667">
        <f t="shared" si="121"/>
        <v>108</v>
      </c>
      <c r="U298" s="877">
        <f t="shared" si="115"/>
        <v>5</v>
      </c>
      <c r="V298" s="667">
        <f t="shared" si="122"/>
        <v>108</v>
      </c>
      <c r="W298" s="877">
        <f t="shared" si="114"/>
        <v>5</v>
      </c>
      <c r="X298" s="667">
        <f t="shared" si="102"/>
        <v>108</v>
      </c>
      <c r="Y298" s="877">
        <f t="shared" si="103"/>
        <v>0</v>
      </c>
      <c r="Z298" s="667">
        <f t="shared" si="104"/>
        <v>108</v>
      </c>
      <c r="AA298" s="877">
        <f t="shared" si="105"/>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1"/>
        <v>AYAA2A1w</v>
      </c>
      <c r="H299" s="222">
        <v>90</v>
      </c>
      <c r="I299" s="222">
        <v>0</v>
      </c>
      <c r="J299" s="667">
        <f t="shared" si="116"/>
        <v>76.5</v>
      </c>
      <c r="K299" s="877">
        <f t="shared" si="107"/>
        <v>0</v>
      </c>
      <c r="L299" s="667">
        <f t="shared" si="117"/>
        <v>76.5</v>
      </c>
      <c r="M299" s="877">
        <f t="shared" si="107"/>
        <v>0</v>
      </c>
      <c r="N299" s="667">
        <f t="shared" si="118"/>
        <v>76.5</v>
      </c>
      <c r="O299" s="877">
        <f t="shared" si="107"/>
        <v>0</v>
      </c>
      <c r="P299" s="667">
        <f t="shared" si="119"/>
        <v>76.5</v>
      </c>
      <c r="Q299" s="877">
        <f t="shared" si="107"/>
        <v>0</v>
      </c>
      <c r="R299" s="667">
        <f t="shared" si="120"/>
        <v>90</v>
      </c>
      <c r="S299" s="877">
        <f t="shared" si="107"/>
        <v>0</v>
      </c>
      <c r="T299" s="667">
        <f t="shared" si="121"/>
        <v>90</v>
      </c>
      <c r="U299" s="877">
        <f t="shared" si="115"/>
        <v>0</v>
      </c>
      <c r="V299" s="667">
        <f t="shared" si="122"/>
        <v>90</v>
      </c>
      <c r="W299" s="877">
        <f t="shared" si="114"/>
        <v>0</v>
      </c>
      <c r="X299" s="667">
        <f t="shared" si="102"/>
        <v>90</v>
      </c>
      <c r="Y299" s="877">
        <f t="shared" si="103"/>
        <v>0</v>
      </c>
      <c r="Z299" s="667">
        <f t="shared" si="104"/>
        <v>90</v>
      </c>
      <c r="AA299" s="877">
        <f t="shared" si="105"/>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1"/>
        <v>AYAA2A1wd</v>
      </c>
      <c r="H300" s="695">
        <f>H299*1.2</f>
        <v>108</v>
      </c>
      <c r="I300" s="222">
        <v>0</v>
      </c>
      <c r="J300" s="667">
        <f t="shared" si="116"/>
        <v>91.8</v>
      </c>
      <c r="K300" s="877">
        <f t="shared" si="107"/>
        <v>0</v>
      </c>
      <c r="L300" s="667">
        <f t="shared" si="117"/>
        <v>91.8</v>
      </c>
      <c r="M300" s="877">
        <f t="shared" si="107"/>
        <v>0</v>
      </c>
      <c r="N300" s="667">
        <f t="shared" si="118"/>
        <v>91.8</v>
      </c>
      <c r="O300" s="877">
        <f t="shared" si="107"/>
        <v>0</v>
      </c>
      <c r="P300" s="667">
        <f t="shared" si="119"/>
        <v>91.8</v>
      </c>
      <c r="Q300" s="877">
        <f t="shared" si="107"/>
        <v>0</v>
      </c>
      <c r="R300" s="667">
        <f t="shared" si="120"/>
        <v>108</v>
      </c>
      <c r="S300" s="877">
        <f t="shared" si="107"/>
        <v>0</v>
      </c>
      <c r="T300" s="667">
        <f t="shared" si="121"/>
        <v>108</v>
      </c>
      <c r="U300" s="877">
        <f t="shared" si="115"/>
        <v>0</v>
      </c>
      <c r="V300" s="667">
        <f t="shared" si="122"/>
        <v>108</v>
      </c>
      <c r="W300" s="877">
        <f t="shared" si="114"/>
        <v>0</v>
      </c>
      <c r="X300" s="667">
        <f t="shared" si="102"/>
        <v>108</v>
      </c>
      <c r="Y300" s="877">
        <f t="shared" si="103"/>
        <v>0</v>
      </c>
      <c r="Z300" s="667">
        <f t="shared" si="104"/>
        <v>108</v>
      </c>
      <c r="AA300" s="877">
        <f t="shared" si="105"/>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1"/>
        <v>AAWA2A1a</v>
      </c>
      <c r="H301" s="222">
        <v>15</v>
      </c>
      <c r="I301" s="222">
        <v>0</v>
      </c>
      <c r="J301" s="667">
        <f t="shared" si="116"/>
        <v>12.75</v>
      </c>
      <c r="K301" s="877">
        <f t="shared" si="107"/>
        <v>0</v>
      </c>
      <c r="L301" s="667">
        <f t="shared" si="117"/>
        <v>12.75</v>
      </c>
      <c r="M301" s="877">
        <f t="shared" si="107"/>
        <v>0</v>
      </c>
      <c r="N301" s="667">
        <f t="shared" si="118"/>
        <v>12.75</v>
      </c>
      <c r="O301" s="877">
        <f t="shared" si="107"/>
        <v>0</v>
      </c>
      <c r="P301" s="667">
        <f t="shared" si="119"/>
        <v>12.75</v>
      </c>
      <c r="Q301" s="877">
        <f t="shared" si="107"/>
        <v>0</v>
      </c>
      <c r="R301" s="667">
        <f t="shared" si="120"/>
        <v>15</v>
      </c>
      <c r="S301" s="877">
        <f t="shared" si="107"/>
        <v>0</v>
      </c>
      <c r="T301" s="667">
        <f t="shared" si="121"/>
        <v>15</v>
      </c>
      <c r="U301" s="877">
        <f t="shared" si="115"/>
        <v>0</v>
      </c>
      <c r="V301" s="667">
        <f t="shared" si="122"/>
        <v>15</v>
      </c>
      <c r="W301" s="877">
        <f t="shared" si="114"/>
        <v>0</v>
      </c>
      <c r="X301" s="667">
        <f t="shared" si="102"/>
        <v>15</v>
      </c>
      <c r="Y301" s="877">
        <f t="shared" si="103"/>
        <v>0</v>
      </c>
      <c r="Z301" s="667">
        <f t="shared" si="104"/>
        <v>15</v>
      </c>
      <c r="AA301" s="877">
        <f t="shared" si="105"/>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1"/>
        <v>AAAWA1a</v>
      </c>
      <c r="H302" s="222">
        <v>0</v>
      </c>
      <c r="I302" s="222">
        <v>0</v>
      </c>
      <c r="J302" s="667">
        <f t="shared" si="116"/>
        <v>0</v>
      </c>
      <c r="K302" s="877">
        <f t="shared" si="107"/>
        <v>0</v>
      </c>
      <c r="L302" s="667">
        <f t="shared" si="117"/>
        <v>0</v>
      </c>
      <c r="M302" s="877">
        <f t="shared" si="107"/>
        <v>0</v>
      </c>
      <c r="N302" s="667">
        <f t="shared" si="118"/>
        <v>0</v>
      </c>
      <c r="O302" s="877">
        <f t="shared" si="107"/>
        <v>0</v>
      </c>
      <c r="P302" s="667">
        <f t="shared" si="119"/>
        <v>0</v>
      </c>
      <c r="Q302" s="877">
        <f t="shared" si="107"/>
        <v>0</v>
      </c>
      <c r="R302" s="667">
        <f t="shared" si="120"/>
        <v>0</v>
      </c>
      <c r="S302" s="877">
        <f t="shared" si="107"/>
        <v>0</v>
      </c>
      <c r="T302" s="667">
        <f t="shared" si="121"/>
        <v>0</v>
      </c>
      <c r="U302" s="877">
        <f t="shared" si="115"/>
        <v>0</v>
      </c>
      <c r="V302" s="667">
        <f t="shared" si="122"/>
        <v>0</v>
      </c>
      <c r="W302" s="877">
        <f t="shared" si="114"/>
        <v>0</v>
      </c>
      <c r="X302" s="667">
        <f t="shared" si="102"/>
        <v>0</v>
      </c>
      <c r="Y302" s="877">
        <f t="shared" si="103"/>
        <v>0</v>
      </c>
      <c r="Z302" s="667">
        <f t="shared" si="104"/>
        <v>0</v>
      </c>
      <c r="AA302" s="877">
        <f t="shared" si="105"/>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1"/>
        <v>YAAA2Wa</v>
      </c>
      <c r="H303" s="222">
        <v>0</v>
      </c>
      <c r="I303" s="222">
        <v>0</v>
      </c>
      <c r="J303" s="667">
        <f t="shared" si="116"/>
        <v>0</v>
      </c>
      <c r="K303" s="877">
        <f t="shared" si="107"/>
        <v>0</v>
      </c>
      <c r="L303" s="667">
        <f t="shared" si="117"/>
        <v>0</v>
      </c>
      <c r="M303" s="877">
        <f t="shared" si="107"/>
        <v>0</v>
      </c>
      <c r="N303" s="667">
        <f t="shared" si="118"/>
        <v>0</v>
      </c>
      <c r="O303" s="877">
        <f t="shared" si="107"/>
        <v>0</v>
      </c>
      <c r="P303" s="667">
        <f t="shared" si="119"/>
        <v>0</v>
      </c>
      <c r="Q303" s="877">
        <f t="shared" si="107"/>
        <v>0</v>
      </c>
      <c r="R303" s="667">
        <f t="shared" si="120"/>
        <v>0</v>
      </c>
      <c r="S303" s="877">
        <f t="shared" si="107"/>
        <v>0</v>
      </c>
      <c r="T303" s="667">
        <f t="shared" si="121"/>
        <v>0</v>
      </c>
      <c r="U303" s="877">
        <f t="shared" si="115"/>
        <v>0</v>
      </c>
      <c r="V303" s="667">
        <f t="shared" si="122"/>
        <v>0</v>
      </c>
      <c r="W303" s="877">
        <f t="shared" si="114"/>
        <v>0</v>
      </c>
      <c r="X303" s="667">
        <f t="shared" si="102"/>
        <v>0</v>
      </c>
      <c r="Y303" s="877">
        <f t="shared" si="103"/>
        <v>0</v>
      </c>
      <c r="Z303" s="667">
        <f t="shared" si="104"/>
        <v>0</v>
      </c>
      <c r="AA303" s="877">
        <f t="shared" si="105"/>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1"/>
        <v>AYAWA1w</v>
      </c>
      <c r="H304" s="222">
        <v>90</v>
      </c>
      <c r="I304" s="222">
        <v>10</v>
      </c>
      <c r="J304" s="667">
        <f t="shared" si="116"/>
        <v>76.5</v>
      </c>
      <c r="K304" s="877">
        <f t="shared" si="107"/>
        <v>15</v>
      </c>
      <c r="L304" s="667">
        <f t="shared" si="117"/>
        <v>76.5</v>
      </c>
      <c r="M304" s="877">
        <f t="shared" si="107"/>
        <v>10</v>
      </c>
      <c r="N304" s="667">
        <f t="shared" si="118"/>
        <v>76.5</v>
      </c>
      <c r="O304" s="877">
        <f t="shared" si="107"/>
        <v>10</v>
      </c>
      <c r="P304" s="667">
        <f t="shared" si="119"/>
        <v>76.5</v>
      </c>
      <c r="Q304" s="877">
        <f t="shared" si="107"/>
        <v>5</v>
      </c>
      <c r="R304" s="667">
        <f t="shared" si="120"/>
        <v>90</v>
      </c>
      <c r="S304" s="877">
        <f t="shared" si="107"/>
        <v>10</v>
      </c>
      <c r="T304" s="667">
        <f t="shared" si="121"/>
        <v>90</v>
      </c>
      <c r="U304" s="877">
        <f t="shared" si="115"/>
        <v>5</v>
      </c>
      <c r="V304" s="667">
        <f t="shared" si="122"/>
        <v>90</v>
      </c>
      <c r="W304" s="877">
        <f t="shared" si="114"/>
        <v>5</v>
      </c>
      <c r="X304" s="667">
        <f t="shared" si="102"/>
        <v>90</v>
      </c>
      <c r="Y304" s="877">
        <f t="shared" si="103"/>
        <v>0</v>
      </c>
      <c r="Z304" s="667">
        <f t="shared" si="104"/>
        <v>90</v>
      </c>
      <c r="AA304" s="877">
        <f t="shared" si="105"/>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1"/>
        <v>AYAWA1wd</v>
      </c>
      <c r="H305" s="695">
        <f>H304*1.2</f>
        <v>108</v>
      </c>
      <c r="I305" s="222">
        <v>10</v>
      </c>
      <c r="J305" s="667">
        <f t="shared" si="116"/>
        <v>91.8</v>
      </c>
      <c r="K305" s="877">
        <f t="shared" si="107"/>
        <v>15</v>
      </c>
      <c r="L305" s="667">
        <f t="shared" si="117"/>
        <v>91.8</v>
      </c>
      <c r="M305" s="877">
        <f t="shared" si="107"/>
        <v>10</v>
      </c>
      <c r="N305" s="667">
        <f t="shared" si="118"/>
        <v>91.8</v>
      </c>
      <c r="O305" s="877">
        <f t="shared" si="107"/>
        <v>10</v>
      </c>
      <c r="P305" s="667">
        <f t="shared" si="119"/>
        <v>91.8</v>
      </c>
      <c r="Q305" s="877">
        <f t="shared" si="107"/>
        <v>5</v>
      </c>
      <c r="R305" s="667">
        <f t="shared" si="120"/>
        <v>108</v>
      </c>
      <c r="S305" s="877">
        <f t="shared" si="107"/>
        <v>10</v>
      </c>
      <c r="T305" s="667">
        <f t="shared" si="121"/>
        <v>108</v>
      </c>
      <c r="U305" s="877">
        <f t="shared" si="115"/>
        <v>5</v>
      </c>
      <c r="V305" s="667">
        <f t="shared" si="122"/>
        <v>108</v>
      </c>
      <c r="W305" s="877">
        <f t="shared" si="114"/>
        <v>5</v>
      </c>
      <c r="X305" s="667">
        <f t="shared" si="102"/>
        <v>108</v>
      </c>
      <c r="Y305" s="877">
        <f t="shared" si="103"/>
        <v>0</v>
      </c>
      <c r="Z305" s="667">
        <f t="shared" si="104"/>
        <v>108</v>
      </c>
      <c r="AA305" s="877">
        <f t="shared" si="105"/>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1"/>
        <v>YAWA2Wa</v>
      </c>
      <c r="H306" s="222">
        <v>15</v>
      </c>
      <c r="I306" s="222">
        <v>0</v>
      </c>
      <c r="J306" s="667">
        <f t="shared" si="116"/>
        <v>12.75</v>
      </c>
      <c r="K306" s="877">
        <f t="shared" si="107"/>
        <v>0</v>
      </c>
      <c r="L306" s="667">
        <f t="shared" si="117"/>
        <v>12.75</v>
      </c>
      <c r="M306" s="877">
        <f t="shared" si="107"/>
        <v>0</v>
      </c>
      <c r="N306" s="667">
        <f t="shared" si="118"/>
        <v>12.75</v>
      </c>
      <c r="O306" s="877">
        <f t="shared" si="107"/>
        <v>0</v>
      </c>
      <c r="P306" s="667">
        <f t="shared" si="119"/>
        <v>12.75</v>
      </c>
      <c r="Q306" s="877">
        <f t="shared" si="107"/>
        <v>0</v>
      </c>
      <c r="R306" s="667">
        <f t="shared" si="120"/>
        <v>15</v>
      </c>
      <c r="S306" s="877">
        <f t="shared" si="107"/>
        <v>0</v>
      </c>
      <c r="T306" s="667">
        <f t="shared" si="121"/>
        <v>15</v>
      </c>
      <c r="U306" s="877">
        <f t="shared" si="115"/>
        <v>0</v>
      </c>
      <c r="V306" s="667">
        <f t="shared" si="122"/>
        <v>15</v>
      </c>
      <c r="W306" s="877">
        <f t="shared" si="114"/>
        <v>0</v>
      </c>
      <c r="X306" s="667">
        <f t="shared" si="102"/>
        <v>15</v>
      </c>
      <c r="Y306" s="877">
        <f t="shared" si="103"/>
        <v>0</v>
      </c>
      <c r="Z306" s="667">
        <f t="shared" si="104"/>
        <v>15</v>
      </c>
      <c r="AA306" s="877">
        <f t="shared" si="105"/>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1"/>
        <v>YYAWWa</v>
      </c>
      <c r="H307" s="222">
        <v>15</v>
      </c>
      <c r="I307" s="222">
        <v>0</v>
      </c>
      <c r="J307" s="667">
        <f t="shared" si="116"/>
        <v>12.75</v>
      </c>
      <c r="K307" s="877">
        <f t="shared" si="107"/>
        <v>0</v>
      </c>
      <c r="L307" s="667">
        <f t="shared" si="117"/>
        <v>12.75</v>
      </c>
      <c r="M307" s="877">
        <f t="shared" si="107"/>
        <v>0</v>
      </c>
      <c r="N307" s="667">
        <f t="shared" si="118"/>
        <v>12.75</v>
      </c>
      <c r="O307" s="877">
        <f t="shared" si="107"/>
        <v>0</v>
      </c>
      <c r="P307" s="667">
        <f t="shared" si="119"/>
        <v>12.75</v>
      </c>
      <c r="Q307" s="877">
        <f t="shared" si="107"/>
        <v>0</v>
      </c>
      <c r="R307" s="667">
        <f t="shared" si="120"/>
        <v>15</v>
      </c>
      <c r="S307" s="877">
        <f t="shared" si="107"/>
        <v>0</v>
      </c>
      <c r="T307" s="667">
        <f t="shared" si="121"/>
        <v>15</v>
      </c>
      <c r="U307" s="877">
        <f t="shared" si="115"/>
        <v>0</v>
      </c>
      <c r="V307" s="667">
        <f t="shared" si="122"/>
        <v>15</v>
      </c>
      <c r="W307" s="877">
        <f t="shared" si="114"/>
        <v>0</v>
      </c>
      <c r="X307" s="667">
        <f t="shared" si="102"/>
        <v>15</v>
      </c>
      <c r="Y307" s="877">
        <f t="shared" si="103"/>
        <v>0</v>
      </c>
      <c r="Z307" s="667">
        <f t="shared" si="104"/>
        <v>15</v>
      </c>
      <c r="AA307" s="877">
        <f t="shared" si="105"/>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1"/>
        <v>YYWA2Ww</v>
      </c>
      <c r="H308" s="222">
        <v>90</v>
      </c>
      <c r="I308" s="222">
        <v>15</v>
      </c>
      <c r="J308" s="667">
        <f t="shared" si="116"/>
        <v>76.5</v>
      </c>
      <c r="K308" s="877">
        <f t="shared" si="107"/>
        <v>22.5</v>
      </c>
      <c r="L308" s="667">
        <f t="shared" si="117"/>
        <v>76.5</v>
      </c>
      <c r="M308" s="877">
        <f t="shared" si="107"/>
        <v>15</v>
      </c>
      <c r="N308" s="667">
        <f t="shared" si="118"/>
        <v>76.5</v>
      </c>
      <c r="O308" s="877">
        <f t="shared" si="107"/>
        <v>15</v>
      </c>
      <c r="P308" s="667">
        <f t="shared" si="119"/>
        <v>76.5</v>
      </c>
      <c r="Q308" s="877">
        <f t="shared" si="107"/>
        <v>7.5</v>
      </c>
      <c r="R308" s="667">
        <f t="shared" si="120"/>
        <v>90</v>
      </c>
      <c r="S308" s="877">
        <f t="shared" si="107"/>
        <v>15</v>
      </c>
      <c r="T308" s="667">
        <f t="shared" si="121"/>
        <v>90</v>
      </c>
      <c r="U308" s="877">
        <f t="shared" si="115"/>
        <v>7.5</v>
      </c>
      <c r="V308" s="667">
        <f t="shared" si="122"/>
        <v>90</v>
      </c>
      <c r="W308" s="877">
        <f t="shared" si="114"/>
        <v>7.5</v>
      </c>
      <c r="X308" s="667">
        <f t="shared" si="102"/>
        <v>90</v>
      </c>
      <c r="Y308" s="877">
        <f t="shared" si="103"/>
        <v>0</v>
      </c>
      <c r="Z308" s="667">
        <f t="shared" si="104"/>
        <v>90</v>
      </c>
      <c r="AA308" s="877">
        <f t="shared" si="105"/>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1"/>
        <v>YYWA2Wwd</v>
      </c>
      <c r="H309" s="695">
        <f>H308*1.2</f>
        <v>108</v>
      </c>
      <c r="I309" s="222">
        <v>15</v>
      </c>
      <c r="J309" s="667">
        <f t="shared" si="116"/>
        <v>91.8</v>
      </c>
      <c r="K309" s="877">
        <f t="shared" si="107"/>
        <v>22.5</v>
      </c>
      <c r="L309" s="667">
        <f t="shared" si="117"/>
        <v>91.8</v>
      </c>
      <c r="M309" s="877">
        <f t="shared" si="107"/>
        <v>15</v>
      </c>
      <c r="N309" s="667">
        <f t="shared" si="118"/>
        <v>91.8</v>
      </c>
      <c r="O309" s="877">
        <f t="shared" si="107"/>
        <v>15</v>
      </c>
      <c r="P309" s="667">
        <f t="shared" si="119"/>
        <v>91.8</v>
      </c>
      <c r="Q309" s="877">
        <f t="shared" si="107"/>
        <v>7.5</v>
      </c>
      <c r="R309" s="667">
        <f t="shared" si="120"/>
        <v>108</v>
      </c>
      <c r="S309" s="877">
        <f t="shared" si="107"/>
        <v>15</v>
      </c>
      <c r="T309" s="667">
        <f t="shared" si="121"/>
        <v>108</v>
      </c>
      <c r="U309" s="877">
        <f t="shared" si="115"/>
        <v>7.5</v>
      </c>
      <c r="V309" s="667">
        <f t="shared" si="122"/>
        <v>108</v>
      </c>
      <c r="W309" s="877">
        <f t="shared" si="114"/>
        <v>7.5</v>
      </c>
      <c r="X309" s="667">
        <f t="shared" si="102"/>
        <v>108</v>
      </c>
      <c r="Y309" s="877">
        <f t="shared" si="103"/>
        <v>0</v>
      </c>
      <c r="Z309" s="667">
        <f t="shared" si="104"/>
        <v>108</v>
      </c>
      <c r="AA309" s="877">
        <f t="shared" si="105"/>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1"/>
        <v>YYWWA1w</v>
      </c>
      <c r="H310" s="222">
        <v>90</v>
      </c>
      <c r="I310" s="222">
        <v>10</v>
      </c>
      <c r="J310" s="667">
        <f t="shared" si="116"/>
        <v>76.5</v>
      </c>
      <c r="K310" s="877">
        <f t="shared" si="107"/>
        <v>15</v>
      </c>
      <c r="L310" s="667">
        <f t="shared" si="117"/>
        <v>76.5</v>
      </c>
      <c r="M310" s="877">
        <f t="shared" si="107"/>
        <v>10</v>
      </c>
      <c r="N310" s="667">
        <f t="shared" si="118"/>
        <v>76.5</v>
      </c>
      <c r="O310" s="877">
        <f t="shared" si="107"/>
        <v>10</v>
      </c>
      <c r="P310" s="667">
        <f t="shared" si="119"/>
        <v>76.5</v>
      </c>
      <c r="Q310" s="877">
        <f t="shared" si="107"/>
        <v>5</v>
      </c>
      <c r="R310" s="667">
        <f t="shared" si="120"/>
        <v>90</v>
      </c>
      <c r="S310" s="877">
        <f t="shared" si="107"/>
        <v>10</v>
      </c>
      <c r="T310" s="667">
        <f t="shared" si="121"/>
        <v>90</v>
      </c>
      <c r="U310" s="877">
        <f t="shared" si="115"/>
        <v>5</v>
      </c>
      <c r="V310" s="667">
        <f t="shared" si="122"/>
        <v>90</v>
      </c>
      <c r="W310" s="877">
        <f t="shared" si="114"/>
        <v>5</v>
      </c>
      <c r="X310" s="667">
        <f t="shared" si="102"/>
        <v>90</v>
      </c>
      <c r="Y310" s="877">
        <f t="shared" si="103"/>
        <v>0</v>
      </c>
      <c r="Z310" s="667">
        <f t="shared" si="104"/>
        <v>90</v>
      </c>
      <c r="AA310" s="877">
        <f t="shared" si="105"/>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1"/>
        <v>YYWWA1wd</v>
      </c>
      <c r="H311" s="695">
        <f>H310*1.2</f>
        <v>108</v>
      </c>
      <c r="I311" s="222">
        <v>10</v>
      </c>
      <c r="J311" s="667">
        <f t="shared" si="116"/>
        <v>91.8</v>
      </c>
      <c r="K311" s="877">
        <f t="shared" si="107"/>
        <v>15</v>
      </c>
      <c r="L311" s="667">
        <f t="shared" si="117"/>
        <v>91.8</v>
      </c>
      <c r="M311" s="877">
        <f t="shared" si="107"/>
        <v>10</v>
      </c>
      <c r="N311" s="667">
        <f t="shared" si="118"/>
        <v>91.8</v>
      </c>
      <c r="O311" s="877">
        <f t="shared" si="107"/>
        <v>10</v>
      </c>
      <c r="P311" s="667">
        <f t="shared" si="119"/>
        <v>91.8</v>
      </c>
      <c r="Q311" s="877">
        <f t="shared" si="107"/>
        <v>5</v>
      </c>
      <c r="R311" s="667">
        <f t="shared" si="120"/>
        <v>108</v>
      </c>
      <c r="S311" s="877">
        <f t="shared" si="107"/>
        <v>10</v>
      </c>
      <c r="T311" s="667">
        <f t="shared" si="121"/>
        <v>108</v>
      </c>
      <c r="U311" s="877">
        <f t="shared" si="115"/>
        <v>5</v>
      </c>
      <c r="V311" s="667">
        <f t="shared" si="122"/>
        <v>108</v>
      </c>
      <c r="W311" s="877">
        <f t="shared" si="114"/>
        <v>5</v>
      </c>
      <c r="X311" s="667">
        <f t="shared" si="102"/>
        <v>108</v>
      </c>
      <c r="Y311" s="877">
        <f t="shared" si="103"/>
        <v>0</v>
      </c>
      <c r="Z311" s="667">
        <f t="shared" si="104"/>
        <v>108</v>
      </c>
      <c r="AA311" s="877">
        <f t="shared" si="105"/>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1"/>
        <v>YYWWWw</v>
      </c>
      <c r="H312" s="222">
        <v>90</v>
      </c>
      <c r="I312" s="222">
        <v>15</v>
      </c>
      <c r="J312" s="667">
        <f t="shared" si="116"/>
        <v>76.5</v>
      </c>
      <c r="K312" s="877">
        <f t="shared" si="107"/>
        <v>22.5</v>
      </c>
      <c r="L312" s="667">
        <f t="shared" si="117"/>
        <v>76.5</v>
      </c>
      <c r="M312" s="877">
        <f t="shared" si="107"/>
        <v>15</v>
      </c>
      <c r="N312" s="667">
        <f t="shared" si="118"/>
        <v>76.5</v>
      </c>
      <c r="O312" s="877">
        <f t="shared" si="107"/>
        <v>15</v>
      </c>
      <c r="P312" s="667">
        <f t="shared" si="119"/>
        <v>76.5</v>
      </c>
      <c r="Q312" s="877">
        <f t="shared" si="107"/>
        <v>7.5</v>
      </c>
      <c r="R312" s="667">
        <f t="shared" si="120"/>
        <v>90</v>
      </c>
      <c r="S312" s="877">
        <f t="shared" si="107"/>
        <v>15</v>
      </c>
      <c r="T312" s="667">
        <f t="shared" si="121"/>
        <v>90</v>
      </c>
      <c r="U312" s="877">
        <f t="shared" si="115"/>
        <v>7.5</v>
      </c>
      <c r="V312" s="667">
        <f t="shared" si="122"/>
        <v>90</v>
      </c>
      <c r="W312" s="877">
        <f t="shared" si="114"/>
        <v>7.5</v>
      </c>
      <c r="X312" s="667">
        <f t="shared" si="102"/>
        <v>90</v>
      </c>
      <c r="Y312" s="877">
        <f t="shared" si="103"/>
        <v>0</v>
      </c>
      <c r="Z312" s="667">
        <f t="shared" si="104"/>
        <v>90</v>
      </c>
      <c r="AA312" s="877">
        <f t="shared" si="105"/>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3">_xlfn.CONCAT(H192:M192)</f>
        <v>YYWWWwd</v>
      </c>
      <c r="H313" s="695">
        <f>H312*1.2</f>
        <v>108</v>
      </c>
      <c r="I313" s="222">
        <v>15</v>
      </c>
      <c r="J313" s="667">
        <f t="shared" si="116"/>
        <v>91.8</v>
      </c>
      <c r="K313" s="877">
        <f t="shared" si="107"/>
        <v>22.5</v>
      </c>
      <c r="L313" s="667">
        <f t="shared" si="117"/>
        <v>91.8</v>
      </c>
      <c r="M313" s="877">
        <f t="shared" si="107"/>
        <v>15</v>
      </c>
      <c r="N313" s="667">
        <f t="shared" si="118"/>
        <v>91.8</v>
      </c>
      <c r="O313" s="877">
        <f t="shared" si="107"/>
        <v>15</v>
      </c>
      <c r="P313" s="667">
        <f t="shared" si="119"/>
        <v>91.8</v>
      </c>
      <c r="Q313" s="877">
        <f t="shared" si="107"/>
        <v>7.5</v>
      </c>
      <c r="R313" s="667">
        <f t="shared" si="120"/>
        <v>108</v>
      </c>
      <c r="S313" s="877">
        <f t="shared" si="107"/>
        <v>15</v>
      </c>
      <c r="T313" s="667">
        <f t="shared" si="121"/>
        <v>108</v>
      </c>
      <c r="U313" s="877">
        <f t="shared" si="115"/>
        <v>7.5</v>
      </c>
      <c r="V313" s="667">
        <f t="shared" si="122"/>
        <v>108</v>
      </c>
      <c r="W313" s="877">
        <f t="shared" si="114"/>
        <v>7.5</v>
      </c>
      <c r="X313" s="667">
        <f t="shared" ref="X313:X332" si="124">$H313*HLOOKUP(X$279,$J$276:$R$277,2)</f>
        <v>108</v>
      </c>
      <c r="Y313" s="877">
        <f t="shared" ref="Y313:Y332" si="125">$I313*HLOOKUP(Y$279,$J$276:$R$278,3)</f>
        <v>0</v>
      </c>
      <c r="Z313" s="667">
        <f t="shared" ref="Z313:Z332" si="126">$H313*HLOOKUP(Z$279,$J$276:$R$277,2)</f>
        <v>108</v>
      </c>
      <c r="AA313" s="877">
        <f t="shared" ref="AA313:AA332" si="127">$I313*HLOOKUP(AA$279,$J$276:$R$278,3)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3"/>
        <v>YYNWBz</v>
      </c>
      <c r="H314" s="222">
        <v>110</v>
      </c>
      <c r="I314" s="222">
        <v>0</v>
      </c>
      <c r="J314" s="667">
        <f t="shared" si="116"/>
        <v>93.5</v>
      </c>
      <c r="K314" s="877">
        <f t="shared" si="107"/>
        <v>0</v>
      </c>
      <c r="L314" s="667">
        <f t="shared" si="117"/>
        <v>93.5</v>
      </c>
      <c r="M314" s="877">
        <f t="shared" si="107"/>
        <v>0</v>
      </c>
      <c r="N314" s="667">
        <f t="shared" si="118"/>
        <v>93.5</v>
      </c>
      <c r="O314" s="877">
        <f t="shared" si="107"/>
        <v>0</v>
      </c>
      <c r="P314" s="667">
        <f t="shared" si="119"/>
        <v>93.5</v>
      </c>
      <c r="Q314" s="877">
        <f t="shared" si="107"/>
        <v>0</v>
      </c>
      <c r="R314" s="667">
        <f t="shared" si="120"/>
        <v>110</v>
      </c>
      <c r="S314" s="877">
        <f t="shared" si="107"/>
        <v>0</v>
      </c>
      <c r="T314" s="667">
        <f t="shared" si="121"/>
        <v>110</v>
      </c>
      <c r="U314" s="877">
        <f t="shared" si="115"/>
        <v>0</v>
      </c>
      <c r="V314" s="667">
        <f t="shared" si="122"/>
        <v>110</v>
      </c>
      <c r="W314" s="877">
        <f t="shared" si="114"/>
        <v>0</v>
      </c>
      <c r="X314" s="667">
        <f t="shared" si="124"/>
        <v>110</v>
      </c>
      <c r="Y314" s="877">
        <f t="shared" si="125"/>
        <v>0</v>
      </c>
      <c r="Z314" s="667">
        <f t="shared" si="126"/>
        <v>110</v>
      </c>
      <c r="AA314" s="877">
        <f t="shared" si="127"/>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3"/>
        <v>YYNWBzd</v>
      </c>
      <c r="H315" s="695">
        <f>H314*1.2</f>
        <v>132</v>
      </c>
      <c r="I315" s="222">
        <v>0</v>
      </c>
      <c r="J315" s="667">
        <f t="shared" si="116"/>
        <v>112.2</v>
      </c>
      <c r="K315" s="877">
        <f t="shared" si="107"/>
        <v>0</v>
      </c>
      <c r="L315" s="667">
        <f t="shared" si="117"/>
        <v>112.2</v>
      </c>
      <c r="M315" s="877">
        <f t="shared" si="107"/>
        <v>0</v>
      </c>
      <c r="N315" s="667">
        <f t="shared" si="118"/>
        <v>112.2</v>
      </c>
      <c r="O315" s="877">
        <f t="shared" si="107"/>
        <v>0</v>
      </c>
      <c r="P315" s="667">
        <f t="shared" si="119"/>
        <v>112.2</v>
      </c>
      <c r="Q315" s="877">
        <f t="shared" si="107"/>
        <v>0</v>
      </c>
      <c r="R315" s="667">
        <f t="shared" si="120"/>
        <v>132</v>
      </c>
      <c r="S315" s="877">
        <f t="shared" si="107"/>
        <v>0</v>
      </c>
      <c r="T315" s="667">
        <f t="shared" si="121"/>
        <v>132</v>
      </c>
      <c r="U315" s="877">
        <f t="shared" si="115"/>
        <v>0</v>
      </c>
      <c r="V315" s="667">
        <f t="shared" si="122"/>
        <v>132</v>
      </c>
      <c r="W315" s="877">
        <f t="shared" si="114"/>
        <v>0</v>
      </c>
      <c r="X315" s="667">
        <f t="shared" si="124"/>
        <v>132</v>
      </c>
      <c r="Y315" s="877">
        <f t="shared" si="125"/>
        <v>0</v>
      </c>
      <c r="Z315" s="667">
        <f t="shared" si="126"/>
        <v>132</v>
      </c>
      <c r="AA315" s="877">
        <f t="shared" si="127"/>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3"/>
        <v>YYBNWb</v>
      </c>
      <c r="H316" s="222">
        <v>90</v>
      </c>
      <c r="I316" s="222">
        <v>5</v>
      </c>
      <c r="J316" s="667">
        <f t="shared" si="116"/>
        <v>76.5</v>
      </c>
      <c r="K316" s="877">
        <f t="shared" si="107"/>
        <v>7.5</v>
      </c>
      <c r="L316" s="667">
        <f t="shared" si="117"/>
        <v>76.5</v>
      </c>
      <c r="M316" s="877">
        <f t="shared" si="107"/>
        <v>5</v>
      </c>
      <c r="N316" s="667">
        <f t="shared" si="118"/>
        <v>76.5</v>
      </c>
      <c r="O316" s="877">
        <f t="shared" si="107"/>
        <v>5</v>
      </c>
      <c r="P316" s="667">
        <f t="shared" si="119"/>
        <v>76.5</v>
      </c>
      <c r="Q316" s="877">
        <f t="shared" si="107"/>
        <v>2.5</v>
      </c>
      <c r="R316" s="667">
        <f t="shared" si="120"/>
        <v>90</v>
      </c>
      <c r="S316" s="877">
        <f t="shared" si="107"/>
        <v>5</v>
      </c>
      <c r="T316" s="667">
        <f t="shared" si="121"/>
        <v>90</v>
      </c>
      <c r="U316" s="877">
        <f t="shared" si="115"/>
        <v>2.5</v>
      </c>
      <c r="V316" s="667">
        <f t="shared" si="122"/>
        <v>90</v>
      </c>
      <c r="W316" s="877">
        <f t="shared" si="114"/>
        <v>2.5</v>
      </c>
      <c r="X316" s="667">
        <f t="shared" si="124"/>
        <v>90</v>
      </c>
      <c r="Y316" s="877">
        <f t="shared" si="125"/>
        <v>0</v>
      </c>
      <c r="Z316" s="667">
        <f t="shared" si="126"/>
        <v>90</v>
      </c>
      <c r="AA316" s="877">
        <f t="shared" si="127"/>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3"/>
        <v>YYBNWbd</v>
      </c>
      <c r="H317" s="695">
        <f>H316*1.2</f>
        <v>108</v>
      </c>
      <c r="I317" s="222">
        <v>5</v>
      </c>
      <c r="J317" s="667">
        <f t="shared" si="116"/>
        <v>91.8</v>
      </c>
      <c r="K317" s="877">
        <f t="shared" si="107"/>
        <v>7.5</v>
      </c>
      <c r="L317" s="667">
        <f t="shared" si="117"/>
        <v>91.8</v>
      </c>
      <c r="M317" s="877">
        <f t="shared" si="107"/>
        <v>5</v>
      </c>
      <c r="N317" s="667">
        <f t="shared" si="118"/>
        <v>91.8</v>
      </c>
      <c r="O317" s="877">
        <f t="shared" si="107"/>
        <v>5</v>
      </c>
      <c r="P317" s="667">
        <f t="shared" si="119"/>
        <v>91.8</v>
      </c>
      <c r="Q317" s="877">
        <f t="shared" si="107"/>
        <v>2.5</v>
      </c>
      <c r="R317" s="667">
        <f t="shared" si="120"/>
        <v>108</v>
      </c>
      <c r="S317" s="877">
        <f t="shared" si="107"/>
        <v>5</v>
      </c>
      <c r="T317" s="667">
        <f t="shared" si="121"/>
        <v>108</v>
      </c>
      <c r="U317" s="877">
        <f t="shared" si="115"/>
        <v>2.5</v>
      </c>
      <c r="V317" s="667">
        <f t="shared" si="122"/>
        <v>108</v>
      </c>
      <c r="W317" s="877">
        <f t="shared" si="114"/>
        <v>2.5</v>
      </c>
      <c r="X317" s="667">
        <f t="shared" si="124"/>
        <v>108</v>
      </c>
      <c r="Y317" s="877">
        <f t="shared" si="125"/>
        <v>0</v>
      </c>
      <c r="Z317" s="667">
        <f t="shared" si="126"/>
        <v>108</v>
      </c>
      <c r="AA317" s="877">
        <f t="shared" si="127"/>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3"/>
        <v>YYWBNw</v>
      </c>
      <c r="H318" s="222">
        <v>90</v>
      </c>
      <c r="I318" s="222">
        <v>5</v>
      </c>
      <c r="J318" s="667">
        <f t="shared" si="116"/>
        <v>76.5</v>
      </c>
      <c r="K318" s="877">
        <f t="shared" si="107"/>
        <v>7.5</v>
      </c>
      <c r="L318" s="667">
        <f t="shared" si="117"/>
        <v>76.5</v>
      </c>
      <c r="M318" s="877">
        <f t="shared" si="107"/>
        <v>5</v>
      </c>
      <c r="N318" s="667">
        <f t="shared" si="118"/>
        <v>76.5</v>
      </c>
      <c r="O318" s="877">
        <f t="shared" si="107"/>
        <v>5</v>
      </c>
      <c r="P318" s="667">
        <f t="shared" si="119"/>
        <v>76.5</v>
      </c>
      <c r="Q318" s="877">
        <f t="shared" si="107"/>
        <v>2.5</v>
      </c>
      <c r="R318" s="667">
        <f t="shared" si="120"/>
        <v>90</v>
      </c>
      <c r="S318" s="877">
        <f t="shared" si="107"/>
        <v>5</v>
      </c>
      <c r="T318" s="667">
        <f t="shared" si="121"/>
        <v>90</v>
      </c>
      <c r="U318" s="877">
        <f t="shared" si="115"/>
        <v>2.5</v>
      </c>
      <c r="V318" s="667">
        <f t="shared" si="122"/>
        <v>90</v>
      </c>
      <c r="W318" s="877">
        <f t="shared" si="114"/>
        <v>2.5</v>
      </c>
      <c r="X318" s="667">
        <f t="shared" si="124"/>
        <v>90</v>
      </c>
      <c r="Y318" s="877">
        <f t="shared" si="125"/>
        <v>0</v>
      </c>
      <c r="Z318" s="667">
        <f t="shared" si="126"/>
        <v>90</v>
      </c>
      <c r="AA318" s="877">
        <f t="shared" si="127"/>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3"/>
        <v>YYWBNwd</v>
      </c>
      <c r="H319" s="695">
        <f>H318*1.2</f>
        <v>108</v>
      </c>
      <c r="I319" s="222">
        <v>5</v>
      </c>
      <c r="J319" s="667">
        <f t="shared" ref="J319" si="128">$H319*HLOOKUP(J$279,$J$276:$R$277,2)</f>
        <v>91.8</v>
      </c>
      <c r="K319" s="877">
        <f t="shared" si="107"/>
        <v>7.5</v>
      </c>
      <c r="L319" s="667">
        <f t="shared" ref="L319" si="129">$H319*HLOOKUP(L$279,$J$276:$R$277,2)</f>
        <v>91.8</v>
      </c>
      <c r="M319" s="877">
        <f t="shared" si="107"/>
        <v>5</v>
      </c>
      <c r="N319" s="667">
        <f t="shared" ref="N319" si="130">$H319*HLOOKUP(N$279,$J$276:$R$277,2)</f>
        <v>91.8</v>
      </c>
      <c r="O319" s="877">
        <f t="shared" si="107"/>
        <v>5</v>
      </c>
      <c r="P319" s="667">
        <f t="shared" ref="P319" si="131">$H319*HLOOKUP(P$279,$J$276:$R$277,2)</f>
        <v>91.8</v>
      </c>
      <c r="Q319" s="877">
        <f t="shared" si="107"/>
        <v>2.5</v>
      </c>
      <c r="R319" s="667">
        <f t="shared" ref="R319" si="132">$H319*HLOOKUP(R$279,$J$276:$R$277,2)</f>
        <v>108</v>
      </c>
      <c r="S319" s="877">
        <f t="shared" si="107"/>
        <v>5</v>
      </c>
      <c r="T319" s="667">
        <f t="shared" ref="T319" si="133">$H319*HLOOKUP(T$279,$J$276:$R$277,2)</f>
        <v>108</v>
      </c>
      <c r="U319" s="877">
        <f t="shared" si="115"/>
        <v>2.5</v>
      </c>
      <c r="V319" s="667">
        <f t="shared" ref="V319" si="134">$H319*HLOOKUP(V$279,$J$276:$R$277,2)</f>
        <v>108</v>
      </c>
      <c r="W319" s="877">
        <f t="shared" si="114"/>
        <v>2.5</v>
      </c>
      <c r="X319" s="667">
        <f t="shared" si="124"/>
        <v>108</v>
      </c>
      <c r="Y319" s="877">
        <f t="shared" si="125"/>
        <v>0</v>
      </c>
      <c r="Z319" s="667">
        <f t="shared" si="126"/>
        <v>108</v>
      </c>
      <c r="AA319" s="877">
        <f t="shared" si="127"/>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3"/>
        <v>YYLWBl</v>
      </c>
      <c r="H320" s="222">
        <v>130</v>
      </c>
      <c r="I320" s="222">
        <v>0</v>
      </c>
      <c r="J320" s="667">
        <f>$H320*HLOOKUP(J$279,$J$276:$R$277,2)</f>
        <v>110.5</v>
      </c>
      <c r="K320" s="877">
        <f t="shared" si="107"/>
        <v>0</v>
      </c>
      <c r="L320" s="667">
        <f>$H320*HLOOKUP(L$279,$J$276:$R$277,2)</f>
        <v>110.5</v>
      </c>
      <c r="M320" s="877">
        <f t="shared" si="107"/>
        <v>0</v>
      </c>
      <c r="N320" s="667">
        <f>$H320*HLOOKUP(N$279,$J$276:$R$277,2)</f>
        <v>110.5</v>
      </c>
      <c r="O320" s="877">
        <f t="shared" si="107"/>
        <v>0</v>
      </c>
      <c r="P320" s="667">
        <f>$H320*HLOOKUP(P$279,$J$276:$R$277,2)</f>
        <v>110.5</v>
      </c>
      <c r="Q320" s="877">
        <f t="shared" si="107"/>
        <v>0</v>
      </c>
      <c r="R320" s="667">
        <f>$H320*HLOOKUP(R$279,$J$276:$R$277,2)</f>
        <v>130</v>
      </c>
      <c r="S320" s="877">
        <f t="shared" si="107"/>
        <v>0</v>
      </c>
      <c r="T320" s="667">
        <f>$H320*HLOOKUP(T$279,$J$276:$R$277,2)</f>
        <v>130</v>
      </c>
      <c r="U320" s="877">
        <f t="shared" si="115"/>
        <v>0</v>
      </c>
      <c r="V320" s="667">
        <f>$H320*HLOOKUP(V$279,$J$276:$R$277,2)</f>
        <v>130</v>
      </c>
      <c r="W320" s="877">
        <f t="shared" si="114"/>
        <v>0</v>
      </c>
      <c r="X320" s="667">
        <f t="shared" si="124"/>
        <v>130</v>
      </c>
      <c r="Y320" s="877">
        <f t="shared" si="125"/>
        <v>0</v>
      </c>
      <c r="Z320" s="667">
        <f t="shared" si="126"/>
        <v>130</v>
      </c>
      <c r="AA320" s="877">
        <f t="shared" si="127"/>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3"/>
        <v>YYBLWb</v>
      </c>
      <c r="H321" s="222">
        <v>90</v>
      </c>
      <c r="I321" s="222">
        <v>5</v>
      </c>
      <c r="J321" s="667">
        <f>$H321*HLOOKUP(J$279,$J$276:$R$277,2)</f>
        <v>76.5</v>
      </c>
      <c r="K321" s="877">
        <f t="shared" si="107"/>
        <v>7.5</v>
      </c>
      <c r="L321" s="667">
        <f>$H321*HLOOKUP(L$279,$J$276:$R$277,2)</f>
        <v>76.5</v>
      </c>
      <c r="M321" s="877">
        <f t="shared" si="107"/>
        <v>5</v>
      </c>
      <c r="N321" s="667">
        <f>$H321*HLOOKUP(N$279,$J$276:$R$277,2)</f>
        <v>76.5</v>
      </c>
      <c r="O321" s="877">
        <f t="shared" si="107"/>
        <v>5</v>
      </c>
      <c r="P321" s="667">
        <f>$H321*HLOOKUP(P$279,$J$276:$R$277,2)</f>
        <v>76.5</v>
      </c>
      <c r="Q321" s="877">
        <f t="shared" si="107"/>
        <v>2.5</v>
      </c>
      <c r="R321" s="667">
        <f>$H321*HLOOKUP(R$279,$J$276:$R$277,2)</f>
        <v>90</v>
      </c>
      <c r="S321" s="877">
        <f t="shared" si="107"/>
        <v>5</v>
      </c>
      <c r="T321" s="667">
        <f>$H321*HLOOKUP(T$279,$J$276:$R$277,2)</f>
        <v>90</v>
      </c>
      <c r="U321" s="877">
        <f t="shared" si="115"/>
        <v>2.5</v>
      </c>
      <c r="V321" s="667">
        <f>$H321*HLOOKUP(V$279,$J$276:$R$277,2)</f>
        <v>90</v>
      </c>
      <c r="W321" s="877">
        <f t="shared" si="114"/>
        <v>2.5</v>
      </c>
      <c r="X321" s="667">
        <f t="shared" si="124"/>
        <v>90</v>
      </c>
      <c r="Y321" s="877">
        <f t="shared" si="125"/>
        <v>0</v>
      </c>
      <c r="Z321" s="667">
        <f t="shared" si="126"/>
        <v>90</v>
      </c>
      <c r="AA321" s="877">
        <f t="shared" si="127"/>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3"/>
        <v>YYBLWbd</v>
      </c>
      <c r="H322" s="695">
        <f>H321*1.2</f>
        <v>108</v>
      </c>
      <c r="I322" s="222">
        <v>5</v>
      </c>
      <c r="J322" s="667">
        <f>$H322*HLOOKUP(J$279,$J$276:$R$277,2)</f>
        <v>91.8</v>
      </c>
      <c r="K322" s="877">
        <f t="shared" si="107"/>
        <v>7.5</v>
      </c>
      <c r="L322" s="667">
        <f>$H322*HLOOKUP(L$279,$J$276:$R$277,2)</f>
        <v>91.8</v>
      </c>
      <c r="M322" s="877">
        <f t="shared" si="107"/>
        <v>5</v>
      </c>
      <c r="N322" s="667">
        <f>$H322*HLOOKUP(N$279,$J$276:$R$277,2)</f>
        <v>91.8</v>
      </c>
      <c r="O322" s="877">
        <f t="shared" si="107"/>
        <v>5</v>
      </c>
      <c r="P322" s="667">
        <f>$H322*HLOOKUP(P$279,$J$276:$R$277,2)</f>
        <v>91.8</v>
      </c>
      <c r="Q322" s="877">
        <f t="shared" si="107"/>
        <v>2.5</v>
      </c>
      <c r="R322" s="667">
        <f>$H322*HLOOKUP(R$279,$J$276:$R$277,2)</f>
        <v>108</v>
      </c>
      <c r="S322" s="877">
        <f t="shared" si="107"/>
        <v>5</v>
      </c>
      <c r="T322" s="667">
        <f>$H322*HLOOKUP(T$279,$J$276:$R$277,2)</f>
        <v>108</v>
      </c>
      <c r="U322" s="877">
        <f t="shared" si="115"/>
        <v>2.5</v>
      </c>
      <c r="V322" s="667">
        <f>$H322*HLOOKUP(V$279,$J$276:$R$277,2)</f>
        <v>108</v>
      </c>
      <c r="W322" s="877">
        <f t="shared" si="114"/>
        <v>2.5</v>
      </c>
      <c r="X322" s="667">
        <f t="shared" si="124"/>
        <v>108</v>
      </c>
      <c r="Y322" s="877">
        <f t="shared" si="125"/>
        <v>0</v>
      </c>
      <c r="Z322" s="667">
        <f t="shared" si="126"/>
        <v>108</v>
      </c>
      <c r="AA322" s="877">
        <f t="shared" si="127"/>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3"/>
        <v>YYWBLw</v>
      </c>
      <c r="H323" s="222">
        <v>90</v>
      </c>
      <c r="I323" s="222">
        <v>5</v>
      </c>
      <c r="J323" s="667">
        <f>$H323*HLOOKUP(J$279,$J$276:$R$277,2)</f>
        <v>76.5</v>
      </c>
      <c r="K323" s="877">
        <f t="shared" si="107"/>
        <v>7.5</v>
      </c>
      <c r="L323" s="667">
        <f>$H323*HLOOKUP(L$279,$J$276:$R$277,2)</f>
        <v>76.5</v>
      </c>
      <c r="M323" s="877">
        <f t="shared" si="107"/>
        <v>5</v>
      </c>
      <c r="N323" s="667">
        <f>$H323*HLOOKUP(N$279,$J$276:$R$277,2)</f>
        <v>76.5</v>
      </c>
      <c r="O323" s="877">
        <f t="shared" si="107"/>
        <v>5</v>
      </c>
      <c r="P323" s="667">
        <f>$H323*HLOOKUP(P$279,$J$276:$R$277,2)</f>
        <v>76.5</v>
      </c>
      <c r="Q323" s="877">
        <f t="shared" si="107"/>
        <v>2.5</v>
      </c>
      <c r="R323" s="667">
        <f>$H323*HLOOKUP(R$279,$J$276:$R$277,2)</f>
        <v>90</v>
      </c>
      <c r="S323" s="877">
        <f t="shared" si="107"/>
        <v>5</v>
      </c>
      <c r="T323" s="667">
        <f>$H323*HLOOKUP(T$279,$J$276:$R$277,2)</f>
        <v>90</v>
      </c>
      <c r="U323" s="877">
        <f t="shared" si="115"/>
        <v>2.5</v>
      </c>
      <c r="V323" s="667">
        <f>$H323*HLOOKUP(V$279,$J$276:$R$277,2)</f>
        <v>90</v>
      </c>
      <c r="W323" s="877">
        <f t="shared" si="114"/>
        <v>2.5</v>
      </c>
      <c r="X323" s="667">
        <f t="shared" si="124"/>
        <v>90</v>
      </c>
      <c r="Y323" s="877">
        <f t="shared" si="125"/>
        <v>0</v>
      </c>
      <c r="Z323" s="667">
        <f t="shared" si="126"/>
        <v>90</v>
      </c>
      <c r="AA323" s="877">
        <f t="shared" si="127"/>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3"/>
        <v>YYWBLwd</v>
      </c>
      <c r="H324" s="695">
        <f>H323*1.2</f>
        <v>108</v>
      </c>
      <c r="I324" s="222">
        <v>5</v>
      </c>
      <c r="J324" s="667">
        <f>$H324*HLOOKUP(J$279,$J$276:$R$277,2)</f>
        <v>91.8</v>
      </c>
      <c r="K324" s="877">
        <f t="shared" si="107"/>
        <v>7.5</v>
      </c>
      <c r="L324" s="667">
        <f>$H324*HLOOKUP(L$279,$J$276:$R$277,2)</f>
        <v>91.8</v>
      </c>
      <c r="M324" s="877">
        <f t="shared" si="107"/>
        <v>5</v>
      </c>
      <c r="N324" s="667">
        <f>$H324*HLOOKUP(N$279,$J$276:$R$277,2)</f>
        <v>91.8</v>
      </c>
      <c r="O324" s="877">
        <f t="shared" si="107"/>
        <v>5</v>
      </c>
      <c r="P324" s="667">
        <f>$H324*HLOOKUP(P$279,$J$276:$R$277,2)</f>
        <v>91.8</v>
      </c>
      <c r="Q324" s="877">
        <f t="shared" si="107"/>
        <v>2.5</v>
      </c>
      <c r="R324" s="667">
        <f>$H324*HLOOKUP(R$279,$J$276:$R$277,2)</f>
        <v>108</v>
      </c>
      <c r="S324" s="877">
        <f t="shared" si="107"/>
        <v>5</v>
      </c>
      <c r="T324" s="667">
        <f>$H324*HLOOKUP(T$279,$J$276:$R$277,2)</f>
        <v>108</v>
      </c>
      <c r="U324" s="877">
        <f t="shared" si="115"/>
        <v>2.5</v>
      </c>
      <c r="V324" s="667">
        <f>$H324*HLOOKUP(V$279,$J$276:$R$277,2)</f>
        <v>108</v>
      </c>
      <c r="W324" s="877">
        <f t="shared" si="114"/>
        <v>2.5</v>
      </c>
      <c r="X324" s="667">
        <f t="shared" si="124"/>
        <v>108</v>
      </c>
      <c r="Y324" s="877">
        <f t="shared" si="125"/>
        <v>0</v>
      </c>
      <c r="Z324" s="667">
        <f t="shared" si="126"/>
        <v>108</v>
      </c>
      <c r="AA324" s="877">
        <f t="shared" si="127"/>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3"/>
        <v>YAAA2Nw</v>
      </c>
      <c r="H325" s="222">
        <v>90</v>
      </c>
      <c r="I325" s="222">
        <v>0</v>
      </c>
      <c r="J325" s="667">
        <f t="shared" ref="J325:J332" si="135">$H325*HLOOKUP(J$279,$J$276:$R$277,2)</f>
        <v>76.5</v>
      </c>
      <c r="K325" s="877">
        <f t="shared" si="107"/>
        <v>0</v>
      </c>
      <c r="L325" s="667">
        <f t="shared" ref="L325:L332" si="136">$H325*HLOOKUP(L$279,$J$276:$R$277,2)</f>
        <v>76.5</v>
      </c>
      <c r="M325" s="877">
        <f t="shared" si="107"/>
        <v>0</v>
      </c>
      <c r="N325" s="667">
        <f t="shared" ref="N325:N332" si="137">$H325*HLOOKUP(N$279,$J$276:$R$277,2)</f>
        <v>76.5</v>
      </c>
      <c r="O325" s="877">
        <f t="shared" si="107"/>
        <v>0</v>
      </c>
      <c r="P325" s="667">
        <f t="shared" ref="P325:P332" si="138">$H325*HLOOKUP(P$279,$J$276:$R$277,2)</f>
        <v>76.5</v>
      </c>
      <c r="Q325" s="877">
        <f t="shared" si="107"/>
        <v>0</v>
      </c>
      <c r="R325" s="667">
        <f t="shared" ref="R325:R332" si="139">$H325*HLOOKUP(R$279,$J$276:$R$277,2)</f>
        <v>90</v>
      </c>
      <c r="S325" s="877">
        <f t="shared" si="107"/>
        <v>0</v>
      </c>
      <c r="T325" s="667">
        <f t="shared" ref="T325:T332" si="140">$H325*HLOOKUP(T$279,$J$276:$R$277,2)</f>
        <v>90</v>
      </c>
      <c r="U325" s="877">
        <f t="shared" si="115"/>
        <v>0</v>
      </c>
      <c r="V325" s="667">
        <f t="shared" ref="V325:V332" si="141">$H325*HLOOKUP(V$279,$J$276:$R$277,2)</f>
        <v>90</v>
      </c>
      <c r="W325" s="877">
        <f t="shared" si="114"/>
        <v>0</v>
      </c>
      <c r="X325" s="667">
        <f t="shared" si="124"/>
        <v>90</v>
      </c>
      <c r="Y325" s="877">
        <f t="shared" si="125"/>
        <v>0</v>
      </c>
      <c r="Z325" s="667">
        <f t="shared" si="126"/>
        <v>90</v>
      </c>
      <c r="AA325" s="877">
        <f t="shared" si="127"/>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3"/>
        <v>YAAA2Nwd</v>
      </c>
      <c r="H326" s="695">
        <f>H325*1.2</f>
        <v>108</v>
      </c>
      <c r="I326" s="222">
        <v>0</v>
      </c>
      <c r="J326" s="667">
        <f t="shared" si="135"/>
        <v>91.8</v>
      </c>
      <c r="K326" s="877">
        <f t="shared" si="107"/>
        <v>0</v>
      </c>
      <c r="L326" s="667">
        <f t="shared" si="136"/>
        <v>91.8</v>
      </c>
      <c r="M326" s="877">
        <f t="shared" si="107"/>
        <v>0</v>
      </c>
      <c r="N326" s="667">
        <f t="shared" si="137"/>
        <v>91.8</v>
      </c>
      <c r="O326" s="877">
        <f t="shared" si="107"/>
        <v>0</v>
      </c>
      <c r="P326" s="667">
        <f t="shared" si="138"/>
        <v>91.8</v>
      </c>
      <c r="Q326" s="877">
        <f t="shared" si="107"/>
        <v>0</v>
      </c>
      <c r="R326" s="667">
        <f t="shared" si="139"/>
        <v>108</v>
      </c>
      <c r="S326" s="877">
        <f t="shared" si="107"/>
        <v>0</v>
      </c>
      <c r="T326" s="667">
        <f t="shared" si="140"/>
        <v>108</v>
      </c>
      <c r="U326" s="877">
        <f t="shared" si="115"/>
        <v>0</v>
      </c>
      <c r="V326" s="667">
        <f t="shared" si="141"/>
        <v>108</v>
      </c>
      <c r="W326" s="877">
        <f t="shared" si="114"/>
        <v>0</v>
      </c>
      <c r="X326" s="667">
        <f t="shared" si="124"/>
        <v>108</v>
      </c>
      <c r="Y326" s="877">
        <f t="shared" si="125"/>
        <v>0</v>
      </c>
      <c r="Z326" s="667">
        <f t="shared" si="126"/>
        <v>108</v>
      </c>
      <c r="AA326" s="877">
        <f t="shared" si="127"/>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3"/>
        <v>YYAA2A1z</v>
      </c>
      <c r="H327" s="222">
        <v>110</v>
      </c>
      <c r="I327" s="222">
        <v>0</v>
      </c>
      <c r="J327" s="667">
        <f t="shared" si="135"/>
        <v>93.5</v>
      </c>
      <c r="K327" s="877">
        <f t="shared" si="107"/>
        <v>0</v>
      </c>
      <c r="L327" s="667">
        <f t="shared" si="136"/>
        <v>93.5</v>
      </c>
      <c r="M327" s="877">
        <f t="shared" si="107"/>
        <v>0</v>
      </c>
      <c r="N327" s="667">
        <f t="shared" si="137"/>
        <v>93.5</v>
      </c>
      <c r="O327" s="877">
        <f t="shared" si="107"/>
        <v>0</v>
      </c>
      <c r="P327" s="667">
        <f t="shared" si="138"/>
        <v>93.5</v>
      </c>
      <c r="Q327" s="877">
        <f t="shared" si="107"/>
        <v>0</v>
      </c>
      <c r="R327" s="667">
        <f t="shared" si="139"/>
        <v>110</v>
      </c>
      <c r="S327" s="877">
        <f t="shared" si="107"/>
        <v>0</v>
      </c>
      <c r="T327" s="667">
        <f t="shared" si="140"/>
        <v>110</v>
      </c>
      <c r="U327" s="877">
        <f t="shared" si="115"/>
        <v>0</v>
      </c>
      <c r="V327" s="667">
        <f t="shared" si="141"/>
        <v>110</v>
      </c>
      <c r="W327" s="877">
        <f t="shared" si="114"/>
        <v>0</v>
      </c>
      <c r="X327" s="667">
        <f t="shared" si="124"/>
        <v>110</v>
      </c>
      <c r="Y327" s="877">
        <f t="shared" si="125"/>
        <v>0</v>
      </c>
      <c r="Z327" s="667">
        <f t="shared" si="126"/>
        <v>110</v>
      </c>
      <c r="AA327" s="877">
        <f t="shared" si="127"/>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3"/>
        <v>YYAA2A1zd</v>
      </c>
      <c r="H328" s="695">
        <f>H327*1.2</f>
        <v>132</v>
      </c>
      <c r="I328" s="222">
        <v>0</v>
      </c>
      <c r="J328" s="667">
        <f t="shared" si="135"/>
        <v>112.2</v>
      </c>
      <c r="K328" s="877">
        <f t="shared" si="107"/>
        <v>0</v>
      </c>
      <c r="L328" s="667">
        <f t="shared" si="136"/>
        <v>112.2</v>
      </c>
      <c r="M328" s="877">
        <f t="shared" si="107"/>
        <v>0</v>
      </c>
      <c r="N328" s="667">
        <f t="shared" si="137"/>
        <v>112.2</v>
      </c>
      <c r="O328" s="877">
        <f t="shared" si="107"/>
        <v>0</v>
      </c>
      <c r="P328" s="667">
        <f t="shared" si="138"/>
        <v>112.2</v>
      </c>
      <c r="Q328" s="877">
        <f t="shared" si="107"/>
        <v>0</v>
      </c>
      <c r="R328" s="667">
        <f t="shared" si="139"/>
        <v>132</v>
      </c>
      <c r="S328" s="877">
        <f t="shared" si="107"/>
        <v>0</v>
      </c>
      <c r="T328" s="667">
        <f t="shared" si="140"/>
        <v>132</v>
      </c>
      <c r="U328" s="877">
        <f t="shared" si="115"/>
        <v>0</v>
      </c>
      <c r="V328" s="667">
        <f t="shared" si="141"/>
        <v>132</v>
      </c>
      <c r="W328" s="877">
        <f t="shared" si="114"/>
        <v>0</v>
      </c>
      <c r="X328" s="667">
        <f t="shared" si="124"/>
        <v>132</v>
      </c>
      <c r="Y328" s="877">
        <f t="shared" si="125"/>
        <v>0</v>
      </c>
      <c r="Z328" s="667">
        <f t="shared" si="126"/>
        <v>132</v>
      </c>
      <c r="AA328" s="877">
        <f t="shared" si="127"/>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3"/>
        <v>AYWA2A1a</v>
      </c>
      <c r="H329" s="222">
        <v>15</v>
      </c>
      <c r="I329" s="222">
        <v>0</v>
      </c>
      <c r="J329" s="667">
        <f t="shared" si="135"/>
        <v>12.75</v>
      </c>
      <c r="K329" s="877">
        <f t="shared" si="107"/>
        <v>0</v>
      </c>
      <c r="L329" s="667">
        <f t="shared" si="136"/>
        <v>12.75</v>
      </c>
      <c r="M329" s="877">
        <f t="shared" si="107"/>
        <v>0</v>
      </c>
      <c r="N329" s="667">
        <f t="shared" si="137"/>
        <v>12.75</v>
      </c>
      <c r="O329" s="877">
        <f t="shared" si="107"/>
        <v>0</v>
      </c>
      <c r="P329" s="667">
        <f t="shared" si="138"/>
        <v>12.75</v>
      </c>
      <c r="Q329" s="877">
        <f t="shared" si="107"/>
        <v>0</v>
      </c>
      <c r="R329" s="667">
        <f t="shared" si="139"/>
        <v>15</v>
      </c>
      <c r="S329" s="877">
        <f t="shared" si="107"/>
        <v>0</v>
      </c>
      <c r="T329" s="667">
        <f t="shared" si="140"/>
        <v>15</v>
      </c>
      <c r="U329" s="877">
        <f t="shared" si="115"/>
        <v>0</v>
      </c>
      <c r="V329" s="667">
        <f t="shared" si="141"/>
        <v>15</v>
      </c>
      <c r="W329" s="877">
        <f t="shared" si="114"/>
        <v>0</v>
      </c>
      <c r="X329" s="667">
        <f t="shared" si="124"/>
        <v>15</v>
      </c>
      <c r="Y329" s="877">
        <f t="shared" si="125"/>
        <v>0</v>
      </c>
      <c r="Z329" s="667">
        <f t="shared" si="126"/>
        <v>15</v>
      </c>
      <c r="AA329" s="877">
        <f t="shared" si="127"/>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3"/>
        <v>AANWA1a</v>
      </c>
      <c r="H330" s="222">
        <v>0</v>
      </c>
      <c r="I330" s="222">
        <v>0</v>
      </c>
      <c r="J330" s="667">
        <f t="shared" si="135"/>
        <v>0</v>
      </c>
      <c r="K330" s="877">
        <f t="shared" si="107"/>
        <v>0</v>
      </c>
      <c r="L330" s="667">
        <f t="shared" si="136"/>
        <v>0</v>
      </c>
      <c r="M330" s="877">
        <f t="shared" si="107"/>
        <v>0</v>
      </c>
      <c r="N330" s="667">
        <f t="shared" si="137"/>
        <v>0</v>
      </c>
      <c r="O330" s="877">
        <f t="shared" si="107"/>
        <v>0</v>
      </c>
      <c r="P330" s="667">
        <f t="shared" si="138"/>
        <v>0</v>
      </c>
      <c r="Q330" s="877">
        <f t="shared" si="107"/>
        <v>0</v>
      </c>
      <c r="R330" s="667">
        <f t="shared" si="139"/>
        <v>0</v>
      </c>
      <c r="S330" s="877">
        <f t="shared" si="107"/>
        <v>0</v>
      </c>
      <c r="T330" s="667">
        <f t="shared" si="140"/>
        <v>0</v>
      </c>
      <c r="U330" s="877">
        <f t="shared" si="115"/>
        <v>0</v>
      </c>
      <c r="V330" s="667">
        <f t="shared" si="141"/>
        <v>0</v>
      </c>
      <c r="W330" s="877">
        <f t="shared" si="114"/>
        <v>0</v>
      </c>
      <c r="X330" s="667">
        <f t="shared" si="124"/>
        <v>0</v>
      </c>
      <c r="Y330" s="877">
        <f t="shared" si="125"/>
        <v>0</v>
      </c>
      <c r="Z330" s="667">
        <f t="shared" si="126"/>
        <v>0</v>
      </c>
      <c r="AA330" s="877">
        <f t="shared" si="127"/>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2">_xlfn.CONCAT(H210:M210)</f>
        <v>AAANWa</v>
      </c>
      <c r="H331" s="222">
        <v>0</v>
      </c>
      <c r="I331" s="222">
        <v>0</v>
      </c>
      <c r="J331" s="667">
        <f t="shared" si="135"/>
        <v>0</v>
      </c>
      <c r="K331" s="877">
        <f t="shared" ref="K331:S331" si="143">$I331*HLOOKUP(K$279,$J$276:$R$278,3)</f>
        <v>0</v>
      </c>
      <c r="L331" s="667">
        <f t="shared" si="136"/>
        <v>0</v>
      </c>
      <c r="M331" s="877">
        <f t="shared" si="143"/>
        <v>0</v>
      </c>
      <c r="N331" s="667">
        <f t="shared" si="137"/>
        <v>0</v>
      </c>
      <c r="O331" s="877">
        <f t="shared" si="143"/>
        <v>0</v>
      </c>
      <c r="P331" s="667">
        <f t="shared" si="138"/>
        <v>0</v>
      </c>
      <c r="Q331" s="877">
        <f t="shared" si="143"/>
        <v>0</v>
      </c>
      <c r="R331" s="667">
        <f t="shared" si="139"/>
        <v>0</v>
      </c>
      <c r="S331" s="877">
        <f t="shared" si="143"/>
        <v>0</v>
      </c>
      <c r="T331" s="667">
        <f t="shared" si="140"/>
        <v>0</v>
      </c>
      <c r="U331" s="877">
        <f t="shared" si="115"/>
        <v>0</v>
      </c>
      <c r="V331" s="667">
        <f t="shared" si="141"/>
        <v>0</v>
      </c>
      <c r="W331" s="877">
        <f t="shared" si="114"/>
        <v>0</v>
      </c>
      <c r="X331" s="667">
        <f t="shared" si="124"/>
        <v>0</v>
      </c>
      <c r="Y331" s="877">
        <f t="shared" si="125"/>
        <v>0</v>
      </c>
      <c r="Z331" s="667">
        <f t="shared" si="126"/>
        <v>0</v>
      </c>
      <c r="AA331" s="877">
        <f t="shared" si="127"/>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44">_xlfn.CONCAT(H211:M211)</f>
        <v>MSMSMSMSMSms</v>
      </c>
      <c r="H332" s="222">
        <f>90*1.2</f>
        <v>108</v>
      </c>
      <c r="I332" s="222">
        <v>0</v>
      </c>
      <c r="J332" s="667">
        <f t="shared" si="135"/>
        <v>91.8</v>
      </c>
      <c r="K332" s="877">
        <f t="shared" si="107"/>
        <v>0</v>
      </c>
      <c r="L332" s="667">
        <f t="shared" si="136"/>
        <v>91.8</v>
      </c>
      <c r="M332" s="877">
        <f t="shared" si="107"/>
        <v>0</v>
      </c>
      <c r="N332" s="667">
        <f t="shared" si="137"/>
        <v>91.8</v>
      </c>
      <c r="O332" s="877">
        <f t="shared" si="107"/>
        <v>0</v>
      </c>
      <c r="P332" s="667">
        <f t="shared" si="138"/>
        <v>91.8</v>
      </c>
      <c r="Q332" s="877">
        <f t="shared" si="107"/>
        <v>0</v>
      </c>
      <c r="R332" s="667">
        <f t="shared" si="139"/>
        <v>108</v>
      </c>
      <c r="S332" s="877">
        <f t="shared" si="107"/>
        <v>0</v>
      </c>
      <c r="T332" s="667">
        <f t="shared" si="140"/>
        <v>108</v>
      </c>
      <c r="U332" s="877">
        <f t="shared" si="115"/>
        <v>0</v>
      </c>
      <c r="V332" s="667">
        <f t="shared" si="141"/>
        <v>108</v>
      </c>
      <c r="W332" s="877">
        <f t="shared" si="114"/>
        <v>0</v>
      </c>
      <c r="X332" s="667">
        <f t="shared" si="124"/>
        <v>108</v>
      </c>
      <c r="Y332" s="877">
        <f t="shared" si="125"/>
        <v>0</v>
      </c>
      <c r="Z332" s="667">
        <f t="shared" si="126"/>
        <v>108</v>
      </c>
      <c r="AA332" s="877">
        <f t="shared" si="127"/>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1008</v>
      </c>
      <c r="J334" s="693" t="s">
        <v>379</v>
      </c>
      <c r="K334" s="693" t="s">
        <v>776</v>
      </c>
      <c r="L334" s="693" t="s">
        <v>777</v>
      </c>
      <c r="M334" s="693" t="s">
        <v>778</v>
      </c>
      <c r="N334" s="693" t="s">
        <v>779</v>
      </c>
      <c r="O334" s="693" t="s">
        <v>780</v>
      </c>
      <c r="P334" s="693" t="s">
        <v>781</v>
      </c>
      <c r="Q334" s="693" t="s">
        <v>782</v>
      </c>
      <c r="R334" s="693" t="s">
        <v>783</v>
      </c>
      <c r="S334" s="186"/>
      <c r="T334" t="s">
        <v>1222</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1222</v>
      </c>
      <c r="I335" t="s">
        <v>1009</v>
      </c>
      <c r="J335" s="694">
        <v>1</v>
      </c>
      <c r="K335" s="694">
        <v>1</v>
      </c>
      <c r="L335" s="694">
        <v>1</v>
      </c>
      <c r="M335" s="694">
        <v>1</v>
      </c>
      <c r="N335" s="694">
        <v>1</v>
      </c>
      <c r="O335" s="694">
        <v>1</v>
      </c>
      <c r="P335" s="694">
        <v>1</v>
      </c>
      <c r="Q335" s="694">
        <v>1</v>
      </c>
      <c r="R335" s="694">
        <v>1</v>
      </c>
      <c r="S335" s="186"/>
      <c r="T335" t="s">
        <v>1009</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1222</v>
      </c>
      <c r="I336" t="s">
        <v>1010</v>
      </c>
      <c r="J336" s="694">
        <v>1</v>
      </c>
      <c r="K336" s="694">
        <v>1</v>
      </c>
      <c r="L336" s="694">
        <v>1</v>
      </c>
      <c r="M336" s="694">
        <v>1</v>
      </c>
      <c r="N336" s="694">
        <v>1</v>
      </c>
      <c r="O336" s="694">
        <v>1</v>
      </c>
      <c r="P336" s="694">
        <v>1</v>
      </c>
      <c r="Q336" s="694">
        <v>1</v>
      </c>
      <c r="R336" s="694">
        <v>1</v>
      </c>
      <c r="S336" s="186"/>
      <c r="T336" t="s">
        <v>1010</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1222</v>
      </c>
      <c r="I337" t="s">
        <v>1011</v>
      </c>
      <c r="J337" s="694">
        <v>1</v>
      </c>
      <c r="K337" s="694">
        <v>1</v>
      </c>
      <c r="L337" s="694">
        <v>1</v>
      </c>
      <c r="M337" s="694">
        <v>1</v>
      </c>
      <c r="N337" s="694">
        <v>1</v>
      </c>
      <c r="O337" s="694">
        <v>1</v>
      </c>
      <c r="P337" s="694">
        <v>1</v>
      </c>
      <c r="Q337" s="694">
        <v>1</v>
      </c>
      <c r="R337" s="694">
        <v>1</v>
      </c>
      <c r="S337" s="186"/>
      <c r="T337" t="s">
        <v>1011</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1221</v>
      </c>
      <c r="I338" t="s">
        <v>976</v>
      </c>
      <c r="J338" s="694">
        <v>1.5</v>
      </c>
      <c r="K338" s="694">
        <v>1</v>
      </c>
      <c r="L338" s="694">
        <v>1</v>
      </c>
      <c r="M338" s="694">
        <v>0.5</v>
      </c>
      <c r="N338" s="694">
        <v>1</v>
      </c>
      <c r="O338" s="694">
        <v>0.5</v>
      </c>
      <c r="P338" s="694">
        <v>0.5</v>
      </c>
      <c r="Q338" s="694">
        <v>0</v>
      </c>
      <c r="R338" s="694">
        <v>1</v>
      </c>
      <c r="S338" s="186"/>
      <c r="T338" t="s">
        <v>976</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1009</v>
      </c>
      <c r="I341" t="s">
        <v>1010</v>
      </c>
      <c r="J341" t="s">
        <v>1011</v>
      </c>
      <c r="K341" t="s">
        <v>976</v>
      </c>
      <c r="L341" t="str">
        <f>H341</f>
        <v>knock</v>
      </c>
      <c r="M341" t="str">
        <f t="shared" ref="M341:AU341" si="145">I341</f>
        <v>pre-em</v>
      </c>
      <c r="N341" t="str">
        <f t="shared" si="145"/>
        <v>selective_and_spraytop</v>
      </c>
      <c r="O341" t="str">
        <f t="shared" si="145"/>
        <v>fungicide</v>
      </c>
      <c r="P341" t="str">
        <f t="shared" si="145"/>
        <v>knock</v>
      </c>
      <c r="Q341" t="str">
        <f t="shared" si="145"/>
        <v>pre-em</v>
      </c>
      <c r="R341" t="str">
        <f t="shared" si="145"/>
        <v>selective_and_spraytop</v>
      </c>
      <c r="S341" t="str">
        <f t="shared" si="145"/>
        <v>fungicide</v>
      </c>
      <c r="T341" t="str">
        <f t="shared" si="145"/>
        <v>knock</v>
      </c>
      <c r="U341" t="str">
        <f t="shared" si="145"/>
        <v>pre-em</v>
      </c>
      <c r="V341" t="str">
        <f t="shared" si="145"/>
        <v>selective_and_spraytop</v>
      </c>
      <c r="W341" t="str">
        <f t="shared" si="145"/>
        <v>fungicide</v>
      </c>
      <c r="X341" t="str">
        <f>T341</f>
        <v>knock</v>
      </c>
      <c r="Y341" t="str">
        <f>U341</f>
        <v>pre-em</v>
      </c>
      <c r="Z341" t="str">
        <f>V341</f>
        <v>selective_and_spraytop</v>
      </c>
      <c r="AA341" t="str">
        <f>W341</f>
        <v>fungicide</v>
      </c>
      <c r="AB341" t="str">
        <f t="shared" si="145"/>
        <v>knock</v>
      </c>
      <c r="AC341" t="str">
        <f t="shared" si="145"/>
        <v>pre-em</v>
      </c>
      <c r="AD341" t="str">
        <f>Z341</f>
        <v>selective_and_spraytop</v>
      </c>
      <c r="AE341" t="str">
        <f>AA341</f>
        <v>fungicide</v>
      </c>
      <c r="AF341" t="str">
        <f>AB341</f>
        <v>knock</v>
      </c>
      <c r="AG341" t="str">
        <f>AC341</f>
        <v>pre-em</v>
      </c>
      <c r="AH341" t="str">
        <f t="shared" si="145"/>
        <v>selective_and_spraytop</v>
      </c>
      <c r="AI341" t="str">
        <f t="shared" si="145"/>
        <v>fungicide</v>
      </c>
      <c r="AJ341" t="str">
        <f t="shared" si="145"/>
        <v>knock</v>
      </c>
      <c r="AK341" t="str">
        <f t="shared" si="145"/>
        <v>pre-em</v>
      </c>
      <c r="AL341" t="str">
        <f t="shared" si="145"/>
        <v>selective_and_spraytop</v>
      </c>
      <c r="AM341" t="str">
        <f t="shared" si="145"/>
        <v>fungicide</v>
      </c>
      <c r="AN341" t="str">
        <f t="shared" si="145"/>
        <v>knock</v>
      </c>
      <c r="AO341" t="str">
        <f t="shared" si="145"/>
        <v>pre-em</v>
      </c>
      <c r="AP341" t="str">
        <f>AL341</f>
        <v>selective_and_spraytop</v>
      </c>
      <c r="AQ341" t="str">
        <f>AM341</f>
        <v>fungicide</v>
      </c>
      <c r="AR341" t="str">
        <f>AN341</f>
        <v>knock</v>
      </c>
      <c r="AS341" t="str">
        <f>AO341</f>
        <v>pre-em</v>
      </c>
      <c r="AT341" t="str">
        <f t="shared" si="145"/>
        <v>selective_and_spraytop</v>
      </c>
      <c r="AU341" t="str">
        <f t="shared" si="145"/>
        <v>fungicide</v>
      </c>
      <c r="AV341" s="186"/>
      <c r="AW341" s="186"/>
      <c r="AX341" s="16"/>
      <c r="AY341" s="8"/>
      <c r="AZ341" s="8"/>
      <c r="BA341" s="8"/>
    </row>
    <row r="342" spans="1:53" ht="14.5" outlineLevel="1" x14ac:dyDescent="0.35">
      <c r="A342" s="6"/>
      <c r="B342" s="7"/>
      <c r="C342" s="17"/>
      <c r="D342" s="17"/>
      <c r="E342" s="17"/>
      <c r="F342" s="26"/>
      <c r="G342" s="26" t="str">
        <f t="shared" ref="G342:G373" si="146">_xlfn.CONCAT(H160:M160)</f>
        <v>AAAA2A1a</v>
      </c>
      <c r="H342" s="222">
        <f t="shared" ref="H342:J361" si="147">IF($H281&gt;0,INDEX($Z$206:$AC$219,MATCH($M160,$Y$206:$Y$219,0),MATCH(H$341,$Z$205:$AC$205,0)),0)</f>
        <v>0</v>
      </c>
      <c r="I342" s="222">
        <f t="shared" si="147"/>
        <v>0</v>
      </c>
      <c r="J342" s="222">
        <f t="shared" si="147"/>
        <v>0</v>
      </c>
      <c r="K342" s="222">
        <f t="shared" ref="K342:K373" si="148">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46"/>
        <v>GGGGAg1a2</v>
      </c>
      <c r="H343" s="222">
        <f t="shared" si="147"/>
        <v>0</v>
      </c>
      <c r="I343" s="222">
        <f t="shared" si="147"/>
        <v>0</v>
      </c>
      <c r="J343" s="222">
        <f t="shared" si="147"/>
        <v>0</v>
      </c>
      <c r="K343" s="222">
        <f t="shared" si="148"/>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46"/>
        <v>GGGGSg1a2</v>
      </c>
      <c r="H344" s="222">
        <f t="shared" si="147"/>
        <v>0</v>
      </c>
      <c r="I344" s="222">
        <f t="shared" si="147"/>
        <v>0</v>
      </c>
      <c r="J344" s="222">
        <f t="shared" si="147"/>
        <v>0</v>
      </c>
      <c r="K344" s="222">
        <f t="shared" si="148"/>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46"/>
        <v>GGGAg2Na2</v>
      </c>
      <c r="H345" s="222">
        <f t="shared" si="147"/>
        <v>0</v>
      </c>
      <c r="I345" s="222">
        <f t="shared" si="147"/>
        <v>0</v>
      </c>
      <c r="J345" s="222">
        <f t="shared" si="147"/>
        <v>0</v>
      </c>
      <c r="K345" s="222">
        <f t="shared" si="148"/>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46"/>
        <v>GGGAg2Ea2</v>
      </c>
      <c r="H346" s="222">
        <f t="shared" si="147"/>
        <v>0</v>
      </c>
      <c r="I346" s="222">
        <f t="shared" si="147"/>
        <v>0</v>
      </c>
      <c r="J346" s="222">
        <f t="shared" si="147"/>
        <v>0</v>
      </c>
      <c r="K346" s="222">
        <f t="shared" si="148"/>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46"/>
        <v>GGGAg2OFa2</v>
      </c>
      <c r="H347" s="222">
        <f t="shared" si="147"/>
        <v>0</v>
      </c>
      <c r="I347" s="222">
        <f t="shared" si="147"/>
        <v>0</v>
      </c>
      <c r="J347" s="222">
        <f t="shared" si="147"/>
        <v>0</v>
      </c>
      <c r="K347" s="222">
        <f t="shared" si="148"/>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46"/>
        <v>GGGC1Na2</v>
      </c>
      <c r="H348" s="222">
        <f t="shared" si="147"/>
        <v>0</v>
      </c>
      <c r="I348" s="222">
        <f t="shared" si="147"/>
        <v>0</v>
      </c>
      <c r="J348" s="222">
        <f t="shared" si="147"/>
        <v>0</v>
      </c>
      <c r="K348" s="222">
        <f t="shared" si="148"/>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46"/>
        <v>GGGC1Ea2</v>
      </c>
      <c r="H349" s="222">
        <f t="shared" si="147"/>
        <v>0</v>
      </c>
      <c r="I349" s="222">
        <f t="shared" si="147"/>
        <v>0</v>
      </c>
      <c r="J349" s="222">
        <f t="shared" si="147"/>
        <v>0</v>
      </c>
      <c r="K349" s="222">
        <f t="shared" si="148"/>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46"/>
        <v>GGGC1Pa2</v>
      </c>
      <c r="H350" s="222">
        <f t="shared" si="147"/>
        <v>0</v>
      </c>
      <c r="I350" s="222">
        <f t="shared" si="147"/>
        <v>0</v>
      </c>
      <c r="J350" s="222">
        <f t="shared" si="147"/>
        <v>0</v>
      </c>
      <c r="K350" s="222">
        <f t="shared" si="148"/>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46"/>
        <v>GGGC1OFa2</v>
      </c>
      <c r="H351" s="222">
        <f t="shared" si="147"/>
        <v>0</v>
      </c>
      <c r="I351" s="222">
        <f t="shared" si="147"/>
        <v>0</v>
      </c>
      <c r="J351" s="222">
        <f t="shared" si="147"/>
        <v>0</v>
      </c>
      <c r="K351" s="222">
        <f t="shared" si="148"/>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46"/>
        <v>SPSPSPSPSPsp</v>
      </c>
      <c r="H352" s="222">
        <f t="shared" si="147"/>
        <v>0</v>
      </c>
      <c r="I352" s="222">
        <f t="shared" si="147"/>
        <v>0</v>
      </c>
      <c r="J352" s="222">
        <f t="shared" si="147"/>
        <v>0</v>
      </c>
      <c r="K352" s="222">
        <f t="shared" si="148"/>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46"/>
        <v>YYWNWl</v>
      </c>
      <c r="H353" s="222">
        <f t="shared" si="147"/>
        <v>1</v>
      </c>
      <c r="I353" s="222">
        <f t="shared" si="147"/>
        <v>1</v>
      </c>
      <c r="J353" s="222">
        <f t="shared" si="147"/>
        <v>3</v>
      </c>
      <c r="K353" s="222">
        <f t="shared" si="148"/>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46"/>
        <v>YYLWNw</v>
      </c>
      <c r="H354" s="222">
        <f t="shared" si="147"/>
        <v>1</v>
      </c>
      <c r="I354" s="222">
        <f t="shared" si="147"/>
        <v>1</v>
      </c>
      <c r="J354" s="222">
        <f t="shared" si="147"/>
        <v>2</v>
      </c>
      <c r="K354" s="222">
        <f t="shared" si="148"/>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46"/>
        <v>YYLWNwd</v>
      </c>
      <c r="H355" s="222">
        <f t="shared" si="147"/>
        <v>0</v>
      </c>
      <c r="I355" s="222">
        <f t="shared" si="147"/>
        <v>1</v>
      </c>
      <c r="J355" s="222">
        <f t="shared" si="147"/>
        <v>2</v>
      </c>
      <c r="K355" s="222">
        <f t="shared" si="148"/>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46"/>
        <v>YYWLWz</v>
      </c>
      <c r="H356" s="222">
        <f t="shared" si="147"/>
        <v>1</v>
      </c>
      <c r="I356" s="222">
        <f t="shared" si="147"/>
        <v>1</v>
      </c>
      <c r="J356" s="222">
        <f t="shared" si="147"/>
        <v>2</v>
      </c>
      <c r="K356" s="222">
        <f t="shared" si="148"/>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46"/>
        <v>YYWLWzd</v>
      </c>
      <c r="H357" s="222">
        <f t="shared" si="147"/>
        <v>0</v>
      </c>
      <c r="I357" s="222">
        <f t="shared" si="147"/>
        <v>1</v>
      </c>
      <c r="J357" s="222">
        <f t="shared" si="147"/>
        <v>2</v>
      </c>
      <c r="K357" s="222">
        <f t="shared" si="148"/>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46"/>
        <v>YYNWLw</v>
      </c>
      <c r="H358" s="222">
        <f t="shared" si="147"/>
        <v>1</v>
      </c>
      <c r="I358" s="222">
        <f t="shared" si="147"/>
        <v>1</v>
      </c>
      <c r="J358" s="222">
        <f t="shared" si="147"/>
        <v>2</v>
      </c>
      <c r="K358" s="222">
        <f t="shared" si="148"/>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46"/>
        <v>YYNWLwd</v>
      </c>
      <c r="H359" s="222">
        <f t="shared" si="147"/>
        <v>0</v>
      </c>
      <c r="I359" s="222">
        <f t="shared" si="147"/>
        <v>1</v>
      </c>
      <c r="J359" s="222">
        <f t="shared" si="147"/>
        <v>2</v>
      </c>
      <c r="K359" s="222">
        <f t="shared" si="148"/>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46"/>
        <v>AYAA2A1w</v>
      </c>
      <c r="H360" s="222">
        <f t="shared" si="147"/>
        <v>1</v>
      </c>
      <c r="I360" s="222">
        <f t="shared" si="147"/>
        <v>1</v>
      </c>
      <c r="J360" s="222">
        <f t="shared" si="147"/>
        <v>2</v>
      </c>
      <c r="K360" s="222">
        <f t="shared" si="148"/>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46"/>
        <v>AYAA2A1wd</v>
      </c>
      <c r="H361" s="222">
        <f t="shared" si="147"/>
        <v>0</v>
      </c>
      <c r="I361" s="222">
        <f t="shared" si="147"/>
        <v>1</v>
      </c>
      <c r="J361" s="222">
        <f t="shared" si="147"/>
        <v>2</v>
      </c>
      <c r="K361" s="222">
        <f t="shared" si="148"/>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46"/>
        <v>AAWA2A1a</v>
      </c>
      <c r="H362" s="222">
        <f t="shared" ref="H362:J381" si="149">IF($H301&gt;0,INDEX($Z$206:$AC$219,MATCH($M180,$Y$206:$Y$219,0),MATCH(H$341,$Z$205:$AC$205,0)),0)</f>
        <v>0</v>
      </c>
      <c r="I362" s="222">
        <f t="shared" si="149"/>
        <v>0</v>
      </c>
      <c r="J362" s="222">
        <f t="shared" si="149"/>
        <v>1</v>
      </c>
      <c r="K362" s="222">
        <f t="shared" si="148"/>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46"/>
        <v>AAAWA1a</v>
      </c>
      <c r="H363" s="222">
        <f t="shared" si="149"/>
        <v>0</v>
      </c>
      <c r="I363" s="222">
        <f t="shared" si="149"/>
        <v>0</v>
      </c>
      <c r="J363" s="222">
        <f t="shared" si="149"/>
        <v>0</v>
      </c>
      <c r="K363" s="222">
        <f t="shared" si="148"/>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46"/>
        <v>YAAA2Wa</v>
      </c>
      <c r="H364" s="222">
        <f t="shared" si="149"/>
        <v>0</v>
      </c>
      <c r="I364" s="222">
        <f t="shared" si="149"/>
        <v>0</v>
      </c>
      <c r="J364" s="222">
        <f t="shared" si="149"/>
        <v>0</v>
      </c>
      <c r="K364" s="222">
        <f t="shared" si="148"/>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46"/>
        <v>AYAWA1w</v>
      </c>
      <c r="H365" s="222">
        <f t="shared" si="149"/>
        <v>1</v>
      </c>
      <c r="I365" s="222">
        <f t="shared" si="149"/>
        <v>1</v>
      </c>
      <c r="J365" s="222">
        <f t="shared" si="149"/>
        <v>2</v>
      </c>
      <c r="K365" s="222">
        <f t="shared" si="148"/>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46"/>
        <v>AYAWA1wd</v>
      </c>
      <c r="H366" s="222">
        <f t="shared" si="149"/>
        <v>0</v>
      </c>
      <c r="I366" s="222">
        <f t="shared" si="149"/>
        <v>1</v>
      </c>
      <c r="J366" s="222">
        <f t="shared" si="149"/>
        <v>2</v>
      </c>
      <c r="K366" s="222">
        <f t="shared" si="148"/>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46"/>
        <v>YAWA2Wa</v>
      </c>
      <c r="H367" s="222">
        <f t="shared" si="149"/>
        <v>0</v>
      </c>
      <c r="I367" s="222">
        <f t="shared" si="149"/>
        <v>0</v>
      </c>
      <c r="J367" s="222">
        <f t="shared" si="149"/>
        <v>1</v>
      </c>
      <c r="K367" s="222">
        <f t="shared" si="148"/>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46"/>
        <v>YYAWWa</v>
      </c>
      <c r="H368" s="222">
        <f t="shared" si="149"/>
        <v>0</v>
      </c>
      <c r="I368" s="222">
        <f t="shared" si="149"/>
        <v>0</v>
      </c>
      <c r="J368" s="222">
        <f t="shared" si="149"/>
        <v>1</v>
      </c>
      <c r="K368" s="222">
        <f t="shared" si="148"/>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46"/>
        <v>YYWA2Ww</v>
      </c>
      <c r="H369" s="222">
        <f t="shared" si="149"/>
        <v>1</v>
      </c>
      <c r="I369" s="222">
        <f t="shared" si="149"/>
        <v>1</v>
      </c>
      <c r="J369" s="222">
        <f t="shared" si="149"/>
        <v>2</v>
      </c>
      <c r="K369" s="222">
        <f t="shared" si="148"/>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46"/>
        <v>YYWA2Wwd</v>
      </c>
      <c r="H370" s="222">
        <f t="shared" si="149"/>
        <v>0</v>
      </c>
      <c r="I370" s="222">
        <f t="shared" si="149"/>
        <v>1</v>
      </c>
      <c r="J370" s="222">
        <f t="shared" si="149"/>
        <v>2</v>
      </c>
      <c r="K370" s="222">
        <f t="shared" si="148"/>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46"/>
        <v>YYWWA1w</v>
      </c>
      <c r="H371" s="222">
        <f t="shared" si="149"/>
        <v>1</v>
      </c>
      <c r="I371" s="222">
        <f t="shared" si="149"/>
        <v>1</v>
      </c>
      <c r="J371" s="222">
        <f t="shared" si="149"/>
        <v>2</v>
      </c>
      <c r="K371" s="222">
        <f t="shared" si="148"/>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46"/>
        <v>YYWWA1wd</v>
      </c>
      <c r="H372" s="222">
        <f t="shared" si="149"/>
        <v>0</v>
      </c>
      <c r="I372" s="222">
        <f t="shared" si="149"/>
        <v>1</v>
      </c>
      <c r="J372" s="222">
        <f t="shared" si="149"/>
        <v>2</v>
      </c>
      <c r="K372" s="222">
        <f t="shared" si="148"/>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46"/>
        <v>YYWWWw</v>
      </c>
      <c r="H373" s="222">
        <f t="shared" si="149"/>
        <v>1</v>
      </c>
      <c r="I373" s="222">
        <f t="shared" si="149"/>
        <v>1</v>
      </c>
      <c r="J373" s="222">
        <f t="shared" si="149"/>
        <v>2</v>
      </c>
      <c r="K373" s="222">
        <f t="shared" si="148"/>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0">_xlfn.CONCAT(H192:M192)</f>
        <v>YYWWWwd</v>
      </c>
      <c r="H374" s="222">
        <f t="shared" si="149"/>
        <v>0</v>
      </c>
      <c r="I374" s="222">
        <f t="shared" si="149"/>
        <v>1</v>
      </c>
      <c r="J374" s="222">
        <f t="shared" si="149"/>
        <v>2</v>
      </c>
      <c r="K374" s="222">
        <f t="shared" ref="K374:K393" si="151">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0"/>
        <v>YYNWBz</v>
      </c>
      <c r="H375" s="222">
        <f t="shared" si="149"/>
        <v>1</v>
      </c>
      <c r="I375" s="222">
        <f t="shared" si="149"/>
        <v>1</v>
      </c>
      <c r="J375" s="222">
        <f t="shared" si="149"/>
        <v>2</v>
      </c>
      <c r="K375" s="222">
        <f t="shared" si="151"/>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0"/>
        <v>YYNWBzd</v>
      </c>
      <c r="H376" s="222">
        <f t="shared" si="149"/>
        <v>0</v>
      </c>
      <c r="I376" s="222">
        <f t="shared" si="149"/>
        <v>1</v>
      </c>
      <c r="J376" s="222">
        <f t="shared" si="149"/>
        <v>2</v>
      </c>
      <c r="K376" s="222">
        <f t="shared" si="151"/>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0"/>
        <v>YYBNWb</v>
      </c>
      <c r="H377" s="222">
        <f t="shared" si="149"/>
        <v>1</v>
      </c>
      <c r="I377" s="222">
        <f t="shared" si="149"/>
        <v>1</v>
      </c>
      <c r="J377" s="222">
        <f t="shared" si="149"/>
        <v>2</v>
      </c>
      <c r="K377" s="222">
        <f t="shared" si="151"/>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0"/>
        <v>YYBNWbd</v>
      </c>
      <c r="H378" s="222">
        <f t="shared" si="149"/>
        <v>0</v>
      </c>
      <c r="I378" s="222">
        <f t="shared" si="149"/>
        <v>1</v>
      </c>
      <c r="J378" s="222">
        <f t="shared" si="149"/>
        <v>2</v>
      </c>
      <c r="K378" s="222">
        <f t="shared" si="151"/>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0"/>
        <v>YYWBNw</v>
      </c>
      <c r="H379" s="222">
        <f t="shared" si="149"/>
        <v>1</v>
      </c>
      <c r="I379" s="222">
        <f t="shared" si="149"/>
        <v>1</v>
      </c>
      <c r="J379" s="222">
        <f t="shared" si="149"/>
        <v>2</v>
      </c>
      <c r="K379" s="222">
        <f t="shared" si="151"/>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0"/>
        <v>YYWBNwd</v>
      </c>
      <c r="H380" s="222">
        <f t="shared" si="149"/>
        <v>0</v>
      </c>
      <c r="I380" s="222">
        <f t="shared" si="149"/>
        <v>1</v>
      </c>
      <c r="J380" s="222">
        <f t="shared" si="149"/>
        <v>2</v>
      </c>
      <c r="K380" s="222">
        <f t="shared" si="151"/>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0"/>
        <v>YYLWBl</v>
      </c>
      <c r="H381" s="222">
        <f t="shared" si="149"/>
        <v>1</v>
      </c>
      <c r="I381" s="222">
        <f t="shared" si="149"/>
        <v>1</v>
      </c>
      <c r="J381" s="222">
        <f t="shared" si="149"/>
        <v>3</v>
      </c>
      <c r="K381" s="222">
        <f t="shared" si="151"/>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0"/>
        <v>YYBLWb</v>
      </c>
      <c r="H382" s="222">
        <f t="shared" ref="H382:J393" si="152">IF($H321&gt;0,INDEX($Z$206:$AC$219,MATCH($M200,$Y$206:$Y$219,0),MATCH(H$341,$Z$205:$AC$205,0)),0)</f>
        <v>1</v>
      </c>
      <c r="I382" s="222">
        <f t="shared" si="152"/>
        <v>1</v>
      </c>
      <c r="J382" s="222">
        <f t="shared" si="152"/>
        <v>2</v>
      </c>
      <c r="K382" s="222">
        <f t="shared" si="151"/>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0"/>
        <v>YYBLWbd</v>
      </c>
      <c r="H383" s="222">
        <f t="shared" si="152"/>
        <v>0</v>
      </c>
      <c r="I383" s="222">
        <f t="shared" si="152"/>
        <v>1</v>
      </c>
      <c r="J383" s="222">
        <f t="shared" si="152"/>
        <v>2</v>
      </c>
      <c r="K383" s="222">
        <f t="shared" si="151"/>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0"/>
        <v>YYWBLw</v>
      </c>
      <c r="H384" s="222">
        <f t="shared" si="152"/>
        <v>1</v>
      </c>
      <c r="I384" s="222">
        <f t="shared" si="152"/>
        <v>1</v>
      </c>
      <c r="J384" s="222">
        <f t="shared" si="152"/>
        <v>2</v>
      </c>
      <c r="K384" s="222">
        <f t="shared" si="151"/>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0"/>
        <v>YYWBLwd</v>
      </c>
      <c r="H385" s="222">
        <f t="shared" si="152"/>
        <v>0</v>
      </c>
      <c r="I385" s="222">
        <f t="shared" si="152"/>
        <v>1</v>
      </c>
      <c r="J385" s="222">
        <f t="shared" si="152"/>
        <v>2</v>
      </c>
      <c r="K385" s="222">
        <f t="shared" si="151"/>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0"/>
        <v>YAAA2Nw</v>
      </c>
      <c r="H386" s="222">
        <f t="shared" si="152"/>
        <v>1</v>
      </c>
      <c r="I386" s="222">
        <f t="shared" si="152"/>
        <v>1</v>
      </c>
      <c r="J386" s="222">
        <f t="shared" si="152"/>
        <v>2</v>
      </c>
      <c r="K386" s="222">
        <f t="shared" si="151"/>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0"/>
        <v>YAAA2Nwd</v>
      </c>
      <c r="H387" s="222">
        <f t="shared" si="152"/>
        <v>0</v>
      </c>
      <c r="I387" s="222">
        <f t="shared" si="152"/>
        <v>1</v>
      </c>
      <c r="J387" s="222">
        <f t="shared" si="152"/>
        <v>2</v>
      </c>
      <c r="K387" s="222">
        <f t="shared" si="151"/>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0"/>
        <v>YYAA2A1z</v>
      </c>
      <c r="H388" s="222">
        <f t="shared" si="152"/>
        <v>1</v>
      </c>
      <c r="I388" s="222">
        <f t="shared" si="152"/>
        <v>1</v>
      </c>
      <c r="J388" s="222">
        <f t="shared" si="152"/>
        <v>2</v>
      </c>
      <c r="K388" s="222">
        <f t="shared" si="151"/>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0"/>
        <v>YYAA2A1zd</v>
      </c>
      <c r="H389" s="222">
        <f t="shared" si="152"/>
        <v>0</v>
      </c>
      <c r="I389" s="222">
        <f t="shared" si="152"/>
        <v>1</v>
      </c>
      <c r="J389" s="222">
        <f t="shared" si="152"/>
        <v>2</v>
      </c>
      <c r="K389" s="222">
        <f t="shared" si="151"/>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0"/>
        <v>AYWA2A1a</v>
      </c>
      <c r="H390" s="222">
        <f t="shared" si="152"/>
        <v>0</v>
      </c>
      <c r="I390" s="222">
        <f t="shared" si="152"/>
        <v>0</v>
      </c>
      <c r="J390" s="222">
        <f t="shared" si="152"/>
        <v>1</v>
      </c>
      <c r="K390" s="222">
        <f t="shared" si="151"/>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0"/>
        <v>AANWA1a</v>
      </c>
      <c r="H391" s="222">
        <f t="shared" si="152"/>
        <v>0</v>
      </c>
      <c r="I391" s="222">
        <f t="shared" si="152"/>
        <v>0</v>
      </c>
      <c r="J391" s="222">
        <f t="shared" si="152"/>
        <v>0</v>
      </c>
      <c r="K391" s="222">
        <f t="shared" si="151"/>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3">_xlfn.CONCAT(H210:M210)</f>
        <v>AAANWa</v>
      </c>
      <c r="H392" s="222">
        <f t="shared" si="152"/>
        <v>0</v>
      </c>
      <c r="I392" s="222">
        <f t="shared" si="152"/>
        <v>0</v>
      </c>
      <c r="J392" s="222">
        <f t="shared" si="152"/>
        <v>0</v>
      </c>
      <c r="K392" s="222">
        <f t="shared" si="151"/>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54">_xlfn.CONCAT(H211:M211)</f>
        <v>MSMSMSMSMSms</v>
      </c>
      <c r="H393" s="222">
        <f t="shared" si="152"/>
        <v>1</v>
      </c>
      <c r="I393" s="222">
        <f t="shared" si="152"/>
        <v>1</v>
      </c>
      <c r="J393" s="222">
        <f t="shared" si="152"/>
        <v>2</v>
      </c>
      <c r="K393" s="222">
        <f t="shared" si="151"/>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1153</v>
      </c>
      <c r="I396" t="s">
        <v>1008</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1130</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1131</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1130</v>
      </c>
      <c r="J403" t="s">
        <v>1131</v>
      </c>
      <c r="K403" t="s">
        <v>755</v>
      </c>
      <c r="L403" t="str">
        <f>H403</f>
        <v>early</v>
      </c>
      <c r="M403" t="str">
        <f t="shared" ref="M403:AU403" si="155">I403</f>
        <v>at_seeding</v>
      </c>
      <c r="N403" t="str">
        <f t="shared" si="155"/>
        <v>mid</v>
      </c>
      <c r="O403" t="str">
        <f t="shared" si="155"/>
        <v>late</v>
      </c>
      <c r="P403" t="str">
        <f t="shared" si="155"/>
        <v>early</v>
      </c>
      <c r="Q403" t="str">
        <f t="shared" si="155"/>
        <v>at_seeding</v>
      </c>
      <c r="R403" t="str">
        <f t="shared" si="155"/>
        <v>mid</v>
      </c>
      <c r="S403" t="str">
        <f t="shared" si="155"/>
        <v>late</v>
      </c>
      <c r="T403" t="str">
        <f t="shared" si="155"/>
        <v>early</v>
      </c>
      <c r="U403" t="str">
        <f t="shared" si="155"/>
        <v>at_seeding</v>
      </c>
      <c r="V403" t="str">
        <f t="shared" si="155"/>
        <v>mid</v>
      </c>
      <c r="W403" t="str">
        <f t="shared" si="155"/>
        <v>late</v>
      </c>
      <c r="X403" t="str">
        <f>T403</f>
        <v>early</v>
      </c>
      <c r="Y403" t="str">
        <f>U403</f>
        <v>at_seeding</v>
      </c>
      <c r="Z403" t="str">
        <f>V403</f>
        <v>mid</v>
      </c>
      <c r="AA403" t="str">
        <f>W403</f>
        <v>late</v>
      </c>
      <c r="AB403" t="str">
        <f t="shared" si="155"/>
        <v>early</v>
      </c>
      <c r="AC403" t="str">
        <f t="shared" si="155"/>
        <v>at_seeding</v>
      </c>
      <c r="AD403" t="str">
        <f>Z403</f>
        <v>mid</v>
      </c>
      <c r="AE403" t="str">
        <f>AA403</f>
        <v>late</v>
      </c>
      <c r="AF403" t="str">
        <f>AB403</f>
        <v>early</v>
      </c>
      <c r="AG403" t="str">
        <f>AC403</f>
        <v>at_seeding</v>
      </c>
      <c r="AH403" t="str">
        <f t="shared" si="155"/>
        <v>mid</v>
      </c>
      <c r="AI403" t="str">
        <f t="shared" si="155"/>
        <v>late</v>
      </c>
      <c r="AJ403" t="str">
        <f t="shared" si="155"/>
        <v>early</v>
      </c>
      <c r="AK403" t="str">
        <f t="shared" si="155"/>
        <v>at_seeding</v>
      </c>
      <c r="AL403" t="str">
        <f t="shared" si="155"/>
        <v>mid</v>
      </c>
      <c r="AM403" t="str">
        <f t="shared" si="155"/>
        <v>late</v>
      </c>
      <c r="AN403" t="str">
        <f t="shared" si="155"/>
        <v>early</v>
      </c>
      <c r="AO403" t="str">
        <f t="shared" si="155"/>
        <v>at_seeding</v>
      </c>
      <c r="AP403" t="str">
        <f>AL403</f>
        <v>mid</v>
      </c>
      <c r="AQ403" t="str">
        <f>AM403</f>
        <v>late</v>
      </c>
      <c r="AR403" t="str">
        <f>AN403</f>
        <v>early</v>
      </c>
      <c r="AS403" t="str">
        <f>AO403</f>
        <v>at_seeding</v>
      </c>
      <c r="AT403" t="str">
        <f t="shared" si="155"/>
        <v>mid</v>
      </c>
      <c r="AU403" t="str">
        <f t="shared" si="155"/>
        <v>late</v>
      </c>
      <c r="AV403" s="186"/>
      <c r="AW403" s="186"/>
      <c r="AX403" s="16"/>
      <c r="AY403" s="8"/>
      <c r="AZ403" s="8"/>
      <c r="BA403" s="8"/>
    </row>
    <row r="404" spans="1:53" ht="14.5" outlineLevel="1" x14ac:dyDescent="0.35">
      <c r="A404" s="6"/>
      <c r="B404" s="7"/>
      <c r="C404" s="17"/>
      <c r="D404" s="17"/>
      <c r="E404" s="17"/>
      <c r="F404" s="26"/>
      <c r="G404" s="26" t="str">
        <f t="shared" ref="G404:G435" si="156">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56"/>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56"/>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56"/>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56"/>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56"/>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56"/>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56"/>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56"/>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56"/>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56"/>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56"/>
        <v>YYWNWl</v>
      </c>
      <c r="H415" s="222">
        <f t="shared" ref="H415:K419" si="157">INDEX($Z$223:$AC$236,MATCH($M171,$Y$223:$Y$236,0),MATCH(H$403,$Z$222:$AC$222,0))</f>
        <v>0</v>
      </c>
      <c r="I415" s="222">
        <f t="shared" si="157"/>
        <v>58</v>
      </c>
      <c r="J415" s="222">
        <f t="shared" si="157"/>
        <v>0</v>
      </c>
      <c r="K415" s="222">
        <f t="shared" si="157"/>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56"/>
        <v>YYLWNw</v>
      </c>
      <c r="H416" s="222">
        <f t="shared" si="157"/>
        <v>0</v>
      </c>
      <c r="I416" s="222">
        <f t="shared" si="157"/>
        <v>78</v>
      </c>
      <c r="J416" s="222">
        <f t="shared" si="157"/>
        <v>19</v>
      </c>
      <c r="K416" s="222">
        <f t="shared" si="157"/>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56"/>
        <v>YYLWNwd</v>
      </c>
      <c r="H417" s="222">
        <f t="shared" si="157"/>
        <v>0</v>
      </c>
      <c r="I417" s="222">
        <f t="shared" si="157"/>
        <v>78</v>
      </c>
      <c r="J417" s="222">
        <f t="shared" si="157"/>
        <v>19</v>
      </c>
      <c r="K417" s="222">
        <f t="shared" si="157"/>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56"/>
        <v>YYWLWz</v>
      </c>
      <c r="H418" s="222">
        <f t="shared" si="157"/>
        <v>18</v>
      </c>
      <c r="I418" s="222">
        <f t="shared" si="157"/>
        <v>78</v>
      </c>
      <c r="J418" s="222">
        <f t="shared" si="157"/>
        <v>25</v>
      </c>
      <c r="K418" s="222">
        <f t="shared" si="157"/>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56"/>
        <v>YYWLWzd</v>
      </c>
      <c r="H419" s="222">
        <f t="shared" si="157"/>
        <v>18</v>
      </c>
      <c r="I419" s="222">
        <f t="shared" si="157"/>
        <v>78</v>
      </c>
      <c r="J419" s="222">
        <f t="shared" si="157"/>
        <v>25</v>
      </c>
      <c r="K419" s="222">
        <f t="shared" si="157"/>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56"/>
        <v>YYNWLw</v>
      </c>
      <c r="H420" s="222">
        <f t="shared" ref="H420:I439" si="158">INDEX($Z$223:$AC$236,MATCH($M176,$Y$223:$Y$236,0),MATCH(H$403,$Z$222:$AC$222,0))</f>
        <v>0</v>
      </c>
      <c r="I420" s="222">
        <f t="shared" si="158"/>
        <v>78</v>
      </c>
      <c r="J420" s="878">
        <f>INDEX($Z$223:$AC$236,MATCH($M176,$Y$223:$Y$236,0),MATCH(J$403,$Z$222:$AC$222,0))-10</f>
        <v>9</v>
      </c>
      <c r="K420" s="222">
        <f t="shared" ref="K420:K455" si="159">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56"/>
        <v>YYNWLwd</v>
      </c>
      <c r="H421" s="222">
        <f t="shared" si="158"/>
        <v>0</v>
      </c>
      <c r="I421" s="222">
        <f t="shared" si="158"/>
        <v>78</v>
      </c>
      <c r="J421" s="878">
        <f>INDEX($Z$223:$AC$236,MATCH($M177,$Y$223:$Y$236,0),MATCH(J$403,$Z$222:$AC$222,0))-10</f>
        <v>9</v>
      </c>
      <c r="K421" s="222">
        <f t="shared" si="159"/>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56"/>
        <v>AYAA2A1w</v>
      </c>
      <c r="H422" s="222">
        <f t="shared" si="158"/>
        <v>0</v>
      </c>
      <c r="I422" s="222">
        <f t="shared" si="158"/>
        <v>78</v>
      </c>
      <c r="J422" s="878">
        <f>INDEX($Z$223:$AC$236,MATCH($M178,$Y$223:$Y$236,0),MATCH(J$403,$Z$222:$AC$222,0))-13</f>
        <v>6</v>
      </c>
      <c r="K422" s="222">
        <f t="shared" si="159"/>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56"/>
        <v>AYAA2A1wd</v>
      </c>
      <c r="H423" s="222">
        <f t="shared" si="158"/>
        <v>0</v>
      </c>
      <c r="I423" s="222">
        <f t="shared" si="158"/>
        <v>78</v>
      </c>
      <c r="J423" s="878">
        <f>INDEX($Z$223:$AC$236,MATCH($M179,$Y$223:$Y$236,0),MATCH(J$403,$Z$222:$AC$222,0))-13</f>
        <v>6</v>
      </c>
      <c r="K423" s="222">
        <f t="shared" si="159"/>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56"/>
        <v>AAWA2A1a</v>
      </c>
      <c r="H424" s="222">
        <f t="shared" si="158"/>
        <v>0</v>
      </c>
      <c r="I424" s="222">
        <f t="shared" si="158"/>
        <v>20</v>
      </c>
      <c r="J424" s="222">
        <f>INDEX($Z$223:$AC$236,MATCH($M180,$Y$223:$Y$236,0),MATCH(J$403,$Z$222:$AC$222,0))</f>
        <v>0</v>
      </c>
      <c r="K424" s="222">
        <f t="shared" si="159"/>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56"/>
        <v>AAAWA1a</v>
      </c>
      <c r="H425" s="222">
        <f t="shared" si="158"/>
        <v>0</v>
      </c>
      <c r="I425" s="222">
        <f t="shared" si="158"/>
        <v>20</v>
      </c>
      <c r="J425" s="222">
        <f>INDEX($Z$223:$AC$236,MATCH($M181,$Y$223:$Y$236,0),MATCH(J$403,$Z$222:$AC$222,0))</f>
        <v>0</v>
      </c>
      <c r="K425" s="222">
        <f t="shared" si="159"/>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56"/>
        <v>YAAA2Wa</v>
      </c>
      <c r="H426" s="222">
        <f t="shared" si="158"/>
        <v>0</v>
      </c>
      <c r="I426" s="222">
        <f t="shared" si="158"/>
        <v>20</v>
      </c>
      <c r="J426" s="222">
        <f>INDEX($Z$223:$AC$236,MATCH($M182,$Y$223:$Y$236,0),MATCH(J$403,$Z$222:$AC$222,0))</f>
        <v>0</v>
      </c>
      <c r="K426" s="222">
        <f t="shared" si="159"/>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56"/>
        <v>AYAWA1w</v>
      </c>
      <c r="H427" s="222">
        <f t="shared" si="158"/>
        <v>0</v>
      </c>
      <c r="I427" s="222">
        <f t="shared" si="158"/>
        <v>78</v>
      </c>
      <c r="J427" s="878">
        <f>INDEX($Z$223:$AC$236,MATCH($M183,$Y$223:$Y$236,0),MATCH(J$403,$Z$222:$AC$222,0))-10</f>
        <v>9</v>
      </c>
      <c r="K427" s="222">
        <f t="shared" si="159"/>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56"/>
        <v>AYAWA1wd</v>
      </c>
      <c r="H428" s="222">
        <f t="shared" si="158"/>
        <v>0</v>
      </c>
      <c r="I428" s="222">
        <f t="shared" si="158"/>
        <v>78</v>
      </c>
      <c r="J428" s="878">
        <f>INDEX($Z$223:$AC$236,MATCH($M184,$Y$223:$Y$236,0),MATCH(J$403,$Z$222:$AC$222,0))-10</f>
        <v>9</v>
      </c>
      <c r="K428" s="222">
        <f t="shared" si="159"/>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56"/>
        <v>YAWA2Wa</v>
      </c>
      <c r="H429" s="222">
        <f t="shared" si="158"/>
        <v>0</v>
      </c>
      <c r="I429" s="222">
        <f t="shared" si="158"/>
        <v>20</v>
      </c>
      <c r="J429" s="222">
        <f>INDEX($Z$223:$AC$236,MATCH($M185,$Y$223:$Y$236,0),MATCH(J$403,$Z$222:$AC$222,0))</f>
        <v>0</v>
      </c>
      <c r="K429" s="222">
        <f t="shared" si="159"/>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56"/>
        <v>YYAWWa</v>
      </c>
      <c r="H430" s="222">
        <f t="shared" si="158"/>
        <v>0</v>
      </c>
      <c r="I430" s="222">
        <f t="shared" si="158"/>
        <v>20</v>
      </c>
      <c r="J430" s="222">
        <f>INDEX($Z$223:$AC$236,MATCH($M186,$Y$223:$Y$236,0),MATCH(J$403,$Z$222:$AC$222,0))</f>
        <v>0</v>
      </c>
      <c r="K430" s="222">
        <f t="shared" si="159"/>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56"/>
        <v>YYWA2Ww</v>
      </c>
      <c r="H431" s="222">
        <f t="shared" si="158"/>
        <v>0</v>
      </c>
      <c r="I431" s="222">
        <f t="shared" si="158"/>
        <v>78</v>
      </c>
      <c r="J431" s="222">
        <f>INDEX($Z$223:$AC$236,MATCH($M187,$Y$223:$Y$236,0),MATCH(J$403,$Z$222:$AC$222,0))</f>
        <v>19</v>
      </c>
      <c r="K431" s="222">
        <f t="shared" si="159"/>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56"/>
        <v>YYWA2Wwd</v>
      </c>
      <c r="H432" s="222">
        <f t="shared" si="158"/>
        <v>0</v>
      </c>
      <c r="I432" s="222">
        <f t="shared" si="158"/>
        <v>78</v>
      </c>
      <c r="J432" s="222">
        <f>INDEX($Z$223:$AC$236,MATCH($M188,$Y$223:$Y$236,0),MATCH(J$403,$Z$222:$AC$222,0))</f>
        <v>19</v>
      </c>
      <c r="K432" s="222">
        <f t="shared" si="159"/>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56"/>
        <v>YYWWA1w</v>
      </c>
      <c r="H433" s="222">
        <f t="shared" si="158"/>
        <v>0</v>
      </c>
      <c r="I433" s="222">
        <f t="shared" si="158"/>
        <v>78</v>
      </c>
      <c r="J433" s="878">
        <f>INDEX($Z$223:$AC$236,MATCH($M189,$Y$223:$Y$236,0),MATCH(J$403,$Z$222:$AC$222,0))-10</f>
        <v>9</v>
      </c>
      <c r="K433" s="222">
        <f t="shared" si="159"/>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56"/>
        <v>YYWWA1wd</v>
      </c>
      <c r="H434" s="222">
        <f t="shared" si="158"/>
        <v>0</v>
      </c>
      <c r="I434" s="222">
        <f t="shared" si="158"/>
        <v>78</v>
      </c>
      <c r="J434" s="878">
        <f>INDEX($Z$223:$AC$236,MATCH($M190,$Y$223:$Y$236,0),MATCH(J$403,$Z$222:$AC$222,0))-10</f>
        <v>9</v>
      </c>
      <c r="K434" s="222">
        <f t="shared" si="159"/>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56"/>
        <v>YYWWWw</v>
      </c>
      <c r="H435" s="222">
        <f t="shared" si="158"/>
        <v>0</v>
      </c>
      <c r="I435" s="222">
        <f t="shared" si="158"/>
        <v>78</v>
      </c>
      <c r="J435" s="222">
        <f t="shared" ref="J435:J445" si="160">INDEX($Z$223:$AC$236,MATCH($M191,$Y$223:$Y$236,0),MATCH(J$403,$Z$222:$AC$222,0))</f>
        <v>19</v>
      </c>
      <c r="K435" s="222">
        <f t="shared" si="159"/>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1">_xlfn.CONCAT(H192:M192)</f>
        <v>YYWWWwd</v>
      </c>
      <c r="H436" s="222">
        <f t="shared" si="158"/>
        <v>0</v>
      </c>
      <c r="I436" s="222">
        <f t="shared" si="158"/>
        <v>78</v>
      </c>
      <c r="J436" s="222">
        <f t="shared" si="160"/>
        <v>19</v>
      </c>
      <c r="K436" s="222">
        <f t="shared" si="159"/>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1"/>
        <v>YYNWBz</v>
      </c>
      <c r="H437" s="222">
        <f t="shared" si="158"/>
        <v>18</v>
      </c>
      <c r="I437" s="222">
        <f t="shared" si="158"/>
        <v>78</v>
      </c>
      <c r="J437" s="222">
        <f t="shared" si="160"/>
        <v>25</v>
      </c>
      <c r="K437" s="222">
        <f t="shared" si="159"/>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1"/>
        <v>YYNWBzd</v>
      </c>
      <c r="H438" s="222">
        <f t="shared" si="158"/>
        <v>18</v>
      </c>
      <c r="I438" s="222">
        <f t="shared" si="158"/>
        <v>78</v>
      </c>
      <c r="J438" s="222">
        <f t="shared" si="160"/>
        <v>25</v>
      </c>
      <c r="K438" s="222">
        <f t="shared" si="159"/>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1"/>
        <v>YYBNWb</v>
      </c>
      <c r="H439" s="222">
        <f t="shared" si="158"/>
        <v>0</v>
      </c>
      <c r="I439" s="222">
        <f t="shared" si="158"/>
        <v>78</v>
      </c>
      <c r="J439" s="222">
        <f t="shared" si="160"/>
        <v>19</v>
      </c>
      <c r="K439" s="222">
        <f t="shared" si="159"/>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1"/>
        <v>YYBNWbd</v>
      </c>
      <c r="H440" s="222">
        <f t="shared" ref="H440:I455" si="162">INDEX($Z$223:$AC$236,MATCH($M196,$Y$223:$Y$236,0),MATCH(H$403,$Z$222:$AC$222,0))</f>
        <v>0</v>
      </c>
      <c r="I440" s="222">
        <f t="shared" si="162"/>
        <v>78</v>
      </c>
      <c r="J440" s="222">
        <f t="shared" si="160"/>
        <v>19</v>
      </c>
      <c r="K440" s="222">
        <f t="shared" si="159"/>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1"/>
        <v>YYWBNw</v>
      </c>
      <c r="H441" s="222">
        <f t="shared" si="162"/>
        <v>0</v>
      </c>
      <c r="I441" s="222">
        <f t="shared" si="162"/>
        <v>78</v>
      </c>
      <c r="J441" s="222">
        <f t="shared" si="160"/>
        <v>19</v>
      </c>
      <c r="K441" s="222">
        <f t="shared" si="159"/>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1"/>
        <v>YYWBNwd</v>
      </c>
      <c r="H442" s="222">
        <f t="shared" si="162"/>
        <v>0</v>
      </c>
      <c r="I442" s="222">
        <f t="shared" si="162"/>
        <v>78</v>
      </c>
      <c r="J442" s="222">
        <f t="shared" si="160"/>
        <v>19</v>
      </c>
      <c r="K442" s="222">
        <f t="shared" si="159"/>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1"/>
        <v>YYLWBl</v>
      </c>
      <c r="H443" s="222">
        <f t="shared" si="162"/>
        <v>0</v>
      </c>
      <c r="I443" s="222">
        <f t="shared" si="162"/>
        <v>58</v>
      </c>
      <c r="J443" s="222">
        <f t="shared" si="160"/>
        <v>0</v>
      </c>
      <c r="K443" s="222">
        <f t="shared" si="159"/>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1"/>
        <v>YYBLWb</v>
      </c>
      <c r="H444" s="222">
        <f t="shared" si="162"/>
        <v>0</v>
      </c>
      <c r="I444" s="222">
        <f t="shared" si="162"/>
        <v>78</v>
      </c>
      <c r="J444" s="222">
        <f t="shared" si="160"/>
        <v>19</v>
      </c>
      <c r="K444" s="222">
        <f t="shared" si="159"/>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1"/>
        <v>YYBLWbd</v>
      </c>
      <c r="H445" s="222">
        <f t="shared" si="162"/>
        <v>0</v>
      </c>
      <c r="I445" s="222">
        <f t="shared" si="162"/>
        <v>78</v>
      </c>
      <c r="J445" s="222">
        <f t="shared" si="160"/>
        <v>19</v>
      </c>
      <c r="K445" s="222">
        <f t="shared" si="159"/>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1"/>
        <v>YYWBLw</v>
      </c>
      <c r="H446" s="222">
        <f t="shared" si="162"/>
        <v>0</v>
      </c>
      <c r="I446" s="222">
        <f t="shared" si="162"/>
        <v>78</v>
      </c>
      <c r="J446" s="878">
        <f>INDEX($Z$223:$AC$236,MATCH($M202,$Y$223:$Y$236,0),MATCH(J$403,$Z$222:$AC$222,0))-10</f>
        <v>9</v>
      </c>
      <c r="K446" s="222">
        <f t="shared" si="159"/>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1"/>
        <v>YYWBLwd</v>
      </c>
      <c r="H447" s="222">
        <f t="shared" si="162"/>
        <v>0</v>
      </c>
      <c r="I447" s="222">
        <f t="shared" si="162"/>
        <v>78</v>
      </c>
      <c r="J447" s="878">
        <f>INDEX($Z$223:$AC$236,MATCH($M203,$Y$223:$Y$236,0),MATCH(J$403,$Z$222:$AC$222,0))-10</f>
        <v>9</v>
      </c>
      <c r="K447" s="222">
        <f t="shared" si="159"/>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1"/>
        <v>YAAA2Nw</v>
      </c>
      <c r="H448" s="222">
        <f t="shared" si="162"/>
        <v>0</v>
      </c>
      <c r="I448" s="222">
        <f t="shared" si="162"/>
        <v>78</v>
      </c>
      <c r="J448" s="222">
        <f>INDEX($Z$223:$AC$236,MATCH($M204,$Y$223:$Y$236,0),MATCH(J$403,$Z$222:$AC$222,0))</f>
        <v>19</v>
      </c>
      <c r="K448" s="222">
        <f t="shared" si="159"/>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1"/>
        <v>YAAA2Nwd</v>
      </c>
      <c r="H449" s="222">
        <f t="shared" si="162"/>
        <v>0</v>
      </c>
      <c r="I449" s="222">
        <f t="shared" si="162"/>
        <v>78</v>
      </c>
      <c r="J449" s="222">
        <f>INDEX($Z$223:$AC$236,MATCH($M205,$Y$223:$Y$236,0),MATCH(J$403,$Z$222:$AC$222,0))</f>
        <v>19</v>
      </c>
      <c r="K449" s="222">
        <f t="shared" si="159"/>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1"/>
        <v>YYAA2A1z</v>
      </c>
      <c r="H450" s="222">
        <f t="shared" si="162"/>
        <v>18</v>
      </c>
      <c r="I450" s="222">
        <f t="shared" si="162"/>
        <v>78</v>
      </c>
      <c r="J450" s="878">
        <f>INDEX($Z$223:$AC$236,MATCH($M206,$Y$223:$Y$236,0),MATCH(J$403,$Z$222:$AC$222,0))-13</f>
        <v>12</v>
      </c>
      <c r="K450" s="222">
        <f t="shared" si="159"/>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1"/>
        <v>YYAA2A1zd</v>
      </c>
      <c r="H451" s="222">
        <f t="shared" si="162"/>
        <v>18</v>
      </c>
      <c r="I451" s="222">
        <f t="shared" si="162"/>
        <v>78</v>
      </c>
      <c r="J451" s="878">
        <f>INDEX($Z$223:$AC$236,MATCH($M207,$Y$223:$Y$236,0),MATCH(J$403,$Z$222:$AC$222,0))-13</f>
        <v>12</v>
      </c>
      <c r="K451" s="222">
        <f t="shared" si="159"/>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1"/>
        <v>AYWA2A1a</v>
      </c>
      <c r="H452" s="222">
        <f t="shared" si="162"/>
        <v>0</v>
      </c>
      <c r="I452" s="222">
        <f t="shared" si="162"/>
        <v>20</v>
      </c>
      <c r="J452" s="222">
        <f>INDEX($Z$223:$AC$236,MATCH($M208,$Y$223:$Y$236,0),MATCH(J$403,$Z$222:$AC$222,0))</f>
        <v>0</v>
      </c>
      <c r="K452" s="222">
        <f t="shared" si="159"/>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1"/>
        <v>AANWA1a</v>
      </c>
      <c r="H453" s="222">
        <f t="shared" si="162"/>
        <v>0</v>
      </c>
      <c r="I453" s="222">
        <f t="shared" si="162"/>
        <v>20</v>
      </c>
      <c r="J453" s="222">
        <f>INDEX($Z$223:$AC$236,MATCH($M209,$Y$223:$Y$236,0),MATCH(J$403,$Z$222:$AC$222,0))</f>
        <v>0</v>
      </c>
      <c r="K453" s="222">
        <f t="shared" si="159"/>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3">_xlfn.CONCAT(H210:M210)</f>
        <v>AAANWa</v>
      </c>
      <c r="H454" s="222">
        <f t="shared" si="162"/>
        <v>0</v>
      </c>
      <c r="I454" s="222">
        <f t="shared" si="162"/>
        <v>20</v>
      </c>
      <c r="J454" s="222">
        <f>INDEX($Z$223:$AC$236,MATCH($M210,$Y$223:$Y$236,0),MATCH(J$403,$Z$222:$AC$222,0))</f>
        <v>0</v>
      </c>
      <c r="K454" s="222">
        <f t="shared" si="159"/>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64">_xlfn.CONCAT(H211:M211)</f>
        <v>MSMSMSMSMSms</v>
      </c>
      <c r="H455" s="222">
        <f t="shared" si="162"/>
        <v>0</v>
      </c>
      <c r="I455" s="222">
        <f t="shared" si="162"/>
        <v>58</v>
      </c>
      <c r="J455" s="222">
        <f>INDEX($Z$223:$AC$236,MATCH($M211,$Y$223:$Y$236,0),MATCH(J$403,$Z$222:$AC$222,0))</f>
        <v>0</v>
      </c>
      <c r="K455" s="222">
        <f t="shared" si="159"/>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1008</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1130</v>
      </c>
      <c r="J462" t="s">
        <v>1131</v>
      </c>
      <c r="K462" t="s">
        <v>755</v>
      </c>
      <c r="L462" t="str">
        <f t="shared" ref="L462:AU462" si="165">H462</f>
        <v>early</v>
      </c>
      <c r="M462" t="str">
        <f t="shared" si="165"/>
        <v>at_seeding</v>
      </c>
      <c r="N462" t="str">
        <f t="shared" si="165"/>
        <v>mid</v>
      </c>
      <c r="O462" t="str">
        <f t="shared" si="165"/>
        <v>late</v>
      </c>
      <c r="P462" t="str">
        <f t="shared" si="165"/>
        <v>early</v>
      </c>
      <c r="Q462" t="str">
        <f t="shared" si="165"/>
        <v>at_seeding</v>
      </c>
      <c r="R462" t="str">
        <f t="shared" si="165"/>
        <v>mid</v>
      </c>
      <c r="S462" t="str">
        <f t="shared" si="165"/>
        <v>late</v>
      </c>
      <c r="T462" t="str">
        <f t="shared" si="165"/>
        <v>early</v>
      </c>
      <c r="U462" t="str">
        <f t="shared" si="165"/>
        <v>at_seeding</v>
      </c>
      <c r="V462" t="str">
        <f t="shared" si="165"/>
        <v>mid</v>
      </c>
      <c r="W462" t="str">
        <f t="shared" si="165"/>
        <v>late</v>
      </c>
      <c r="X462" t="str">
        <f>T462</f>
        <v>early</v>
      </c>
      <c r="Y462" t="str">
        <f>U462</f>
        <v>at_seeding</v>
      </c>
      <c r="Z462" t="str">
        <f>V462</f>
        <v>mid</v>
      </c>
      <c r="AA462" t="str">
        <f>W462</f>
        <v>late</v>
      </c>
      <c r="AB462" t="str">
        <f t="shared" si="165"/>
        <v>early</v>
      </c>
      <c r="AC462" t="str">
        <f t="shared" si="165"/>
        <v>at_seeding</v>
      </c>
      <c r="AD462" t="str">
        <f>Z462</f>
        <v>mid</v>
      </c>
      <c r="AE462" t="str">
        <f>AA462</f>
        <v>late</v>
      </c>
      <c r="AF462" t="str">
        <f>AB462</f>
        <v>early</v>
      </c>
      <c r="AG462" t="str">
        <f>AC462</f>
        <v>at_seeding</v>
      </c>
      <c r="AH462" t="str">
        <f t="shared" si="165"/>
        <v>mid</v>
      </c>
      <c r="AI462" t="str">
        <f t="shared" si="165"/>
        <v>late</v>
      </c>
      <c r="AJ462" t="str">
        <f t="shared" si="165"/>
        <v>early</v>
      </c>
      <c r="AK462" t="str">
        <f t="shared" si="165"/>
        <v>at_seeding</v>
      </c>
      <c r="AL462" t="str">
        <f t="shared" si="165"/>
        <v>mid</v>
      </c>
      <c r="AM462" t="str">
        <f t="shared" si="165"/>
        <v>late</v>
      </c>
      <c r="AN462" t="str">
        <f t="shared" si="165"/>
        <v>early</v>
      </c>
      <c r="AO462" t="str">
        <f t="shared" si="165"/>
        <v>at_seeding</v>
      </c>
      <c r="AP462" t="str">
        <f>AL462</f>
        <v>mid</v>
      </c>
      <c r="AQ462" t="str">
        <f>AM462</f>
        <v>late</v>
      </c>
      <c r="AR462" t="str">
        <f>AN462</f>
        <v>early</v>
      </c>
      <c r="AS462" t="str">
        <f>AO462</f>
        <v>at_seeding</v>
      </c>
      <c r="AT462" t="str">
        <f t="shared" si="165"/>
        <v>mid</v>
      </c>
      <c r="AU462" t="str">
        <f t="shared" si="165"/>
        <v>late</v>
      </c>
      <c r="AV462" s="186"/>
      <c r="AW462" s="186"/>
      <c r="AX462" s="16"/>
      <c r="AY462" s="8"/>
      <c r="AZ462" s="8"/>
      <c r="BA462" s="8"/>
    </row>
    <row r="463" spans="1:53" ht="14.5" outlineLevel="1" x14ac:dyDescent="0.35">
      <c r="A463" s="6"/>
      <c r="B463" s="7"/>
      <c r="C463" s="17"/>
      <c r="D463" s="17"/>
      <c r="E463" s="17"/>
      <c r="F463" s="26"/>
      <c r="G463" s="26" t="str">
        <f t="shared" ref="G463:G494" si="166">_xlfn.CONCAT(H160:M160)</f>
        <v>AAAA2A1a</v>
      </c>
      <c r="H463" s="222">
        <f t="shared" ref="H463:K472" si="167">IF(H404&gt;0,1,0)</f>
        <v>0</v>
      </c>
      <c r="I463" s="222">
        <f t="shared" si="167"/>
        <v>1</v>
      </c>
      <c r="J463" s="222">
        <f t="shared" si="167"/>
        <v>0</v>
      </c>
      <c r="K463" s="222">
        <f t="shared" si="167"/>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66"/>
        <v>GGGGAg1a2</v>
      </c>
      <c r="H464" s="222">
        <f t="shared" si="167"/>
        <v>0</v>
      </c>
      <c r="I464" s="222">
        <f t="shared" si="167"/>
        <v>0</v>
      </c>
      <c r="J464" s="222">
        <f t="shared" si="167"/>
        <v>0</v>
      </c>
      <c r="K464" s="222">
        <f t="shared" si="167"/>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66"/>
        <v>GGGGSg1a2</v>
      </c>
      <c r="H465" s="222">
        <f t="shared" si="167"/>
        <v>0</v>
      </c>
      <c r="I465" s="222">
        <f t="shared" si="167"/>
        <v>0</v>
      </c>
      <c r="J465" s="222">
        <f t="shared" si="167"/>
        <v>0</v>
      </c>
      <c r="K465" s="222">
        <f t="shared" si="167"/>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66"/>
        <v>GGGAg2Na2</v>
      </c>
      <c r="H466" s="222">
        <f t="shared" si="167"/>
        <v>0</v>
      </c>
      <c r="I466" s="222">
        <f t="shared" si="167"/>
        <v>0</v>
      </c>
      <c r="J466" s="222">
        <f t="shared" si="167"/>
        <v>0</v>
      </c>
      <c r="K466" s="222">
        <f t="shared" si="167"/>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66"/>
        <v>GGGAg2Ea2</v>
      </c>
      <c r="H467" s="222">
        <f t="shared" si="167"/>
        <v>0</v>
      </c>
      <c r="I467" s="222">
        <f t="shared" si="167"/>
        <v>0</v>
      </c>
      <c r="J467" s="222">
        <f t="shared" si="167"/>
        <v>0</v>
      </c>
      <c r="K467" s="222">
        <f t="shared" si="167"/>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66"/>
        <v>GGGAg2OFa2</v>
      </c>
      <c r="H468" s="222">
        <f t="shared" si="167"/>
        <v>0</v>
      </c>
      <c r="I468" s="222">
        <f t="shared" si="167"/>
        <v>0</v>
      </c>
      <c r="J468" s="222">
        <f t="shared" si="167"/>
        <v>0</v>
      </c>
      <c r="K468" s="222">
        <f t="shared" si="167"/>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66"/>
        <v>GGGC1Na2</v>
      </c>
      <c r="H469" s="222">
        <f t="shared" si="167"/>
        <v>0</v>
      </c>
      <c r="I469" s="222">
        <f t="shared" si="167"/>
        <v>0</v>
      </c>
      <c r="J469" s="222">
        <f t="shared" si="167"/>
        <v>0</v>
      </c>
      <c r="K469" s="222">
        <f t="shared" si="167"/>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66"/>
        <v>GGGC1Ea2</v>
      </c>
      <c r="H470" s="222">
        <f t="shared" si="167"/>
        <v>0</v>
      </c>
      <c r="I470" s="222">
        <f t="shared" si="167"/>
        <v>0</v>
      </c>
      <c r="J470" s="222">
        <f t="shared" si="167"/>
        <v>0</v>
      </c>
      <c r="K470" s="222">
        <f t="shared" si="167"/>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66"/>
        <v>GGGC1Pa2</v>
      </c>
      <c r="H471" s="222">
        <f t="shared" si="167"/>
        <v>0</v>
      </c>
      <c r="I471" s="222">
        <f t="shared" si="167"/>
        <v>0</v>
      </c>
      <c r="J471" s="222">
        <f t="shared" si="167"/>
        <v>0</v>
      </c>
      <c r="K471" s="222">
        <f t="shared" si="167"/>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66"/>
        <v>GGGC1OFa2</v>
      </c>
      <c r="H472" s="222">
        <f t="shared" si="167"/>
        <v>0</v>
      </c>
      <c r="I472" s="222">
        <f t="shared" si="167"/>
        <v>0</v>
      </c>
      <c r="J472" s="222">
        <f t="shared" si="167"/>
        <v>0</v>
      </c>
      <c r="K472" s="222">
        <f t="shared" si="167"/>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66"/>
        <v>SPSPSPSPSPsp</v>
      </c>
      <c r="H473" s="222">
        <f t="shared" ref="H473:K473" si="168">IF(H414&gt;0,1,0)</f>
        <v>0</v>
      </c>
      <c r="I473" s="222">
        <f t="shared" si="168"/>
        <v>0</v>
      </c>
      <c r="J473" s="222">
        <f t="shared" si="168"/>
        <v>0</v>
      </c>
      <c r="K473" s="222">
        <f t="shared" si="168"/>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66"/>
        <v>YYWNWl</v>
      </c>
      <c r="H474" s="222">
        <f t="shared" ref="H474:K474" si="169">IF(H415&gt;0,1,0)</f>
        <v>0</v>
      </c>
      <c r="I474" s="222">
        <f t="shared" si="169"/>
        <v>1</v>
      </c>
      <c r="J474" s="222">
        <f t="shared" si="169"/>
        <v>0</v>
      </c>
      <c r="K474" s="222">
        <f t="shared" si="169"/>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66"/>
        <v>YYLWNw</v>
      </c>
      <c r="H475" s="222">
        <f t="shared" ref="H475:K475" si="170">IF(H416&gt;0,1,0)</f>
        <v>0</v>
      </c>
      <c r="I475" s="222">
        <f t="shared" si="170"/>
        <v>1</v>
      </c>
      <c r="J475" s="222">
        <f t="shared" si="170"/>
        <v>1</v>
      </c>
      <c r="K475" s="222">
        <f t="shared" si="170"/>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66"/>
        <v>YYLWNwd</v>
      </c>
      <c r="H476" s="222">
        <f t="shared" ref="H476:K476" si="171">IF(H417&gt;0,1,0)</f>
        <v>0</v>
      </c>
      <c r="I476" s="222">
        <f t="shared" si="171"/>
        <v>1</v>
      </c>
      <c r="J476" s="222">
        <f t="shared" si="171"/>
        <v>1</v>
      </c>
      <c r="K476" s="222">
        <f t="shared" si="171"/>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66"/>
        <v>YYWLWz</v>
      </c>
      <c r="H477" s="222">
        <f t="shared" ref="H477:K477" si="172">IF(H418&gt;0,1,0)</f>
        <v>1</v>
      </c>
      <c r="I477" s="222">
        <f t="shared" si="172"/>
        <v>1</v>
      </c>
      <c r="J477" s="222">
        <f t="shared" si="172"/>
        <v>1</v>
      </c>
      <c r="K477" s="222">
        <f t="shared" si="172"/>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66"/>
        <v>YYWLWzd</v>
      </c>
      <c r="H478" s="222">
        <f t="shared" ref="H478:K478" si="173">IF(H419&gt;0,1,0)</f>
        <v>1</v>
      </c>
      <c r="I478" s="222">
        <f t="shared" si="173"/>
        <v>1</v>
      </c>
      <c r="J478" s="222">
        <f t="shared" si="173"/>
        <v>1</v>
      </c>
      <c r="K478" s="222">
        <f t="shared" si="173"/>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66"/>
        <v>YYNWLw</v>
      </c>
      <c r="H479" s="222">
        <f t="shared" ref="H479:K479" si="174">IF(H420&gt;0,1,0)</f>
        <v>0</v>
      </c>
      <c r="I479" s="222">
        <f t="shared" si="174"/>
        <v>1</v>
      </c>
      <c r="J479" s="222">
        <f t="shared" si="174"/>
        <v>1</v>
      </c>
      <c r="K479" s="222">
        <f t="shared" si="174"/>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66"/>
        <v>YYNWLwd</v>
      </c>
      <c r="H480" s="222">
        <f t="shared" ref="H480:K480" si="175">IF(H421&gt;0,1,0)</f>
        <v>0</v>
      </c>
      <c r="I480" s="222">
        <f t="shared" si="175"/>
        <v>1</v>
      </c>
      <c r="J480" s="222">
        <f t="shared" si="175"/>
        <v>1</v>
      </c>
      <c r="K480" s="222">
        <f t="shared" si="175"/>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66"/>
        <v>AYAA2A1w</v>
      </c>
      <c r="H481" s="222">
        <f t="shared" ref="H481:K481" si="176">IF(H422&gt;0,1,0)</f>
        <v>0</v>
      </c>
      <c r="I481" s="222">
        <f t="shared" si="176"/>
        <v>1</v>
      </c>
      <c r="J481" s="222">
        <f t="shared" si="176"/>
        <v>1</v>
      </c>
      <c r="K481" s="222">
        <f t="shared" si="176"/>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66"/>
        <v>AYAA2A1wd</v>
      </c>
      <c r="H482" s="222">
        <f t="shared" ref="H482:K482" si="177">IF(H423&gt;0,1,0)</f>
        <v>0</v>
      </c>
      <c r="I482" s="222">
        <f t="shared" si="177"/>
        <v>1</v>
      </c>
      <c r="J482" s="222">
        <f t="shared" si="177"/>
        <v>1</v>
      </c>
      <c r="K482" s="222">
        <f t="shared" si="177"/>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66"/>
        <v>AAWA2A1a</v>
      </c>
      <c r="H483" s="222">
        <f t="shared" ref="H483:K483" si="178">IF(H424&gt;0,1,0)</f>
        <v>0</v>
      </c>
      <c r="I483" s="222">
        <f t="shared" si="178"/>
        <v>1</v>
      </c>
      <c r="J483" s="222">
        <f t="shared" si="178"/>
        <v>0</v>
      </c>
      <c r="K483" s="222">
        <f t="shared" si="178"/>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66"/>
        <v>AAAWA1a</v>
      </c>
      <c r="H484" s="222">
        <f t="shared" ref="H484:K484" si="179">IF(H425&gt;0,1,0)</f>
        <v>0</v>
      </c>
      <c r="I484" s="222">
        <f t="shared" si="179"/>
        <v>1</v>
      </c>
      <c r="J484" s="222">
        <f t="shared" si="179"/>
        <v>0</v>
      </c>
      <c r="K484" s="222">
        <f t="shared" si="179"/>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66"/>
        <v>YAAA2Wa</v>
      </c>
      <c r="H485" s="222">
        <f t="shared" ref="H485:K485" si="180">IF(H426&gt;0,1,0)</f>
        <v>0</v>
      </c>
      <c r="I485" s="222">
        <f t="shared" si="180"/>
        <v>1</v>
      </c>
      <c r="J485" s="222">
        <f t="shared" si="180"/>
        <v>0</v>
      </c>
      <c r="K485" s="222">
        <f t="shared" si="180"/>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66"/>
        <v>AYAWA1w</v>
      </c>
      <c r="H486" s="222">
        <f t="shared" ref="H486:K486" si="181">IF(H427&gt;0,1,0)</f>
        <v>0</v>
      </c>
      <c r="I486" s="222">
        <f t="shared" si="181"/>
        <v>1</v>
      </c>
      <c r="J486" s="222">
        <f t="shared" si="181"/>
        <v>1</v>
      </c>
      <c r="K486" s="222">
        <f t="shared" si="181"/>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66"/>
        <v>AYAWA1wd</v>
      </c>
      <c r="H487" s="222">
        <f t="shared" ref="H487:K487" si="182">IF(H428&gt;0,1,0)</f>
        <v>0</v>
      </c>
      <c r="I487" s="222">
        <f t="shared" si="182"/>
        <v>1</v>
      </c>
      <c r="J487" s="222">
        <f t="shared" si="182"/>
        <v>1</v>
      </c>
      <c r="K487" s="222">
        <f t="shared" si="182"/>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66"/>
        <v>YAWA2Wa</v>
      </c>
      <c r="H488" s="222">
        <f t="shared" ref="H488:K488" si="183">IF(H429&gt;0,1,0)</f>
        <v>0</v>
      </c>
      <c r="I488" s="222">
        <f t="shared" si="183"/>
        <v>1</v>
      </c>
      <c r="J488" s="222">
        <f t="shared" si="183"/>
        <v>0</v>
      </c>
      <c r="K488" s="222">
        <f t="shared" si="183"/>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66"/>
        <v>YYAWWa</v>
      </c>
      <c r="H489" s="222">
        <f t="shared" ref="H489:K489" si="184">IF(H430&gt;0,1,0)</f>
        <v>0</v>
      </c>
      <c r="I489" s="222">
        <f t="shared" si="184"/>
        <v>1</v>
      </c>
      <c r="J489" s="222">
        <f t="shared" si="184"/>
        <v>0</v>
      </c>
      <c r="K489" s="222">
        <f t="shared" si="184"/>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66"/>
        <v>YYWA2Ww</v>
      </c>
      <c r="H490" s="222">
        <f t="shared" ref="H490:K490" si="185">IF(H431&gt;0,1,0)</f>
        <v>0</v>
      </c>
      <c r="I490" s="222">
        <f t="shared" si="185"/>
        <v>1</v>
      </c>
      <c r="J490" s="222">
        <f t="shared" si="185"/>
        <v>1</v>
      </c>
      <c r="K490" s="222">
        <f t="shared" si="185"/>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66"/>
        <v>YYWA2Wwd</v>
      </c>
      <c r="H491" s="222">
        <f t="shared" ref="H491:K491" si="186">IF(H432&gt;0,1,0)</f>
        <v>0</v>
      </c>
      <c r="I491" s="222">
        <f t="shared" si="186"/>
        <v>1</v>
      </c>
      <c r="J491" s="222">
        <f t="shared" si="186"/>
        <v>1</v>
      </c>
      <c r="K491" s="222">
        <f t="shared" si="186"/>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66"/>
        <v>YYWWA1w</v>
      </c>
      <c r="H492" s="222">
        <f t="shared" ref="H492:K492" si="187">IF(H433&gt;0,1,0)</f>
        <v>0</v>
      </c>
      <c r="I492" s="222">
        <f t="shared" si="187"/>
        <v>1</v>
      </c>
      <c r="J492" s="222">
        <f t="shared" si="187"/>
        <v>1</v>
      </c>
      <c r="K492" s="222">
        <f t="shared" si="187"/>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66"/>
        <v>YYWWA1wd</v>
      </c>
      <c r="H493" s="222">
        <f t="shared" ref="H493:K493" si="188">IF(H434&gt;0,1,0)</f>
        <v>0</v>
      </c>
      <c r="I493" s="222">
        <f t="shared" si="188"/>
        <v>1</v>
      </c>
      <c r="J493" s="222">
        <f t="shared" si="188"/>
        <v>1</v>
      </c>
      <c r="K493" s="222">
        <f t="shared" si="188"/>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66"/>
        <v>YYWWWw</v>
      </c>
      <c r="H494" s="222">
        <f t="shared" ref="H494:K494" si="189">IF(H435&gt;0,1,0)</f>
        <v>0</v>
      </c>
      <c r="I494" s="222">
        <f t="shared" si="189"/>
        <v>1</v>
      </c>
      <c r="J494" s="222">
        <f t="shared" si="189"/>
        <v>1</v>
      </c>
      <c r="K494" s="222">
        <f t="shared" si="189"/>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0">_xlfn.CONCAT(H192:M192)</f>
        <v>YYWWWwd</v>
      </c>
      <c r="H495" s="222">
        <f t="shared" ref="H495:K495" si="191">IF(H436&gt;0,1,0)</f>
        <v>0</v>
      </c>
      <c r="I495" s="222">
        <f t="shared" si="191"/>
        <v>1</v>
      </c>
      <c r="J495" s="222">
        <f t="shared" si="191"/>
        <v>1</v>
      </c>
      <c r="K495" s="222">
        <f t="shared" si="191"/>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0"/>
        <v>YYNWBz</v>
      </c>
      <c r="H496" s="222">
        <f t="shared" ref="H496:K496" si="192">IF(H437&gt;0,1,0)</f>
        <v>1</v>
      </c>
      <c r="I496" s="222">
        <f t="shared" si="192"/>
        <v>1</v>
      </c>
      <c r="J496" s="222">
        <f t="shared" si="192"/>
        <v>1</v>
      </c>
      <c r="K496" s="222">
        <f t="shared" si="192"/>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0"/>
        <v>YYNWBzd</v>
      </c>
      <c r="H497" s="222">
        <f t="shared" ref="H497:K497" si="193">IF(H438&gt;0,1,0)</f>
        <v>1</v>
      </c>
      <c r="I497" s="222">
        <f t="shared" si="193"/>
        <v>1</v>
      </c>
      <c r="J497" s="222">
        <f t="shared" si="193"/>
        <v>1</v>
      </c>
      <c r="K497" s="222">
        <f t="shared" si="193"/>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0"/>
        <v>YYBNWb</v>
      </c>
      <c r="H498" s="222">
        <f t="shared" ref="H498:K498" si="194">IF(H439&gt;0,1,0)</f>
        <v>0</v>
      </c>
      <c r="I498" s="222">
        <f t="shared" si="194"/>
        <v>1</v>
      </c>
      <c r="J498" s="222">
        <f t="shared" si="194"/>
        <v>1</v>
      </c>
      <c r="K498" s="222">
        <f t="shared" si="194"/>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0"/>
        <v>YYBNWbd</v>
      </c>
      <c r="H499" s="222">
        <f t="shared" ref="H499:K499" si="195">IF(H440&gt;0,1,0)</f>
        <v>0</v>
      </c>
      <c r="I499" s="222">
        <f t="shared" si="195"/>
        <v>1</v>
      </c>
      <c r="J499" s="222">
        <f t="shared" si="195"/>
        <v>1</v>
      </c>
      <c r="K499" s="222">
        <f t="shared" si="195"/>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0"/>
        <v>YYWBNw</v>
      </c>
      <c r="H500" s="222">
        <f t="shared" ref="H500:K500" si="196">IF(H441&gt;0,1,0)</f>
        <v>0</v>
      </c>
      <c r="I500" s="222">
        <f t="shared" si="196"/>
        <v>1</v>
      </c>
      <c r="J500" s="222">
        <f t="shared" si="196"/>
        <v>1</v>
      </c>
      <c r="K500" s="222">
        <f t="shared" si="196"/>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0"/>
        <v>YYWBNwd</v>
      </c>
      <c r="H501" s="222">
        <f t="shared" ref="H501:K501" si="197">IF(H442&gt;0,1,0)</f>
        <v>0</v>
      </c>
      <c r="I501" s="222">
        <f t="shared" si="197"/>
        <v>1</v>
      </c>
      <c r="J501" s="222">
        <f t="shared" si="197"/>
        <v>1</v>
      </c>
      <c r="K501" s="222">
        <f t="shared" si="197"/>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0"/>
        <v>YYLWBl</v>
      </c>
      <c r="H502" s="222">
        <f t="shared" ref="H502:K502" si="198">IF(H443&gt;0,1,0)</f>
        <v>0</v>
      </c>
      <c r="I502" s="222">
        <f t="shared" si="198"/>
        <v>1</v>
      </c>
      <c r="J502" s="222">
        <f t="shared" si="198"/>
        <v>0</v>
      </c>
      <c r="K502" s="222">
        <f t="shared" si="198"/>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0"/>
        <v>YYBLWb</v>
      </c>
      <c r="H503" s="222">
        <f t="shared" ref="H503:K503" si="199">IF(H444&gt;0,1,0)</f>
        <v>0</v>
      </c>
      <c r="I503" s="222">
        <f t="shared" si="199"/>
        <v>1</v>
      </c>
      <c r="J503" s="222">
        <f t="shared" si="199"/>
        <v>1</v>
      </c>
      <c r="K503" s="222">
        <f t="shared" si="199"/>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0"/>
        <v>YYBLWbd</v>
      </c>
      <c r="H504" s="222">
        <f t="shared" ref="H504:K504" si="200">IF(H445&gt;0,1,0)</f>
        <v>0</v>
      </c>
      <c r="I504" s="222">
        <f t="shared" si="200"/>
        <v>1</v>
      </c>
      <c r="J504" s="222">
        <f t="shared" si="200"/>
        <v>1</v>
      </c>
      <c r="K504" s="222">
        <f t="shared" si="200"/>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0"/>
        <v>YYWBLw</v>
      </c>
      <c r="H505" s="222">
        <f t="shared" ref="H505:K505" si="201">IF(H446&gt;0,1,0)</f>
        <v>0</v>
      </c>
      <c r="I505" s="222">
        <f t="shared" si="201"/>
        <v>1</v>
      </c>
      <c r="J505" s="222">
        <f t="shared" si="201"/>
        <v>1</v>
      </c>
      <c r="K505" s="222">
        <f t="shared" si="201"/>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0"/>
        <v>YYWBLwd</v>
      </c>
      <c r="H506" s="222">
        <f t="shared" ref="H506:K506" si="202">IF(H447&gt;0,1,0)</f>
        <v>0</v>
      </c>
      <c r="I506" s="222">
        <f t="shared" si="202"/>
        <v>1</v>
      </c>
      <c r="J506" s="222">
        <f t="shared" si="202"/>
        <v>1</v>
      </c>
      <c r="K506" s="222">
        <f t="shared" si="202"/>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0"/>
        <v>YAAA2Nw</v>
      </c>
      <c r="H507" s="222">
        <f t="shared" ref="H507:K507" si="203">IF(H448&gt;0,1,0)</f>
        <v>0</v>
      </c>
      <c r="I507" s="222">
        <f t="shared" si="203"/>
        <v>1</v>
      </c>
      <c r="J507" s="222">
        <f t="shared" si="203"/>
        <v>1</v>
      </c>
      <c r="K507" s="222">
        <f t="shared" si="203"/>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0"/>
        <v>YAAA2Nwd</v>
      </c>
      <c r="H508" s="222">
        <f t="shared" ref="H508:K508" si="204">IF(H449&gt;0,1,0)</f>
        <v>0</v>
      </c>
      <c r="I508" s="222">
        <f t="shared" si="204"/>
        <v>1</v>
      </c>
      <c r="J508" s="222">
        <f t="shared" si="204"/>
        <v>1</v>
      </c>
      <c r="K508" s="222">
        <f t="shared" si="204"/>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0"/>
        <v>YYAA2A1z</v>
      </c>
      <c r="H509" s="222">
        <f t="shared" ref="H509:K509" si="205">IF(H450&gt;0,1,0)</f>
        <v>1</v>
      </c>
      <c r="I509" s="222">
        <f t="shared" si="205"/>
        <v>1</v>
      </c>
      <c r="J509" s="222">
        <f t="shared" si="205"/>
        <v>1</v>
      </c>
      <c r="K509" s="222">
        <f t="shared" si="205"/>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0"/>
        <v>YYAA2A1zd</v>
      </c>
      <c r="H510" s="222">
        <f t="shared" ref="H510:K510" si="206">IF(H451&gt;0,1,0)</f>
        <v>1</v>
      </c>
      <c r="I510" s="222">
        <f t="shared" si="206"/>
        <v>1</v>
      </c>
      <c r="J510" s="222">
        <f t="shared" si="206"/>
        <v>1</v>
      </c>
      <c r="K510" s="222">
        <f t="shared" si="206"/>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0"/>
        <v>AYWA2A1a</v>
      </c>
      <c r="H511" s="222">
        <f t="shared" ref="H511:K511" si="207">IF(H452&gt;0,1,0)</f>
        <v>0</v>
      </c>
      <c r="I511" s="222">
        <f t="shared" si="207"/>
        <v>1</v>
      </c>
      <c r="J511" s="222">
        <f t="shared" si="207"/>
        <v>0</v>
      </c>
      <c r="K511" s="222">
        <f t="shared" si="207"/>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0"/>
        <v>AANWA1a</v>
      </c>
      <c r="H512" s="222">
        <f t="shared" ref="H512:K512" si="208">IF(H453&gt;0,1,0)</f>
        <v>0</v>
      </c>
      <c r="I512" s="222">
        <f t="shared" si="208"/>
        <v>1</v>
      </c>
      <c r="J512" s="222">
        <f t="shared" si="208"/>
        <v>0</v>
      </c>
      <c r="K512" s="222">
        <f t="shared" si="208"/>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09">_xlfn.CONCAT(H210:M210)</f>
        <v>AAANWa</v>
      </c>
      <c r="H513" s="222">
        <f t="shared" ref="H513:K514" si="210">IF(H454&gt;0,1,0)</f>
        <v>0</v>
      </c>
      <c r="I513" s="222">
        <f t="shared" si="210"/>
        <v>1</v>
      </c>
      <c r="J513" s="222">
        <f t="shared" si="210"/>
        <v>0</v>
      </c>
      <c r="K513" s="222">
        <f t="shared" si="210"/>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1">_xlfn.CONCAT(H211:M211)</f>
        <v>MSMSMSMSMSms</v>
      </c>
      <c r="H514" s="222">
        <f t="shared" si="210"/>
        <v>0</v>
      </c>
      <c r="I514" s="222">
        <f t="shared" si="210"/>
        <v>1</v>
      </c>
      <c r="J514" s="222">
        <f t="shared" si="210"/>
        <v>0</v>
      </c>
      <c r="K514" s="222">
        <f t="shared" si="210"/>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1080</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0.78</v>
      </c>
      <c r="K532" s="228">
        <v>1.1499999999999999</v>
      </c>
      <c r="L532" s="228">
        <v>1.04</v>
      </c>
      <c r="M532" s="228">
        <v>1</v>
      </c>
      <c r="N532" s="228">
        <v>0.95</v>
      </c>
      <c r="O532" s="227">
        <v>0.88</v>
      </c>
      <c r="P532" s="227">
        <v>0.89</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227">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H537" s="27"/>
      <c r="I537" s="650" t="str">
        <f>General!G24</f>
        <v>ms</v>
      </c>
      <c r="J537" s="228">
        <f>AVERAGE(J530,J544,J532,J536,J538)</f>
        <v>0.69399999999999995</v>
      </c>
      <c r="K537" s="228">
        <f t="shared" ref="K537:R537" si="212">AVERAGE(K530,K544,K532,K536,K538)</f>
        <v>1.012</v>
      </c>
      <c r="L537" s="228">
        <f t="shared" si="212"/>
        <v>1.028</v>
      </c>
      <c r="M537" s="228">
        <f t="shared" si="212"/>
        <v>1</v>
      </c>
      <c r="N537" s="228">
        <f t="shared" si="212"/>
        <v>0.93199999999999983</v>
      </c>
      <c r="O537" s="228">
        <f t="shared" si="212"/>
        <v>0.80800000000000005</v>
      </c>
      <c r="P537" s="228">
        <f t="shared" si="212"/>
        <v>0.78400000000000003</v>
      </c>
      <c r="Q537" s="228">
        <f t="shared" si="212"/>
        <v>0.56000000000000005</v>
      </c>
      <c r="R537" s="228">
        <f t="shared" si="212"/>
        <v>0</v>
      </c>
      <c r="S537" s="885"/>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945"/>
      <c r="H548" s="945"/>
      <c r="I548" s="945"/>
      <c r="J548" s="946"/>
      <c r="K548" s="946"/>
      <c r="L548" s="946"/>
      <c r="M548" s="946"/>
      <c r="N548" s="946"/>
      <c r="O548" s="946"/>
      <c r="P548" s="946"/>
      <c r="Q548" s="946"/>
      <c r="R548" s="946"/>
      <c r="S548" s="946"/>
      <c r="T548" s="946"/>
      <c r="U548" s="946"/>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1228</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1229</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865</v>
      </c>
      <c r="P561" s="23" t="s">
        <v>866</v>
      </c>
      <c r="Q561" s="23" t="s">
        <v>867</v>
      </c>
      <c r="R561" s="23" t="s">
        <v>1080</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804</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776</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777</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778</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779</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780</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781</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782</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783</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1154</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1129</v>
      </c>
      <c r="H585" s="17" t="s">
        <v>1155</v>
      </c>
      <c r="I585" s="17" t="s">
        <v>100</v>
      </c>
      <c r="J585" s="17" t="s">
        <v>101</v>
      </c>
      <c r="K585" s="17" t="s">
        <v>1156</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753</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1130</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1157</v>
      </c>
      <c r="H589" s="194" t="s">
        <v>1131</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1006</v>
      </c>
      <c r="H590" s="194" t="s">
        <v>755</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865</v>
      </c>
      <c r="O605" s="23" t="s">
        <v>866</v>
      </c>
      <c r="P605" s="23" t="s">
        <v>867</v>
      </c>
      <c r="Q605" s="23" t="s">
        <v>1080</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0.69744444444444431</v>
      </c>
      <c r="J606" s="226">
        <f t="shared" ref="J606:Q606" si="213">AVERAGE(K$530:K$547)</f>
        <v>1.006777777777778</v>
      </c>
      <c r="K606" s="226">
        <f t="shared" si="213"/>
        <v>1.0504444444444441</v>
      </c>
      <c r="L606" s="226">
        <f t="shared" si="213"/>
        <v>1</v>
      </c>
      <c r="M606" s="226">
        <f t="shared" si="213"/>
        <v>0.95400000000000007</v>
      </c>
      <c r="N606" s="226">
        <f t="shared" si="213"/>
        <v>0.80600000000000016</v>
      </c>
      <c r="O606" s="226">
        <f t="shared" si="213"/>
        <v>0.8057777777777777</v>
      </c>
      <c r="P606" s="226">
        <f t="shared" si="213"/>
        <v>0.56000000000000028</v>
      </c>
      <c r="Q606" s="226">
        <f t="shared" si="213"/>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14">AVERAGE(J$530:J$547)</f>
        <v>0.69744444444444431</v>
      </c>
      <c r="J607" s="226">
        <f t="shared" si="214"/>
        <v>1.006777777777778</v>
      </c>
      <c r="K607" s="226">
        <f t="shared" si="214"/>
        <v>1.0504444444444441</v>
      </c>
      <c r="L607" s="226">
        <f t="shared" si="214"/>
        <v>1</v>
      </c>
      <c r="M607" s="226">
        <f t="shared" si="214"/>
        <v>0.95400000000000007</v>
      </c>
      <c r="N607" s="226">
        <f t="shared" si="214"/>
        <v>0.80600000000000016</v>
      </c>
      <c r="O607" s="226">
        <f t="shared" si="214"/>
        <v>0.8057777777777777</v>
      </c>
      <c r="P607" s="226">
        <f t="shared" si="214"/>
        <v>0.56000000000000028</v>
      </c>
      <c r="Q607" s="226">
        <f t="shared" si="214"/>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15">AVERAGE(J$530:J$547)</f>
        <v>0.69744444444444431</v>
      </c>
      <c r="J608" s="226">
        <f t="shared" si="215"/>
        <v>1.006777777777778</v>
      </c>
      <c r="K608" s="226">
        <f t="shared" si="215"/>
        <v>1.0504444444444441</v>
      </c>
      <c r="L608" s="226">
        <f t="shared" si="215"/>
        <v>1</v>
      </c>
      <c r="M608" s="226">
        <f t="shared" si="215"/>
        <v>0.95400000000000007</v>
      </c>
      <c r="N608" s="226">
        <f t="shared" si="215"/>
        <v>0.80600000000000016</v>
      </c>
      <c r="O608" s="226">
        <f t="shared" si="215"/>
        <v>0.8057777777777777</v>
      </c>
      <c r="P608" s="226">
        <f t="shared" si="215"/>
        <v>0.56000000000000028</v>
      </c>
      <c r="Q608" s="226">
        <f t="shared" si="215"/>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16">AVERAGE(J$530:J$547)</f>
        <v>0.69744444444444431</v>
      </c>
      <c r="J609" s="226">
        <f t="shared" si="216"/>
        <v>1.006777777777778</v>
      </c>
      <c r="K609" s="226">
        <f t="shared" si="216"/>
        <v>1.0504444444444441</v>
      </c>
      <c r="L609" s="226">
        <f t="shared" si="216"/>
        <v>1</v>
      </c>
      <c r="M609" s="226">
        <f t="shared" si="216"/>
        <v>0.95400000000000007</v>
      </c>
      <c r="N609" s="226">
        <f t="shared" si="216"/>
        <v>0.80600000000000016</v>
      </c>
      <c r="O609" s="226">
        <f t="shared" si="216"/>
        <v>0.8057777777777777</v>
      </c>
      <c r="P609" s="226">
        <f t="shared" si="216"/>
        <v>0.56000000000000028</v>
      </c>
      <c r="Q609" s="226">
        <f t="shared" si="216"/>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17">AVERAGE(J$530:J$547)</f>
        <v>0.69744444444444431</v>
      </c>
      <c r="J610" s="226">
        <f t="shared" si="217"/>
        <v>1.006777777777778</v>
      </c>
      <c r="K610" s="226">
        <f t="shared" si="217"/>
        <v>1.0504444444444441</v>
      </c>
      <c r="L610" s="226">
        <f t="shared" si="217"/>
        <v>1</v>
      </c>
      <c r="M610" s="226">
        <f t="shared" si="217"/>
        <v>0.95400000000000007</v>
      </c>
      <c r="N610" s="226">
        <f t="shared" si="217"/>
        <v>0.80600000000000016</v>
      </c>
      <c r="O610" s="226">
        <f t="shared" si="217"/>
        <v>0.8057777777777777</v>
      </c>
      <c r="P610" s="226">
        <f t="shared" si="217"/>
        <v>0.56000000000000028</v>
      </c>
      <c r="Q610" s="226">
        <f t="shared" si="217"/>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865</v>
      </c>
      <c r="O626" s="23" t="s">
        <v>866</v>
      </c>
      <c r="P626" s="23" t="s">
        <v>867</v>
      </c>
      <c r="Q626" s="23" t="s">
        <v>1080</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992</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991</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89"/>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89"/>
      <c r="I660" s="17"/>
      <c r="J660" s="890" t="s">
        <v>971</v>
      </c>
      <c r="K660" s="888"/>
      <c r="L660" s="888"/>
      <c r="M660" s="888"/>
      <c r="N660" s="888"/>
      <c r="O660" s="888"/>
      <c r="P660" s="888"/>
      <c r="Q660" s="888"/>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89"/>
      <c r="I661" s="17"/>
      <c r="J661" s="23" t="s">
        <v>365</v>
      </c>
      <c r="K661" s="23" t="s">
        <v>53</v>
      </c>
      <c r="L661" s="23" t="s">
        <v>54</v>
      </c>
      <c r="M661" s="23" t="s">
        <v>55</v>
      </c>
      <c r="N661" s="23" t="s">
        <v>56</v>
      </c>
      <c r="O661" s="23" t="s">
        <v>865</v>
      </c>
      <c r="P661" s="23" t="s">
        <v>866</v>
      </c>
      <c r="Q661" s="23" t="s">
        <v>867</v>
      </c>
      <c r="R661" s="23" t="s">
        <v>1080</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1145</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18">(H708+I708*J708)*J662/1000</f>
        <v>30.274999999999999</v>
      </c>
      <c r="T708">
        <f t="shared" ref="T708:T719" si="219">((M708*J662/100)/1000*L708+P708*J662/100/1000*O708)*Q708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18"/>
        <v>0</v>
      </c>
      <c r="T709">
        <f t="shared" si="219"/>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18"/>
        <v>32.25</v>
      </c>
      <c r="T710">
        <f t="shared" si="219"/>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18"/>
        <v>32.25</v>
      </c>
      <c r="T711">
        <f t="shared" si="219"/>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18"/>
        <v>45.3</v>
      </c>
      <c r="T712">
        <f t="shared" si="219"/>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18"/>
        <v>36.75</v>
      </c>
      <c r="T713">
        <f t="shared" si="219"/>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19"/>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18"/>
        <v>30.274999999999999</v>
      </c>
      <c r="T715">
        <f t="shared" si="219"/>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18"/>
        <v>30.274999999999999</v>
      </c>
      <c r="T716">
        <f t="shared" si="219"/>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18"/>
        <v>33.975000000000001</v>
      </c>
      <c r="T717">
        <f t="shared" si="219"/>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18"/>
        <v>51.3</v>
      </c>
      <c r="T718">
        <f t="shared" si="219"/>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18"/>
        <v>30.274999999999999</v>
      </c>
      <c r="T719">
        <f t="shared" si="219"/>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0">0.65*I733+0.35*I718</f>
        <v>27.5</v>
      </c>
      <c r="J720" s="657">
        <f t="shared" si="220"/>
        <v>1</v>
      </c>
      <c r="K720" s="659" t="s">
        <v>47</v>
      </c>
      <c r="L720" s="657">
        <v>37</v>
      </c>
      <c r="M720" s="657">
        <v>200</v>
      </c>
      <c r="N720" s="659"/>
      <c r="O720" s="657">
        <v>0</v>
      </c>
      <c r="P720" s="657">
        <v>0</v>
      </c>
      <c r="Q720" s="661">
        <v>1</v>
      </c>
      <c r="S720">
        <f t="shared" ref="S720" si="221">(H720+I720*J720)*J674/1000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2">(H721+I721*J721)*J675/1000</f>
        <v>31.5</v>
      </c>
      <c r="T721">
        <f t="shared" ref="T721:T738" si="223">((M721*J675/100)/1000*L721+P721*J675/100/1000*O721)*Q721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2"/>
        <v>31.5</v>
      </c>
      <c r="T722">
        <f t="shared" si="223"/>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2"/>
        <v>37.75</v>
      </c>
      <c r="T723">
        <f t="shared" si="223"/>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2"/>
        <v>60.055</v>
      </c>
      <c r="T724">
        <f t="shared" si="223"/>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2"/>
        <v>60.055</v>
      </c>
      <c r="T725">
        <f t="shared" si="223"/>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2"/>
        <v>30.274999999999999</v>
      </c>
      <c r="T726">
        <f t="shared" si="223"/>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2"/>
        <v>30.274999999999999</v>
      </c>
      <c r="T727">
        <f t="shared" si="223"/>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2"/>
        <v>30.274999999999999</v>
      </c>
      <c r="T728">
        <f t="shared" si="223"/>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2"/>
        <v>30.274999999999999</v>
      </c>
      <c r="T729">
        <f t="shared" si="223"/>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2"/>
        <v>30.274999999999999</v>
      </c>
      <c r="T730">
        <f t="shared" si="223"/>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2"/>
        <v>30.274999999999999</v>
      </c>
      <c r="T731">
        <f t="shared" si="223"/>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2"/>
        <v>33.975000000000001</v>
      </c>
      <c r="T732">
        <f t="shared" si="223"/>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2"/>
        <v>38.700000000000003</v>
      </c>
      <c r="T733">
        <f t="shared" si="223"/>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2"/>
        <v>38.700000000000003</v>
      </c>
      <c r="T734">
        <f t="shared" si="223"/>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2"/>
        <v>30.274999999999999</v>
      </c>
      <c r="T735">
        <f t="shared" si="223"/>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2"/>
        <v>30.274999999999999</v>
      </c>
      <c r="T736">
        <f t="shared" si="223"/>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2"/>
        <v>60.055</v>
      </c>
      <c r="T737">
        <f t="shared" si="223"/>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2"/>
        <v>60.055</v>
      </c>
      <c r="T738">
        <f t="shared" si="223"/>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1181</v>
      </c>
      <c r="I27" s="13"/>
      <c r="J27" s="13"/>
      <c r="K27" s="13"/>
      <c r="L27" s="13"/>
      <c r="M27" s="13" t="s">
        <v>1232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1165</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1166</v>
      </c>
      <c r="I57" s="859" t="s">
        <v>1167</v>
      </c>
      <c r="J57" s="859" t="s">
        <v>1168</v>
      </c>
      <c r="O57" t="s">
        <v>1231</v>
      </c>
      <c r="P57" t="s">
        <v>1157</v>
      </c>
      <c r="Q57" t="s">
        <v>1157</v>
      </c>
      <c r="R57" t="s">
        <v>1178</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1177</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1179</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1174</v>
      </c>
      <c r="P60" t="s">
        <v>1131</v>
      </c>
      <c r="Q60" t="s">
        <v>1175</v>
      </c>
      <c r="R60" t="s">
        <v>1176</v>
      </c>
      <c r="S60" t="s">
        <v>72</v>
      </c>
      <c r="T60" t="s">
        <v>1169</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1170</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1171</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1172</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1173</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914</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1193</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1080</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923</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927</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921</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922</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915</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918</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916</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917</v>
      </c>
      <c r="L70" s="23" t="s">
        <v>917</v>
      </c>
      <c r="M70" s="23" t="s">
        <v>917</v>
      </c>
      <c r="N70" s="23" t="s">
        <v>917</v>
      </c>
      <c r="O70" s="23" t="s">
        <v>917</v>
      </c>
      <c r="P70" s="23" t="s">
        <v>917</v>
      </c>
      <c r="Q70" s="23" t="s">
        <v>917</v>
      </c>
      <c r="R70" s="23" t="s">
        <v>917</v>
      </c>
      <c r="S70" s="23" t="s">
        <v>917</v>
      </c>
      <c r="T70" s="23" t="s">
        <v>917</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1236</v>
      </c>
      <c r="H90" s="17"/>
      <c r="I90" s="17"/>
      <c r="J90" s="23"/>
      <c r="K90" s="23" t="s">
        <v>356</v>
      </c>
      <c r="L90" s="23" t="s">
        <v>357</v>
      </c>
      <c r="M90" s="23" t="s">
        <v>359</v>
      </c>
      <c r="N90" s="23" t="s">
        <v>360</v>
      </c>
      <c r="O90" s="23" t="s">
        <v>361</v>
      </c>
      <c r="P90" s="23" t="s">
        <v>363</v>
      </c>
      <c r="Q90" s="23" t="s">
        <v>868</v>
      </c>
      <c r="R90" s="23" t="s">
        <v>869</v>
      </c>
      <c r="S90" s="23" t="s">
        <v>1081</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912</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920</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919</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924</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913</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911</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928</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1235</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2"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957</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1014</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1014</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1014</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1014</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1" t="s">
        <v>753</v>
      </c>
      <c r="H95" s="891"/>
      <c r="I95" s="891"/>
      <c r="J95" s="891"/>
      <c r="K95" s="891" t="s">
        <v>754</v>
      </c>
      <c r="L95" s="891"/>
      <c r="M95" s="891" t="s">
        <v>755</v>
      </c>
      <c r="N95" s="891"/>
      <c r="O95" s="17"/>
      <c r="P95" s="22"/>
      <c r="Q95" s="22"/>
      <c r="R95" s="22"/>
      <c r="S95" s="22"/>
      <c r="T95" s="22"/>
      <c r="U95" s="17" t="s">
        <v>1013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939</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1203</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1015</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1016</v>
      </c>
      <c r="R112" s="2"/>
      <c r="S112" s="2"/>
      <c r="T112" s="2" t="s">
        <v>1015</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1057</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1056</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1055</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1076</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1054</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1053</v>
      </c>
      <c r="K31" s="810" t="s">
        <v>1052</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1051</v>
      </c>
      <c r="H34" s="735"/>
      <c r="I34" s="822" t="s">
        <v>1050</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1049</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1048</v>
      </c>
      <c r="H36" s="735"/>
      <c r="I36" s="822" t="s">
        <v>1047</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1072</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1079</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1068</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1069</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1020</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1046</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1045</v>
      </c>
      <c r="J52" s="818" t="s">
        <v>1044</v>
      </c>
      <c r="K52" s="819" t="s">
        <v>1043</v>
      </c>
      <c r="L52" s="810"/>
      <c r="M52" s="785" t="s">
        <v>1032</v>
      </c>
      <c r="N52" s="785"/>
      <c r="O52" s="810"/>
      <c r="P52" s="791" t="s">
        <v>1030</v>
      </c>
      <c r="Q52" s="810"/>
      <c r="R52" s="785" t="s">
        <v>1028</v>
      </c>
      <c r="S52" s="810"/>
      <c r="T52" s="810" t="s">
        <v>1143</v>
      </c>
      <c r="U52" s="791"/>
      <c r="V52" s="791"/>
      <c r="W52" s="780"/>
      <c r="X52" s="774"/>
    </row>
    <row r="53" spans="1:24" ht="13" customHeight="1" x14ac:dyDescent="0.3">
      <c r="A53" s="725"/>
      <c r="B53" s="775"/>
      <c r="C53" s="785"/>
      <c r="D53" s="785"/>
      <c r="E53" s="785"/>
      <c r="F53" s="785"/>
      <c r="G53" s="785"/>
      <c r="H53" s="785"/>
      <c r="I53" s="810" t="s">
        <v>1042</v>
      </c>
      <c r="J53" s="810" t="s">
        <v>1041</v>
      </c>
      <c r="K53" s="810" t="s">
        <v>1040</v>
      </c>
      <c r="L53" s="810"/>
      <c r="M53" s="785" t="s">
        <v>1021</v>
      </c>
      <c r="N53" s="785" t="s">
        <v>1031</v>
      </c>
      <c r="O53" s="810"/>
      <c r="P53" s="791" t="s">
        <v>1029</v>
      </c>
      <c r="Q53" s="810"/>
      <c r="R53" s="785" t="s">
        <v>1027</v>
      </c>
      <c r="S53" s="810"/>
      <c r="T53" s="810" t="s">
        <v>1144</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1058</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1059</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1060</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1061</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1062</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1063</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1064</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1065</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1066</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1067</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1070</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1080</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1071</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1039</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1038</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1037</v>
      </c>
      <c r="J188" s="810" t="s">
        <v>1036</v>
      </c>
      <c r="K188" s="810" t="s">
        <v>1035</v>
      </c>
      <c r="L188" s="810" t="s">
        <v>1034</v>
      </c>
      <c r="M188" s="810" t="s">
        <v>1033</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1026</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1025</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1024</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1023</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1022</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910</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909</v>
      </c>
      <c r="H72" s="141" t="s">
        <v>251</v>
      </c>
      <c r="I72" s="22"/>
      <c r="J72" s="23" t="s">
        <v>88</v>
      </c>
      <c r="K72" s="23" t="s">
        <v>909</v>
      </c>
      <c r="L72" s="23" t="s">
        <v>251</v>
      </c>
      <c r="M72" s="22"/>
      <c r="N72" s="23" t="s">
        <v>88</v>
      </c>
      <c r="O72" s="23" t="s">
        <v>909</v>
      </c>
      <c r="P72" s="23" t="s">
        <v>251</v>
      </c>
      <c r="Q72" s="22"/>
      <c r="R72" s="23" t="s">
        <v>88</v>
      </c>
      <c r="S72" s="23" t="s">
        <v>909</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1"/>
      <c r="F99" s="892"/>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909</v>
      </c>
      <c r="L100" s="23" t="s">
        <v>251</v>
      </c>
      <c r="M100" s="23"/>
      <c r="N100" s="23" t="s">
        <v>88</v>
      </c>
      <c r="O100" s="23" t="s">
        <v>909</v>
      </c>
      <c r="P100" s="23" t="s">
        <v>251</v>
      </c>
      <c r="Q100" s="23"/>
      <c r="R100" s="23" t="s">
        <v>88</v>
      </c>
      <c r="S100" s="23" t="s">
        <v>909</v>
      </c>
      <c r="T100" s="23" t="s">
        <v>251</v>
      </c>
      <c r="U100" s="23"/>
      <c r="V100" s="23" t="s">
        <v>88</v>
      </c>
      <c r="W100" s="23" t="s">
        <v>909</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1124</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1125</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1126</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986</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1206</v>
      </c>
      <c r="I55" s="90"/>
      <c r="J55" s="88"/>
      <c r="K55" s="215" t="s">
        <v>1207</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1208</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3"/>
      <c r="I61" s="894"/>
      <c r="J61" s="894"/>
      <c r="K61" s="894"/>
      <c r="L61" s="894"/>
      <c r="M61" s="894"/>
      <c r="N61" s="894"/>
      <c r="O61" s="894"/>
      <c r="P61" s="894"/>
      <c r="Q61" s="894"/>
      <c r="R61" s="894"/>
      <c r="S61" s="894"/>
      <c r="T61" s="895"/>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1073</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1074</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1081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1075</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951</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952</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954</v>
      </c>
      <c r="K117" s="98"/>
      <c r="L117" s="98"/>
      <c r="M117" s="98"/>
      <c r="N117" s="98"/>
      <c r="O117" s="98"/>
      <c r="P117" s="98"/>
      <c r="Q117" s="98"/>
      <c r="R117" s="98"/>
      <c r="S117" s="23"/>
      <c r="T117" s="98" t="s">
        <v>955</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1081</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1017</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1017</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1017</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1017</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1081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953</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956</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1190</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1110</v>
      </c>
      <c r="M182" s="113" t="s">
        <v>1111</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1112</v>
      </c>
      <c r="M183" s="113" t="s">
        <v>1111</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1113</v>
      </c>
      <c r="L184" s="113" t="s">
        <v>72</v>
      </c>
      <c r="M184" s="113" t="s">
        <v>1111</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1113</v>
      </c>
      <c r="L185" s="113" t="s">
        <v>73</v>
      </c>
      <c r="M185" s="113" t="s">
        <v>1111</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1113</v>
      </c>
      <c r="L186" s="113" t="s">
        <v>74</v>
      </c>
      <c r="M186" s="113" t="s">
        <v>1111</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1113</v>
      </c>
      <c r="L187" s="113" t="s">
        <v>147</v>
      </c>
      <c r="M187" s="113" t="s">
        <v>1111</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1111</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1111</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1111</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1111</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1230</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1229</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1080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1210</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1081</v>
      </c>
      <c r="T231" s="23"/>
      <c r="U231" s="23"/>
      <c r="V231" s="23" t="s">
        <v>356</v>
      </c>
      <c r="W231" s="23" t="s">
        <v>357</v>
      </c>
      <c r="X231" s="23" t="s">
        <v>359</v>
      </c>
      <c r="Y231" s="23" t="s">
        <v>360</v>
      </c>
      <c r="Z231" s="23" t="s">
        <v>361</v>
      </c>
      <c r="AA231" s="23" t="s">
        <v>363</v>
      </c>
      <c r="AB231" s="23" t="s">
        <v>868</v>
      </c>
      <c r="AC231" s="23" t="s">
        <v>869</v>
      </c>
      <c r="AD231" s="23" t="s">
        <v>1081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1188</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1081</v>
      </c>
      <c r="T345" s="23"/>
      <c r="U345" s="23"/>
      <c r="V345" s="23" t="s">
        <v>356</v>
      </c>
      <c r="W345" s="23" t="s">
        <v>357</v>
      </c>
      <c r="X345" s="23" t="s">
        <v>359</v>
      </c>
      <c r="Y345" s="23" t="s">
        <v>360</v>
      </c>
      <c r="Z345" s="23" t="s">
        <v>361</v>
      </c>
      <c r="AA345" s="23" t="s">
        <v>363</v>
      </c>
      <c r="AB345" s="23" t="s">
        <v>868</v>
      </c>
      <c r="AC345" s="23" t="s">
        <v>869</v>
      </c>
      <c r="AD345" s="23" t="s">
        <v>1081</v>
      </c>
      <c r="AE345" s="23" t="s">
        <v>361</v>
      </c>
      <c r="AF345" s="23" t="s">
        <v>361</v>
      </c>
      <c r="AG345" s="16"/>
      <c r="AH345" s="8"/>
      <c r="AJ345" s="24" t="s">
        <v>1187</v>
      </c>
      <c r="AK345" s="23" t="s">
        <v>1182</v>
      </c>
      <c r="AL345" s="23" t="s">
        <v>1183</v>
      </c>
      <c r="AM345" s="23" t="s">
        <v>1184</v>
      </c>
      <c r="AN345" s="23" t="s">
        <v>1186</v>
      </c>
      <c r="AO345" s="23" t="s">
        <v>1185</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1095</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1080</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993</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6" t="s">
        <v>994</v>
      </c>
      <c r="H624" s="896"/>
      <c r="I624" s="896"/>
      <c r="J624" s="896"/>
      <c r="K624" s="896"/>
      <c r="L624" s="896"/>
      <c r="M624" s="896"/>
      <c r="N624" s="896"/>
      <c r="O624" s="896"/>
      <c r="P624" s="896"/>
      <c r="Q624" s="896"/>
      <c r="R624" s="89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995</v>
      </c>
      <c r="J633" s="86"/>
      <c r="K633" s="86"/>
      <c r="L633" s="86" t="s">
        <v>1209</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996</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0"/>
      <c r="M768" s="888"/>
      <c r="N768" s="88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1080</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1080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986</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1136</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3" t="s">
        <v>1189</v>
      </c>
      <c r="I57" s="894"/>
      <c r="J57" s="894"/>
      <c r="K57" s="894"/>
      <c r="L57" s="894"/>
      <c r="M57" s="894"/>
      <c r="N57" s="894"/>
      <c r="O57" s="894"/>
      <c r="P57" s="894"/>
      <c r="Q57" s="894"/>
      <c r="R57" s="894"/>
      <c r="S57" s="894"/>
      <c r="T57" s="895"/>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1073</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1074</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1081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1075</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951</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952</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954</v>
      </c>
      <c r="K113" s="98"/>
      <c r="L113" s="98"/>
      <c r="M113" s="98"/>
      <c r="N113" s="98"/>
      <c r="O113" s="98"/>
      <c r="P113" s="98"/>
      <c r="Q113" s="98"/>
      <c r="R113" s="98"/>
      <c r="S113" s="23"/>
      <c r="T113" s="98" t="s">
        <v>955</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1081</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1017</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1017</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1017</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1017</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1081</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953</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956</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1190</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1077</v>
      </c>
      <c r="I178" s="113" t="s">
        <v>1077</v>
      </c>
      <c r="J178" s="113" t="s">
        <v>1077</v>
      </c>
      <c r="K178" s="113" t="s">
        <v>1077</v>
      </c>
      <c r="L178" s="113" t="s">
        <v>1077</v>
      </c>
      <c r="M178" s="113" t="s">
        <v>1076</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1230</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1229</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1080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1081</v>
      </c>
      <c r="T218" s="23"/>
      <c r="U218" s="23"/>
      <c r="V218" s="23" t="s">
        <v>356</v>
      </c>
      <c r="W218" s="23" t="s">
        <v>357</v>
      </c>
      <c r="X218" s="23" t="s">
        <v>359</v>
      </c>
      <c r="Y218" s="23" t="s">
        <v>360</v>
      </c>
      <c r="Z218" s="23" t="s">
        <v>361</v>
      </c>
      <c r="AA218" s="23" t="s">
        <v>363</v>
      </c>
      <c r="AB218" s="23" t="s">
        <v>868</v>
      </c>
      <c r="AC218" s="23" t="s">
        <v>869</v>
      </c>
      <c r="AD218" s="23" t="s">
        <v>1081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1081</v>
      </c>
      <c r="T332" s="23"/>
      <c r="U332" s="23"/>
      <c r="V332" s="23" t="s">
        <v>356</v>
      </c>
      <c r="W332" s="23" t="s">
        <v>357</v>
      </c>
      <c r="X332" s="23" t="s">
        <v>359</v>
      </c>
      <c r="Y332" s="23" t="s">
        <v>360</v>
      </c>
      <c r="Z332" s="23" t="s">
        <v>361</v>
      </c>
      <c r="AA332" s="23" t="s">
        <v>363</v>
      </c>
      <c r="AB332" s="23" t="s">
        <v>868</v>
      </c>
      <c r="AC332" s="23" t="s">
        <v>869</v>
      </c>
      <c r="AD332" s="23" t="s">
        <v>1081</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1095</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1080</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993</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6" t="s">
        <v>994</v>
      </c>
      <c r="H611" s="896"/>
      <c r="I611" s="896"/>
      <c r="J611" s="896"/>
      <c r="K611" s="896"/>
      <c r="L611" s="896"/>
      <c r="M611" s="896"/>
      <c r="N611" s="896"/>
      <c r="O611" s="896"/>
      <c r="P611" s="896"/>
      <c r="Q611" s="896"/>
      <c r="R611" s="89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995</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996</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0"/>
      <c r="M755" s="888"/>
      <c r="N755" s="88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1080</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1080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3" t="s">
        <v>1127</v>
      </c>
      <c r="K11" s="904"/>
      <c r="L11" s="904"/>
      <c r="M11" s="904"/>
      <c r="N11" s="904"/>
      <c r="O11" s="904"/>
      <c r="P11" s="904"/>
      <c r="Q11" s="904"/>
      <c r="R11" s="904"/>
      <c r="S11" s="904"/>
      <c r="T11" s="904"/>
      <c r="U11" s="904"/>
      <c r="V11" s="904"/>
      <c r="W11" s="904"/>
      <c r="X11" s="905"/>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6" t="s">
        <v>1137</v>
      </c>
      <c r="K12" s="906"/>
      <c r="L12" s="906"/>
      <c r="M12" s="906"/>
      <c r="N12" s="906"/>
      <c r="O12" s="906"/>
      <c r="P12" s="906"/>
      <c r="Q12" s="906"/>
      <c r="R12" s="906"/>
      <c r="S12" s="906"/>
      <c r="T12" s="906"/>
      <c r="U12" s="906"/>
      <c r="V12" s="906"/>
      <c r="W12" s="906"/>
      <c r="X12" s="906"/>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943</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1083</v>
      </c>
      <c r="I51" s="835" t="s">
        <v>1084</v>
      </c>
      <c r="J51" s="311">
        <v>0</v>
      </c>
      <c r="K51" s="273"/>
      <c r="L51" s="273" t="s">
        <v>1085</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947</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948</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1096</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1097</v>
      </c>
      <c r="AJ63" s="295"/>
      <c r="AK63" s="289"/>
      <c r="AL63" s="289"/>
      <c r="AM63" s="289"/>
      <c r="AN63" s="295" t="s">
        <v>1098</v>
      </c>
      <c r="AO63" s="295"/>
      <c r="AP63" s="295"/>
      <c r="AQ63" s="268"/>
      <c r="AR63" s="255"/>
      <c r="AS63" s="243"/>
      <c r="AT63" s="243"/>
      <c r="AU63" s="243"/>
    </row>
    <row r="64" spans="1:47" ht="45" customHeight="1" outlineLevel="2" x14ac:dyDescent="0.35">
      <c r="A64" s="243"/>
      <c r="B64" s="252"/>
      <c r="C64" s="245">
        <f>INT($C$29)+2</f>
        <v>3</v>
      </c>
      <c r="D64" s="268"/>
      <c r="E64" s="840" t="s">
        <v>1108</v>
      </c>
      <c r="F64" s="840" t="s">
        <v>1109</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1099</v>
      </c>
      <c r="AI64" s="289" t="s">
        <v>1100</v>
      </c>
      <c r="AJ64" s="289" t="s">
        <v>1101</v>
      </c>
      <c r="AK64" s="521" t="s">
        <v>1102</v>
      </c>
      <c r="AL64" s="521" t="s">
        <v>1103</v>
      </c>
      <c r="AM64" s="521" t="s">
        <v>1104</v>
      </c>
      <c r="AN64" s="521" t="s">
        <v>1105</v>
      </c>
      <c r="AO64" s="521" t="s">
        <v>1106</v>
      </c>
      <c r="AP64" s="521" t="s">
        <v>1107</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1116</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1117</v>
      </c>
      <c r="AD171" s="310" t="s">
        <v>1118</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934</v>
      </c>
      <c r="I216" s="286"/>
      <c r="J216" s="616" t="s">
        <v>936</v>
      </c>
      <c r="K216" s="616" t="s">
        <v>936</v>
      </c>
      <c r="L216" s="616" t="s">
        <v>935</v>
      </c>
      <c r="M216" s="616" t="s">
        <v>935</v>
      </c>
      <c r="N216" s="302"/>
      <c r="O216" s="302" t="s">
        <v>959</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985</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7" t="s">
        <v>508</v>
      </c>
      <c r="AD251" s="908"/>
      <c r="AE251" s="908"/>
      <c r="AF251" s="909"/>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0"/>
      <c r="AD252" s="911"/>
      <c r="AE252" s="911"/>
      <c r="AF252" s="912"/>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3"/>
      <c r="AD253" s="914"/>
      <c r="AE253" s="914"/>
      <c r="AF253" s="915"/>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7" t="s">
        <v>510</v>
      </c>
      <c r="AD254" s="908"/>
      <c r="AE254" s="908"/>
      <c r="AF254" s="909"/>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3"/>
      <c r="AD255" s="914"/>
      <c r="AE255" s="914"/>
      <c r="AF255" s="915"/>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1018</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6" t="s">
        <v>979</v>
      </c>
      <c r="P339" s="917"/>
      <c r="Q339" s="917"/>
      <c r="R339" s="917"/>
      <c r="S339" s="917"/>
      <c r="T339" s="917"/>
      <c r="U339" s="917"/>
      <c r="V339" s="917"/>
      <c r="W339" s="917"/>
      <c r="X339" s="91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9"/>
      <c r="P340" s="920"/>
      <c r="Q340" s="920"/>
      <c r="R340" s="920"/>
      <c r="S340" s="920"/>
      <c r="T340" s="920"/>
      <c r="U340" s="920"/>
      <c r="V340" s="920"/>
      <c r="W340" s="920"/>
      <c r="X340" s="921"/>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9"/>
      <c r="P341" s="920"/>
      <c r="Q341" s="920"/>
      <c r="R341" s="920"/>
      <c r="S341" s="920"/>
      <c r="T341" s="920"/>
      <c r="U341" s="920"/>
      <c r="V341" s="920"/>
      <c r="W341" s="920"/>
      <c r="X341" s="921"/>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2"/>
      <c r="P342" s="923"/>
      <c r="Q342" s="923"/>
      <c r="R342" s="923"/>
      <c r="S342" s="923"/>
      <c r="T342" s="923"/>
      <c r="U342" s="923"/>
      <c r="V342" s="923"/>
      <c r="W342" s="923"/>
      <c r="X342" s="924"/>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1017</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980</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972</v>
      </c>
      <c r="J398" s="273" t="s">
        <v>973</v>
      </c>
      <c r="K398" s="668"/>
      <c r="L398" s="289" t="s">
        <v>565</v>
      </c>
      <c r="M398" s="289" t="s">
        <v>975</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974</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5" t="s">
        <v>907</v>
      </c>
      <c r="Q405" s="925"/>
      <c r="R405" s="925"/>
      <c r="S405" s="925"/>
      <c r="T405" s="925"/>
      <c r="U405" s="925"/>
      <c r="V405" s="925"/>
      <c r="W405" s="925"/>
      <c r="X405" s="925"/>
      <c r="Y405" s="925"/>
      <c r="Z405" s="926"/>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7"/>
      <c r="Q406" s="927"/>
      <c r="R406" s="927"/>
      <c r="S406" s="927"/>
      <c r="T406" s="927"/>
      <c r="U406" s="927"/>
      <c r="V406" s="927"/>
      <c r="W406" s="927"/>
      <c r="X406" s="927"/>
      <c r="Y406" s="927"/>
      <c r="Z406" s="928"/>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7"/>
      <c r="Q407" s="927"/>
      <c r="R407" s="927"/>
      <c r="S407" s="927"/>
      <c r="T407" s="927"/>
      <c r="U407" s="927"/>
      <c r="V407" s="927"/>
      <c r="W407" s="927"/>
      <c r="X407" s="927"/>
      <c r="Y407" s="927"/>
      <c r="Z407" s="928"/>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7"/>
      <c r="Q408" s="927"/>
      <c r="R408" s="927"/>
      <c r="S408" s="927"/>
      <c r="T408" s="927"/>
      <c r="U408" s="927"/>
      <c r="V408" s="927"/>
      <c r="W408" s="927"/>
      <c r="X408" s="927"/>
      <c r="Y408" s="927"/>
      <c r="Z408" s="928"/>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7"/>
      <c r="Q409" s="927"/>
      <c r="R409" s="927"/>
      <c r="S409" s="927"/>
      <c r="T409" s="927"/>
      <c r="U409" s="927"/>
      <c r="V409" s="927"/>
      <c r="W409" s="927"/>
      <c r="X409" s="927"/>
      <c r="Y409" s="927"/>
      <c r="Z409" s="928"/>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7"/>
      <c r="Q410" s="927"/>
      <c r="R410" s="927"/>
      <c r="S410" s="927"/>
      <c r="T410" s="927"/>
      <c r="U410" s="927"/>
      <c r="V410" s="927"/>
      <c r="W410" s="927"/>
      <c r="X410" s="927"/>
      <c r="Y410" s="927"/>
      <c r="Z410" s="928"/>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7"/>
      <c r="Q411" s="927"/>
      <c r="R411" s="927"/>
      <c r="S411" s="927"/>
      <c r="T411" s="927"/>
      <c r="U411" s="927"/>
      <c r="V411" s="927"/>
      <c r="W411" s="927"/>
      <c r="X411" s="927"/>
      <c r="Y411" s="927"/>
      <c r="Z411" s="928"/>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9"/>
      <c r="Q412" s="929"/>
      <c r="R412" s="929"/>
      <c r="S412" s="929"/>
      <c r="T412" s="929"/>
      <c r="U412" s="929"/>
      <c r="V412" s="929"/>
      <c r="W412" s="929"/>
      <c r="X412" s="929"/>
      <c r="Y412" s="929"/>
      <c r="Z412" s="930"/>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905</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906</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1019</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1001</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1019</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1002</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1003</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1082</v>
      </c>
      <c r="L838" s="339"/>
      <c r="M838" s="339"/>
      <c r="N838" s="339"/>
      <c r="O838" s="339" t="s">
        <v>621</v>
      </c>
      <c r="P838" s="339"/>
      <c r="Q838" s="339"/>
      <c r="R838" s="339"/>
      <c r="S838" s="273"/>
      <c r="T838" s="273"/>
      <c r="U838" s="273"/>
      <c r="V838" s="273"/>
      <c r="W838" s="273"/>
      <c r="X838" s="273"/>
      <c r="Y838" s="410" t="s">
        <v>1082</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1004</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1" t="s">
        <v>1115</v>
      </c>
      <c r="T848" s="932"/>
      <c r="U848" s="932"/>
      <c r="V848" s="932"/>
      <c r="W848" s="933"/>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4"/>
      <c r="T849" s="935"/>
      <c r="U849" s="935"/>
      <c r="V849" s="935"/>
      <c r="W849" s="936"/>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4"/>
      <c r="T850" s="935"/>
      <c r="U850" s="935"/>
      <c r="V850" s="935"/>
      <c r="W850" s="936"/>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4"/>
      <c r="T851" s="935"/>
      <c r="U851" s="935"/>
      <c r="V851" s="935"/>
      <c r="W851" s="936"/>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4"/>
      <c r="T852" s="935"/>
      <c r="U852" s="935"/>
      <c r="V852" s="935"/>
      <c r="W852" s="936"/>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4"/>
      <c r="T853" s="935"/>
      <c r="U853" s="935"/>
      <c r="V853" s="935"/>
      <c r="W853" s="936"/>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4"/>
      <c r="T854" s="935"/>
      <c r="U854" s="935"/>
      <c r="V854" s="935"/>
      <c r="W854" s="936"/>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4"/>
      <c r="T855" s="935"/>
      <c r="U855" s="935"/>
      <c r="V855" s="935"/>
      <c r="W855" s="936"/>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4"/>
      <c r="T856" s="935"/>
      <c r="U856" s="935"/>
      <c r="V856" s="935"/>
      <c r="W856" s="936"/>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4"/>
      <c r="T857" s="935"/>
      <c r="U857" s="935"/>
      <c r="V857" s="935"/>
      <c r="W857" s="936"/>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4"/>
      <c r="T858" s="935"/>
      <c r="U858" s="935"/>
      <c r="V858" s="935"/>
      <c r="W858" s="936"/>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1005</v>
      </c>
      <c r="K859" s="414"/>
      <c r="L859" s="414"/>
      <c r="M859" s="414"/>
      <c r="N859" s="414"/>
      <c r="O859" s="414"/>
      <c r="P859" s="414"/>
      <c r="Q859" s="414"/>
      <c r="R859" s="414"/>
      <c r="S859" s="934"/>
      <c r="T859" s="935"/>
      <c r="U859" s="935"/>
      <c r="V859" s="935"/>
      <c r="W859" s="936"/>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4"/>
      <c r="T860" s="935"/>
      <c r="U860" s="935"/>
      <c r="V860" s="935"/>
      <c r="W860" s="936"/>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4"/>
      <c r="T861" s="935"/>
      <c r="U861" s="935"/>
      <c r="V861" s="935"/>
      <c r="W861" s="936"/>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4"/>
      <c r="T862" s="935"/>
      <c r="U862" s="935"/>
      <c r="V862" s="935"/>
      <c r="W862" s="936"/>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4"/>
      <c r="T863" s="935"/>
      <c r="U863" s="935"/>
      <c r="V863" s="935"/>
      <c r="W863" s="936"/>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4"/>
      <c r="T864" s="935"/>
      <c r="U864" s="935"/>
      <c r="V864" s="935"/>
      <c r="W864" s="936"/>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7"/>
      <c r="T865" s="938"/>
      <c r="U865" s="938"/>
      <c r="V865" s="938"/>
      <c r="W865" s="939"/>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7" t="s">
        <v>655</v>
      </c>
      <c r="I888" s="898"/>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9"/>
      <c r="I889" s="900"/>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1"/>
      <c r="I890" s="902"/>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7" t="s">
        <v>661</v>
      </c>
      <c r="I892" s="898"/>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9"/>
      <c r="I893" s="900"/>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1"/>
      <c r="I894" s="902"/>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7" t="s">
        <v>663</v>
      </c>
      <c r="I896" s="898"/>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9"/>
      <c r="I897" s="900"/>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1"/>
      <c r="I898" s="902"/>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7" t="s">
        <v>665</v>
      </c>
      <c r="I900" s="898"/>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9"/>
      <c r="I901" s="900"/>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1"/>
      <c r="I902" s="902"/>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7" t="s">
        <v>667</v>
      </c>
      <c r="I904" s="898"/>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9"/>
      <c r="I905" s="900"/>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1"/>
      <c r="I906" s="902"/>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7"/>
      <c r="I908" s="898"/>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9"/>
      <c r="I909" s="900"/>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1"/>
      <c r="I910" s="902"/>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7"/>
      <c r="I912" s="898"/>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9"/>
      <c r="I913" s="900"/>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1"/>
      <c r="I914" s="902"/>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7"/>
      <c r="I916" s="898"/>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9"/>
      <c r="I917" s="900"/>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1"/>
      <c r="I918" s="902"/>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981</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7" t="s">
        <v>982</v>
      </c>
      <c r="I920" s="898"/>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9"/>
      <c r="I921" s="900"/>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1"/>
      <c r="I922" s="902"/>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7" t="s">
        <v>983</v>
      </c>
      <c r="I924" s="898"/>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9"/>
      <c r="I925" s="900"/>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1"/>
      <c r="I926" s="902"/>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7" t="s">
        <v>984</v>
      </c>
      <c r="I928" s="898"/>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9"/>
      <c r="I929" s="900"/>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1"/>
      <c r="I930" s="902"/>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7" t="s">
        <v>984</v>
      </c>
      <c r="I932" s="898"/>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9"/>
      <c r="I933" s="900"/>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1"/>
      <c r="I934" s="902"/>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7" t="s">
        <v>984</v>
      </c>
      <c r="I936" s="898"/>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9"/>
      <c r="I937" s="900"/>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1"/>
      <c r="I938" s="902"/>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7" t="s">
        <v>676</v>
      </c>
      <c r="I940" s="898"/>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9"/>
      <c r="I941" s="900"/>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1"/>
      <c r="I942" s="902"/>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7" t="s">
        <v>678</v>
      </c>
      <c r="I944" s="898"/>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9"/>
      <c r="I945" s="900"/>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1"/>
      <c r="I946" s="902"/>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7" t="s">
        <v>680</v>
      </c>
      <c r="I948" s="898"/>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9"/>
      <c r="I949" s="900"/>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1"/>
      <c r="I950" s="902"/>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7"/>
      <c r="I952" s="898"/>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9"/>
      <c r="I953" s="900"/>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1"/>
      <c r="I954" s="902"/>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7" t="s">
        <v>683</v>
      </c>
      <c r="I956" s="898"/>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9"/>
      <c r="I957" s="900"/>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1"/>
      <c r="I958" s="902"/>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7" t="s">
        <v>685</v>
      </c>
      <c r="I960" s="898"/>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9"/>
      <c r="I961" s="900"/>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1"/>
      <c r="I962" s="902"/>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7" t="s">
        <v>687</v>
      </c>
      <c r="I964" s="898"/>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9"/>
      <c r="I965" s="900"/>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1"/>
      <c r="I966" s="902"/>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7" t="s">
        <v>689</v>
      </c>
      <c r="I968" s="898"/>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9"/>
      <c r="I969" s="900"/>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1"/>
      <c r="I970" s="902"/>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7" t="s">
        <v>691</v>
      </c>
      <c r="I972" s="898"/>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9"/>
      <c r="I973" s="900"/>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1"/>
      <c r="I974" s="902"/>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7" t="s">
        <v>693</v>
      </c>
      <c r="I976" s="898"/>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9"/>
      <c r="I977" s="900"/>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1"/>
      <c r="I978" s="902"/>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7" t="s">
        <v>695</v>
      </c>
      <c r="I980" s="898"/>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9"/>
      <c r="I981" s="900"/>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1"/>
      <c r="I982" s="902"/>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7" t="s">
        <v>697</v>
      </c>
      <c r="I984" s="898"/>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9"/>
      <c r="I985" s="900"/>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1"/>
      <c r="I986" s="902"/>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977</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7" t="s">
        <v>978</v>
      </c>
      <c r="I988" s="898"/>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9"/>
      <c r="I989" s="900"/>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1"/>
      <c r="I990" s="902"/>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7" t="s">
        <v>699</v>
      </c>
      <c r="I992" s="898"/>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9"/>
      <c r="I993" s="900"/>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1"/>
      <c r="I994" s="902"/>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0" t="s">
        <v>950</v>
      </c>
      <c r="L18" s="941"/>
      <c r="M18" s="941"/>
      <c r="N18" s="941"/>
      <c r="O18" s="941"/>
      <c r="P18" s="941"/>
      <c r="Q18" s="941"/>
      <c r="R18" s="941"/>
      <c r="S18" s="941"/>
      <c r="T18" s="941"/>
      <c r="U18" s="941"/>
      <c r="V18" s="941"/>
      <c r="W18" s="941"/>
      <c r="X18" s="941"/>
      <c r="Y18" s="941"/>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2" t="s">
        <v>1138</v>
      </c>
      <c r="L21" s="943"/>
      <c r="M21" s="943"/>
      <c r="N21" s="943"/>
      <c r="O21" s="943"/>
      <c r="P21" s="943"/>
      <c r="Q21" s="943"/>
      <c r="R21" s="943"/>
      <c r="S21" s="943"/>
      <c r="T21" s="943"/>
      <c r="U21" s="943"/>
      <c r="V21" s="943"/>
      <c r="W21" s="943"/>
      <c r="X21" s="943"/>
      <c r="Y21" s="944"/>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942</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945</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949</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944</v>
      </c>
      <c r="I124" s="638" t="s">
        <v>946</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1149</v>
      </c>
    </row>
    <row r="13" spans="1:2" x14ac:dyDescent="0.35">
      <c r="A13" t="s">
        <v>1150</v>
      </c>
      <c r="B13" s="848">
        <v>0.08</v>
      </c>
    </row>
    <row r="14" spans="1:2" ht="9.75" customHeight="1" x14ac:dyDescent="0.35"/>
    <row r="15" spans="1:2" x14ac:dyDescent="0.35">
      <c r="A15" s="64" t="s">
        <v>258</v>
      </c>
    </row>
    <row r="16" spans="1:2" x14ac:dyDescent="0.35">
      <c r="A16" t="s">
        <v>1151</v>
      </c>
      <c r="B16" s="848">
        <v>0.05</v>
      </c>
    </row>
    <row r="17" spans="1:2" ht="9.75" customHeight="1" x14ac:dyDescent="0.35"/>
    <row r="18" spans="1:2" x14ac:dyDescent="0.35">
      <c r="A18" t="s">
        <v>1132</v>
      </c>
      <c r="B18" s="848">
        <v>7.4999999999999997E-2</v>
      </c>
    </row>
    <row r="20" spans="1:2" x14ac:dyDescent="0.35">
      <c r="A20" s="64" t="s">
        <v>81</v>
      </c>
    </row>
    <row r="21" spans="1:2" x14ac:dyDescent="0.35">
      <c r="A21" t="s">
        <v>1152</v>
      </c>
      <c r="B21" s="848">
        <v>0.1</v>
      </c>
    </row>
    <row r="22" spans="1:2" ht="9.75" customHeight="1" x14ac:dyDescent="0.35"/>
    <row r="23" spans="1:2" x14ac:dyDescent="0.35">
      <c r="A23" t="s">
        <v>1133</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1080</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1080</v>
      </c>
      <c r="B45" s="197">
        <v>1</v>
      </c>
    </row>
    <row r="47" spans="1:2" x14ac:dyDescent="0.35">
      <c r="A47" t="s">
        <v>1148</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1080</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G43" sqref="G43"/>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997</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998</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999</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1000</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1227</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1122</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926</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417</vt:i4>
      </vt:variant>
    </vt:vector>
  </HeadingPairs>
  <TitlesOfParts>
    <vt:vector size="43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2024-07-08T04:13:38Z</dcterms:modified>
</cp:coreProperties>
</file>