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93639D6D-DA09-431F-A1E1-F74C13FAC96E}" xr6:coauthVersionLast="45" xr6:coauthVersionMax="47" xr10:uidLastSave="{00000000-0000-0000-0000-000000000000}"/>
  <bookViews>
    <workbookView xWindow="-110" yWindow="-110" windowWidth="19420" windowHeight="10420" firstSheet="4" activeTab="10"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Price!$B$71:$C$78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4">'Sup Feed'!$I$72:$L$89</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1'!$B$158</definedName>
    <definedName name="spreader_cap" localSheetId="11">'Mach 2'!$B$160</definedName>
    <definedName name="spreader_eff" localSheetId="10">'Mach 1'!$B$164</definedName>
    <definedName name="spreader_eff" localSheetId="11">'Mach 2'!$B$166</definedName>
    <definedName name="spreader_fuel" localSheetId="10">'Mach 1'!$B$147</definedName>
    <definedName name="spreader_fuel" localSheetId="11">'Mach 2'!$B$147</definedName>
    <definedName name="spreader_maint" localSheetId="10">'Mach 1'!$B$166</definedName>
    <definedName name="spreader_maint" localSheetId="11">'Mach 2'!$B$168</definedName>
    <definedName name="spreader_speed" localSheetId="10">'Mach 1'!$B$162</definedName>
    <definedName name="spreader_speed" localSheetId="11">'Mach 2'!$B$164</definedName>
    <definedName name="spreader_width" localSheetId="10">'Mach 1'!$B$149:$C$156</definedName>
    <definedName name="spreader_width" localSheetId="11">'Mach 2'!$A$149:$B$158</definedName>
    <definedName name="stubble_fuel_consumption" localSheetId="10">'Mach 1'!$B$169</definedName>
    <definedName name="stubble_fuel_consumption" localSheetId="11">'Mach 2'!$B$171</definedName>
    <definedName name="stubble_maint" localSheetId="10">'Mach 1'!$B$171</definedName>
    <definedName name="stubble_maint" localSheetId="11">'Mach 2'!$B$173</definedName>
    <definedName name="sup_cartage">Price!$B$37</definedName>
    <definedName name="sup_feed" localSheetId="10">'Mach 1'!$A$174:$C$191</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1" i="16" l="1"/>
  <c r="B152" i="16"/>
  <c r="B153" i="16"/>
  <c r="B154" i="16"/>
  <c r="B155" i="16"/>
  <c r="B156" i="16"/>
  <c r="B150" i="16"/>
  <c r="A151" i="16"/>
  <c r="A152" i="16"/>
  <c r="A153" i="16"/>
  <c r="A154" i="16"/>
  <c r="A155" i="16"/>
  <c r="A156" i="16"/>
  <c r="A150"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V1188" i="14"/>
  <c r="U1188" i="14" s="1"/>
  <c r="U1332" i="14"/>
  <c r="C126" i="13"/>
  <c r="W1188" i="14"/>
  <c r="W1185" i="14"/>
  <c r="V1185" i="14"/>
  <c r="Y1185" i="14" s="1"/>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Y101" i="13" s="1"/>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0" i="13" l="1"/>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<sst xmlns="http://schemas.openxmlformats.org/spreadsheetml/2006/main" count="4814" uniqueCount="2850">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</sst>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9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0" xfId="21" applyNumberFormat="1" applyFont="1" applyBorder="1" applyAlignment="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xf numFmtId="0" fontId="0" fillId="0" borderId="0" xfId="0" applyAlignment="1">
      <alignment horizontal="center"/>
    </xf>
    <xf numFmtId="0" fontId="44" fillId="34" borderId="0" xfId="34"/>
    <xf numFmtId="9" fontId="44" fillId="34" borderId="1" xfId="34" applyNumberFormat="1" applyBorder="1" applyAlignment="1">
      <alignment horizontal="left"/>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4.5" x14ac:dyDescent="0.35"/>
  <sheetData>
    <row r="1" spans="1:3" x14ac:dyDescent="0.35"/>
    <row r="3" spans="1:3" x14ac:dyDescent="0.35">
      <c r="A3" t="s">
        <v>2417</v>
      </c>
      <c r="C3" t="s">
        <v>2418</v>
      </c>
    </row>
    <row r="4" spans="1:3" x14ac:dyDescent="0.35">
      <c r="A4" s="354" t="s">
        <v>4</v>
      </c>
      <c r="C4" s="354" t="s">
        <v>2419</v>
      </c>
    </row>
    <row r="5" spans="1:3" x14ac:dyDescent="0.35">
      <c r="A5" s="355" t="s">
        <v>2411</v>
      </c>
      <c r="C5" s="355" t="s">
        <v>144</v>
      </c>
    </row>
    <row r="6" spans="1:3" x14ac:dyDescent="0.35">
      <c r="A6" s="355" t="s">
        <v>10</v>
      </c>
      <c r="C6" s="355" t="s">
        <v>2702</v>
      </c>
    </row>
    <row r="7" spans="1:3" x14ac:dyDescent="0.35">
      <c r="A7" t="s">
        <v>87</v>
      </c>
      <c r="B7" s="359"/>
      <c r="C7" s="355" t="s">
        <v>4</v>
      </c>
    </row>
    <row r="8" spans="1:3" x14ac:dyDescent="0.35">
      <c r="A8" s="355" t="s">
        <v>88</v>
      </c>
      <c r="C8" s="355" t="s">
        <v>2411</v>
      </c>
    </row>
    <row r="9" spans="1:3" x14ac:dyDescent="0.35">
      <c r="A9" s="355" t="s">
        <v>89</v>
      </c>
      <c r="C9" s="355" t="s">
        <v>10</v>
      </c>
    </row>
    <row r="10" spans="1:3" x14ac:dyDescent="0.35">
      <c r="A10" s="355" t="s">
        <v>7</v>
      </c>
      <c r="C10" s="355" t="s">
        <v>87</v>
      </c>
    </row>
    <row r="11" spans="1:3" x14ac:dyDescent="0.35">
      <c r="A11" s="355" t="s">
        <v>6</v>
      </c>
      <c r="C11" s="355" t="s">
        <v>88</v>
      </c>
    </row>
    <row r="12" spans="1:3" x14ac:dyDescent="0.35">
      <c r="A12" s="355" t="s">
        <v>2415</v>
      </c>
      <c r="C12" s="355" t="s">
        <v>2420</v>
      </c>
    </row>
    <row r="13" spans="1:3" x14ac:dyDescent="0.35">
      <c r="A13" s="355" t="s">
        <v>103</v>
      </c>
      <c r="C13" s="355" t="s">
        <v>149</v>
      </c>
    </row>
    <row r="14" spans="1:3" x14ac:dyDescent="0.35">
      <c r="A14" s="355" t="s">
        <v>9</v>
      </c>
      <c r="C14" s="355" t="s">
        <v>147</v>
      </c>
    </row>
    <row r="15" spans="1:3" x14ac:dyDescent="0.35">
      <c r="A15" s="355" t="s">
        <v>2414</v>
      </c>
      <c r="C15" s="355" t="s">
        <v>89</v>
      </c>
    </row>
    <row r="16" spans="1:3" x14ac:dyDescent="0.35">
      <c r="A16" s="355" t="s">
        <v>90</v>
      </c>
      <c r="C16" s="355" t="s">
        <v>7</v>
      </c>
    </row>
    <row r="17" spans="1:3" x14ac:dyDescent="0.35">
      <c r="A17" s="355" t="s">
        <v>5</v>
      </c>
      <c r="C17" s="355" t="s">
        <v>158</v>
      </c>
    </row>
    <row r="18" spans="1:3" x14ac:dyDescent="0.35">
      <c r="A18" s="355" t="s">
        <v>2413</v>
      </c>
      <c r="C18" s="355" t="s">
        <v>6</v>
      </c>
    </row>
    <row r="19" spans="1:3" x14ac:dyDescent="0.35">
      <c r="A19" s="355" t="s">
        <v>8</v>
      </c>
      <c r="C19" s="355" t="s">
        <v>2415</v>
      </c>
    </row>
    <row r="20" spans="1:3" x14ac:dyDescent="0.35">
      <c r="A20" s="356" t="s">
        <v>2412</v>
      </c>
      <c r="C20" s="355" t="s">
        <v>103</v>
      </c>
    </row>
    <row r="21" spans="1:3" x14ac:dyDescent="0.35">
      <c r="C21" s="355" t="s">
        <v>9</v>
      </c>
    </row>
    <row r="22" spans="1:3" x14ac:dyDescent="0.35">
      <c r="C22" s="355" t="s">
        <v>2414</v>
      </c>
    </row>
    <row r="23" spans="1:3" x14ac:dyDescent="0.35">
      <c r="C23" s="355" t="s">
        <v>2421</v>
      </c>
    </row>
    <row r="24" spans="1:3" x14ac:dyDescent="0.35">
      <c r="C24" s="355" t="s">
        <v>2684</v>
      </c>
    </row>
    <row r="25" spans="1:3" x14ac:dyDescent="0.35">
      <c r="C25" s="355" t="s">
        <v>145</v>
      </c>
    </row>
    <row r="26" spans="1:3" x14ac:dyDescent="0.35">
      <c r="C26" s="355" t="s">
        <v>2422</v>
      </c>
    </row>
    <row r="27" spans="1:3" x14ac:dyDescent="0.35">
      <c r="C27" s="355" t="s">
        <v>148</v>
      </c>
    </row>
    <row r="28" spans="1:3" x14ac:dyDescent="0.35">
      <c r="C28" s="355" t="s">
        <v>146</v>
      </c>
    </row>
    <row r="29" spans="1:3" x14ac:dyDescent="0.35">
      <c r="C29" s="355" t="s">
        <v>2423</v>
      </c>
    </row>
    <row r="30" spans="1:3" x14ac:dyDescent="0.35">
      <c r="C30" s="355" t="s">
        <v>152</v>
      </c>
    </row>
    <row r="31" spans="1:3" x14ac:dyDescent="0.35">
      <c r="C31" s="355" t="s">
        <v>150</v>
      </c>
    </row>
    <row r="32" spans="1:3" x14ac:dyDescent="0.35">
      <c r="C32" s="355" t="s">
        <v>90</v>
      </c>
    </row>
    <row r="33" spans="3:3" x14ac:dyDescent="0.35">
      <c r="C33" s="355" t="s">
        <v>5</v>
      </c>
    </row>
    <row r="34" spans="3:3" x14ac:dyDescent="0.35">
      <c r="C34" s="355" t="s">
        <v>2413</v>
      </c>
    </row>
    <row r="35" spans="3:3" x14ac:dyDescent="0.35">
      <c r="C35" s="355" t="s">
        <v>2424</v>
      </c>
    </row>
    <row r="36" spans="3:3" x14ac:dyDescent="0.35">
      <c r="C36" s="355" t="s">
        <v>153</v>
      </c>
    </row>
    <row r="37" spans="3:3" x14ac:dyDescent="0.35">
      <c r="C37" s="355" t="s">
        <v>151</v>
      </c>
    </row>
    <row r="38" spans="3:3" x14ac:dyDescent="0.35">
      <c r="C38" s="355" t="s">
        <v>8</v>
      </c>
    </row>
    <row r="39" spans="3:3" x14ac:dyDescent="0.3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56" outlineLevel="3" x14ac:dyDescent="0.3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3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E71" sqref="E71:G7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7" t="str">
        <f>Idx!A4</f>
        <v>b</v>
      </c>
      <c r="B9">
        <v>300</v>
      </c>
      <c r="C9" s="1" t="s">
        <v>13</v>
      </c>
    </row>
    <row r="10" spans="1:3" x14ac:dyDescent="0.35">
      <c r="A10" s="357" t="str">
        <f>Idx!A5</f>
        <v>bd</v>
      </c>
      <c r="B10">
        <v>300</v>
      </c>
      <c r="C10" s="1" t="s">
        <v>13</v>
      </c>
    </row>
    <row r="11" spans="1:3" x14ac:dyDescent="0.35">
      <c r="A11" s="357" t="str">
        <f>Idx!A6</f>
        <v>f</v>
      </c>
      <c r="B11">
        <v>300</v>
      </c>
      <c r="C11" s="1" t="s">
        <v>13</v>
      </c>
    </row>
    <row r="12" spans="1:3" x14ac:dyDescent="0.35">
      <c r="A12" s="357" t="str">
        <f>Idx!A7</f>
        <v>h</v>
      </c>
      <c r="B12">
        <v>300</v>
      </c>
      <c r="C12" s="1" t="s">
        <v>13</v>
      </c>
    </row>
    <row r="13" spans="1:3" x14ac:dyDescent="0.35">
      <c r="A13" s="357" t="str">
        <f>Idx!A8</f>
        <v>i</v>
      </c>
      <c r="B13">
        <v>300</v>
      </c>
      <c r="C13" s="1" t="s">
        <v>13</v>
      </c>
    </row>
    <row r="14" spans="1:3" x14ac:dyDescent="0.35">
      <c r="A14" s="357" t="str">
        <f>Idx!A9</f>
        <v>k</v>
      </c>
      <c r="B14">
        <v>300</v>
      </c>
      <c r="C14" s="1" t="s">
        <v>13</v>
      </c>
    </row>
    <row r="15" spans="1:3" x14ac:dyDescent="0.35">
      <c r="A15" s="357" t="str">
        <f>Idx!A10</f>
        <v>l</v>
      </c>
      <c r="B15">
        <v>300</v>
      </c>
      <c r="C15" s="1" t="s">
        <v>13</v>
      </c>
    </row>
    <row r="16" spans="1:3" x14ac:dyDescent="0.35">
      <c r="A16" s="357" t="str">
        <f>Idx!A11</f>
        <v>o</v>
      </c>
      <c r="B16">
        <v>300</v>
      </c>
      <c r="C16" s="1" t="s">
        <v>13</v>
      </c>
    </row>
    <row r="17" spans="1:3" x14ac:dyDescent="0.35">
      <c r="A17" s="357" t="str">
        <f>Idx!A12</f>
        <v>od</v>
      </c>
      <c r="B17">
        <v>300</v>
      </c>
      <c r="C17" s="1" t="s">
        <v>13</v>
      </c>
    </row>
    <row r="18" spans="1:3" x14ac:dyDescent="0.35">
      <c r="A18" s="357" t="str">
        <f>Idx!A13</f>
        <v>of</v>
      </c>
      <c r="B18">
        <v>300</v>
      </c>
      <c r="C18" s="1" t="s">
        <v>13</v>
      </c>
    </row>
    <row r="19" spans="1:3" x14ac:dyDescent="0.35">
      <c r="A19" s="357" t="str">
        <f>Idx!A14</f>
        <v>r</v>
      </c>
      <c r="B19">
        <v>300</v>
      </c>
      <c r="C19" s="1" t="s">
        <v>13</v>
      </c>
    </row>
    <row r="20" spans="1:3" x14ac:dyDescent="0.35">
      <c r="A20" s="357" t="str">
        <f>Idx!A15</f>
        <v>rd</v>
      </c>
      <c r="B20">
        <v>300</v>
      </c>
      <c r="C20" s="1" t="s">
        <v>13</v>
      </c>
    </row>
    <row r="21" spans="1:3" x14ac:dyDescent="0.35">
      <c r="A21" s="357" t="str">
        <f>Idx!A16</f>
        <v>v</v>
      </c>
      <c r="B21">
        <v>300</v>
      </c>
      <c r="C21" s="1" t="s">
        <v>13</v>
      </c>
    </row>
    <row r="22" spans="1:3" x14ac:dyDescent="0.35">
      <c r="A22" s="357" t="str">
        <f>Idx!A17</f>
        <v>w</v>
      </c>
      <c r="B22">
        <v>300</v>
      </c>
      <c r="C22" s="1" t="s">
        <v>13</v>
      </c>
    </row>
    <row r="23" spans="1:3" x14ac:dyDescent="0.35">
      <c r="A23" s="357" t="str">
        <f>Idx!A18</f>
        <v>wd</v>
      </c>
      <c r="B23">
        <v>300</v>
      </c>
      <c r="C23" s="1" t="s">
        <v>13</v>
      </c>
    </row>
    <row r="24" spans="1:3" x14ac:dyDescent="0.35">
      <c r="A24" s="357" t="str">
        <f>Idx!A19</f>
        <v>z</v>
      </c>
      <c r="B24">
        <v>300</v>
      </c>
      <c r="C24" s="1" t="s">
        <v>13</v>
      </c>
    </row>
    <row r="25" spans="1:3" x14ac:dyDescent="0.35">
      <c r="A25" s="357" t="str">
        <f>Idx!A20</f>
        <v>zd</v>
      </c>
      <c r="B25">
        <v>300</v>
      </c>
      <c r="C25" s="1" t="s">
        <v>13</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115</v>
      </c>
    </row>
    <row r="37" spans="1:18" x14ac:dyDescent="0.35">
      <c r="A37" s="6" t="s">
        <v>114</v>
      </c>
      <c r="B37" s="6">
        <v>15</v>
      </c>
      <c r="C37" s="1" t="s">
        <v>17</v>
      </c>
    </row>
    <row r="38" spans="1:18" ht="6.65" customHeight="1" x14ac:dyDescent="0.35">
      <c r="A38" s="3"/>
    </row>
    <row r="39" spans="1:18" x14ac:dyDescent="0.35">
      <c r="A39" s="6" t="s">
        <v>113</v>
      </c>
      <c r="B39" s="6">
        <v>20</v>
      </c>
      <c r="C39" s="1" t="s">
        <v>17</v>
      </c>
    </row>
    <row r="40" spans="1:18" ht="9" customHeight="1" x14ac:dyDescent="0.35"/>
    <row r="41" spans="1:18" ht="15" customHeight="1" x14ac:dyDescent="0.35">
      <c r="A41" s="3" t="s">
        <v>85</v>
      </c>
    </row>
    <row r="42" spans="1:18" x14ac:dyDescent="0.35">
      <c r="A42" t="s">
        <v>95</v>
      </c>
      <c r="B42">
        <v>2</v>
      </c>
    </row>
    <row r="44" spans="1:18" x14ac:dyDescent="0.35">
      <c r="A44" t="s">
        <v>111</v>
      </c>
      <c r="B44" s="402">
        <f>MIN(364,INT((C44 - DATE(YEAR(C44),1,1))))</f>
        <v>226</v>
      </c>
      <c r="C44" s="4">
        <v>43692</v>
      </c>
    </row>
    <row r="46" spans="1:18" x14ac:dyDescent="0.35">
      <c r="A46" s="1" t="s">
        <v>2373</v>
      </c>
      <c r="B46">
        <v>50</v>
      </c>
      <c r="J46" s="1" t="s">
        <v>2374</v>
      </c>
    </row>
    <row r="47" spans="1:18" x14ac:dyDescent="0.35">
      <c r="A47" s="3"/>
      <c r="J47" s="477" t="s">
        <v>2425</v>
      </c>
      <c r="K47" s="477"/>
      <c r="L47" s="477"/>
      <c r="M47" s="477" t="s">
        <v>2429</v>
      </c>
      <c r="N47" s="477"/>
      <c r="O47" s="477"/>
      <c r="P47" s="477" t="s">
        <v>2430</v>
      </c>
      <c r="Q47" s="477"/>
      <c r="R47" s="477"/>
    </row>
    <row r="48" spans="1:18" x14ac:dyDescent="0.35">
      <c r="A48" s="3"/>
      <c r="I48" s="1" t="s">
        <v>2431</v>
      </c>
      <c r="J48" t="s">
        <v>2426</v>
      </c>
      <c r="K48" t="s">
        <v>2426</v>
      </c>
      <c r="L48" t="s">
        <v>2426</v>
      </c>
      <c r="M48" t="s">
        <v>2428</v>
      </c>
      <c r="N48" t="s">
        <v>2428</v>
      </c>
      <c r="O48" t="s">
        <v>2428</v>
      </c>
      <c r="P48" t="s">
        <v>2427</v>
      </c>
      <c r="Q48" t="s">
        <v>2427</v>
      </c>
      <c r="R48" t="s">
        <v>2427</v>
      </c>
    </row>
    <row r="49" spans="1:18" x14ac:dyDescent="0.3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3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3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3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3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3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3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3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3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3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3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3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3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3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3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3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3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3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35">
      <c r="A68" s="3" t="s">
        <v>99</v>
      </c>
    </row>
    <row r="69" spans="1:18" x14ac:dyDescent="0.35">
      <c r="A69" t="s">
        <v>100</v>
      </c>
      <c r="B69">
        <v>23</v>
      </c>
    </row>
    <row r="70" spans="1:18" ht="9.65" customHeight="1" x14ac:dyDescent="0.35">
      <c r="A70" s="3"/>
    </row>
    <row r="71" spans="1:18" x14ac:dyDescent="0.35">
      <c r="B71" t="s">
        <v>96</v>
      </c>
      <c r="C71" t="s">
        <v>97</v>
      </c>
    </row>
    <row r="72" spans="1:18" x14ac:dyDescent="0.35">
      <c r="A72" s="488" t="s">
        <v>98</v>
      </c>
      <c r="B72" s="487" t="s">
        <v>2846</v>
      </c>
      <c r="C72">
        <v>780</v>
      </c>
    </row>
    <row r="73" spans="1:18" x14ac:dyDescent="0.35">
      <c r="A73" s="488" t="s">
        <v>2679</v>
      </c>
      <c r="B73" s="487" t="s">
        <v>2848</v>
      </c>
      <c r="C73">
        <v>520</v>
      </c>
    </row>
    <row r="74" spans="1:18" x14ac:dyDescent="0.35">
      <c r="A74" s="488" t="s">
        <v>2681</v>
      </c>
      <c r="B74" s="487" t="s">
        <v>2847</v>
      </c>
      <c r="C74">
        <v>520</v>
      </c>
    </row>
    <row r="75" spans="1:18" x14ac:dyDescent="0.35">
      <c r="A75" s="488" t="s">
        <v>141</v>
      </c>
      <c r="B75" t="s">
        <v>2849</v>
      </c>
      <c r="C75">
        <v>500</v>
      </c>
    </row>
    <row r="76" spans="1:18" x14ac:dyDescent="0.35">
      <c r="A76" s="488" t="s">
        <v>63</v>
      </c>
      <c r="B76" t="s">
        <v>63</v>
      </c>
      <c r="C76">
        <v>15</v>
      </c>
    </row>
    <row r="77" spans="1:18" x14ac:dyDescent="0.35">
      <c r="A77" s="488" t="s">
        <v>62</v>
      </c>
      <c r="B77" t="s">
        <v>2844</v>
      </c>
      <c r="C77">
        <v>541</v>
      </c>
    </row>
    <row r="78" spans="1:18" x14ac:dyDescent="0.35">
      <c r="A78" s="489" t="s">
        <v>61</v>
      </c>
      <c r="B78" s="395" t="s">
        <v>2845</v>
      </c>
      <c r="C78">
        <v>339</v>
      </c>
    </row>
    <row r="81" spans="1:2" x14ac:dyDescent="0.35">
      <c r="A81" s="3" t="s">
        <v>105</v>
      </c>
    </row>
    <row r="82" spans="1:2" x14ac:dyDescent="0.35">
      <c r="A82" t="s">
        <v>154</v>
      </c>
      <c r="B82">
        <v>80000</v>
      </c>
    </row>
    <row r="84" spans="1:2" x14ac:dyDescent="0.35">
      <c r="A84" t="s">
        <v>155</v>
      </c>
      <c r="B84">
        <v>80000</v>
      </c>
    </row>
    <row r="86" spans="1:2" x14ac:dyDescent="0.35">
      <c r="A86" t="s">
        <v>106</v>
      </c>
      <c r="B86" s="44">
        <v>0.09</v>
      </c>
    </row>
    <row r="88" spans="1:2" x14ac:dyDescent="0.35">
      <c r="A88" t="s">
        <v>107</v>
      </c>
      <c r="B88" s="44">
        <v>3.5000000000000003E-2</v>
      </c>
    </row>
    <row r="90" spans="1:2" x14ac:dyDescent="0.35">
      <c r="A90" t="s">
        <v>108</v>
      </c>
      <c r="B90">
        <v>2.3E-2</v>
      </c>
    </row>
    <row r="92" spans="1:2" x14ac:dyDescent="0.35">
      <c r="A92" t="s">
        <v>156</v>
      </c>
      <c r="B92">
        <v>28</v>
      </c>
    </row>
    <row r="94" spans="1:2" x14ac:dyDescent="0.35">
      <c r="A94" t="s">
        <v>109</v>
      </c>
      <c r="B94" s="44">
        <v>0.09</v>
      </c>
    </row>
    <row r="96" spans="1:2" x14ac:dyDescent="0.35">
      <c r="A96" t="s">
        <v>110</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2416</v>
      </c>
      <c r="B3" s="42">
        <v>4.4999999999999998E-2</v>
      </c>
    </row>
    <row r="5" spans="1:2" x14ac:dyDescent="0.35">
      <c r="A5" s="3" t="s">
        <v>140</v>
      </c>
    </row>
    <row r="6" spans="1:2" x14ac:dyDescent="0.35">
      <c r="A6" t="s">
        <v>139</v>
      </c>
      <c r="B6" s="42">
        <v>4.4999999999999998E-2</v>
      </c>
    </row>
    <row r="8" spans="1:2" x14ac:dyDescent="0.35">
      <c r="A8" s="3" t="s">
        <v>138</v>
      </c>
    </row>
    <row r="9" spans="1:2" x14ac:dyDescent="0.35">
      <c r="A9" t="s">
        <v>2318</v>
      </c>
      <c r="B9" s="42">
        <v>0.5</v>
      </c>
    </row>
    <row r="10" spans="1:2" x14ac:dyDescent="0.35">
      <c r="A10" t="s">
        <v>2319</v>
      </c>
      <c r="B10" s="42">
        <v>0</v>
      </c>
    </row>
    <row r="12" spans="1:2" x14ac:dyDescent="0.35">
      <c r="A12" s="3" t="s">
        <v>142</v>
      </c>
    </row>
    <row r="13" spans="1:2" x14ac:dyDescent="0.35">
      <c r="A13" t="s">
        <v>21</v>
      </c>
      <c r="B13" s="42">
        <v>0.02</v>
      </c>
    </row>
    <row r="15" spans="1:2" x14ac:dyDescent="0.35">
      <c r="A15" s="3" t="s">
        <v>116</v>
      </c>
    </row>
    <row r="16" spans="1:2" x14ac:dyDescent="0.3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118</v>
      </c>
      <c r="F18" s="14"/>
      <c r="G18" s="15" t="s">
        <v>2831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2832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2834</v>
      </c>
      <c r="K22" s="21"/>
      <c r="L22" s="21" t="s">
        <v>2834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2835</v>
      </c>
      <c r="K23" s="18"/>
      <c r="L23" s="18" t="s">
        <v>2836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2833</v>
      </c>
      <c r="K24" s="22"/>
      <c r="L24" s="18" t="s">
        <v>2837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3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3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c r="H43" s="28"/>
      <c r="I43" s="31"/>
      <c r="J43" s="32"/>
      <c r="K43" s="32"/>
      <c r="L43" s="32"/>
      <c r="M43" s="32"/>
      <c r="N43" s="32"/>
      <c r="O43" s="32"/>
      <c r="P43" s="32"/>
      <c r="Q43" s="30"/>
      <c r="R43" s="30"/>
      <c r="S43" s="30"/>
      <c r="T43" s="30"/>
      <c r="U43" s="30"/>
      <c r="V43" s="30"/>
      <c r="W43" s="30"/>
      <c r="X43" s="30"/>
      <c r="Y43" s="27"/>
      <c r="Z43" s="27"/>
      <c r="AA43" s="27"/>
      <c r="AB43" s="27"/>
      <c r="AC43" s="27"/>
      <c r="AD43" s="27"/>
      <c r="AE43" s="17"/>
      <c r="AF43" s="9"/>
      <c r="AG43" s="9"/>
      <c r="AH43" s="9"/>
    </row>
    <row r="44" spans="1:34" ht="5.15" customHeight="1" x14ac:dyDescent="0.35">
      <c r="A44" s="7"/>
      <c r="B44" s="8"/>
      <c r="C44" s="18"/>
      <c r="D44" s="18"/>
      <c r="E44" s="18"/>
      <c r="F44" s="33"/>
      <c r="G44" s="34"/>
      <c r="H44" s="34"/>
      <c r="I44" s="34"/>
      <c r="J44" s="35"/>
      <c r="K44" s="35"/>
      <c r="L44" s="35"/>
      <c r="M44" s="35"/>
      <c r="N44" s="35"/>
      <c r="O44" s="35"/>
      <c r="P44" s="35"/>
      <c r="Q44" s="35"/>
      <c r="R44" s="35"/>
      <c r="S44" s="35"/>
      <c r="T44" s="35"/>
      <c r="U44" s="35"/>
      <c r="V44" s="35"/>
      <c r="W44" s="35"/>
      <c r="X44" s="35"/>
      <c r="Y44" s="27"/>
      <c r="Z44" s="27"/>
      <c r="AA44" s="27"/>
      <c r="AB44" s="27"/>
      <c r="AC44" s="27"/>
      <c r="AD44" s="27"/>
      <c r="AE44" s="17"/>
      <c r="AF44" s="9"/>
      <c r="AG44" s="9"/>
      <c r="AH44" s="9"/>
    </row>
    <row r="45" spans="1:34" ht="25" customHeight="1" x14ac:dyDescent="0.35">
      <c r="A45" s="7"/>
      <c r="B45" s="8"/>
      <c r="C45" s="36"/>
      <c r="D45" s="36"/>
      <c r="E45" s="36"/>
      <c r="F45" s="36"/>
      <c r="G45" s="37" t="str">
        <f>G32</f>
        <v>LIVESTOCK FEED - ENERGY, VOLUMES, EATEN</v>
      </c>
      <c r="H45" s="36"/>
      <c r="I45" s="36"/>
      <c r="J45" s="36"/>
      <c r="K45" s="36"/>
      <c r="L45" s="36"/>
      <c r="M45" s="36"/>
      <c r="N45" s="36"/>
      <c r="O45" s="36"/>
      <c r="P45" s="36"/>
      <c r="Q45" s="36"/>
      <c r="R45" s="36"/>
      <c r="S45" s="36"/>
      <c r="T45" s="36"/>
      <c r="U45" s="36"/>
      <c r="V45" s="36"/>
      <c r="W45" s="36"/>
      <c r="X45" s="36"/>
      <c r="Y45" s="36"/>
      <c r="Z45" s="36"/>
      <c r="AA45" s="36"/>
      <c r="AB45" s="36"/>
      <c r="AC45" s="36"/>
      <c r="AD45" s="36"/>
      <c r="AE45" s="38" t="s">
        <v>124</v>
      </c>
      <c r="AF45" s="9"/>
      <c r="AG45" s="9"/>
      <c r="AH45" s="9"/>
    </row>
    <row r="46" spans="1:34" ht="12" customHeight="1" x14ac:dyDescent="0.35">
      <c r="A46" s="7"/>
      <c r="B46" s="8"/>
      <c r="C46" s="8"/>
      <c r="D46" s="8"/>
      <c r="E46" s="8"/>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2" customHeight="1" thickBot="1" x14ac:dyDescent="0.4">
      <c r="A47" s="7"/>
      <c r="B47" s="8"/>
      <c r="C47" s="8"/>
      <c r="D47" s="8"/>
      <c r="E47" s="8"/>
      <c r="F47" s="8"/>
      <c r="G47" s="8"/>
      <c r="H47" s="9"/>
      <c r="I47" s="9"/>
      <c r="J47" s="9"/>
      <c r="K47" s="9"/>
      <c r="L47" s="9"/>
      <c r="M47" s="9"/>
      <c r="N47" s="9"/>
      <c r="O47" s="9"/>
      <c r="P47" s="9"/>
      <c r="Q47" s="9"/>
      <c r="R47" s="9"/>
      <c r="S47" s="9"/>
      <c r="T47" s="9"/>
      <c r="U47" s="9"/>
      <c r="V47" s="9"/>
      <c r="W47" s="9"/>
      <c r="X47" s="9"/>
      <c r="Y47" s="9"/>
      <c r="Z47" s="9"/>
      <c r="AA47" s="9"/>
      <c r="AB47" s="9"/>
      <c r="AC47" s="9"/>
      <c r="AD47" s="9"/>
      <c r="AE47" s="9"/>
      <c r="AF47" s="8"/>
      <c r="AG47" s="8"/>
      <c r="AH47" s="8"/>
    </row>
    <row r="48" spans="1:34" ht="12" customHeight="1" x14ac:dyDescent="0.35">
      <c r="A48" s="7"/>
      <c r="B48" s="8"/>
      <c r="C48" s="10" t="s">
        <v>117</v>
      </c>
      <c r="D48" s="10"/>
      <c r="E48" s="10"/>
      <c r="F48" s="10"/>
      <c r="G48" s="10"/>
      <c r="H48" s="10"/>
      <c r="I48" s="10"/>
      <c r="J48" s="10"/>
      <c r="K48" s="10"/>
      <c r="L48" s="11"/>
      <c r="M48" s="11"/>
      <c r="N48" s="11"/>
      <c r="O48" s="11"/>
      <c r="P48" s="11"/>
      <c r="Q48" s="11"/>
      <c r="R48" s="11"/>
      <c r="S48" s="11"/>
      <c r="T48" s="11"/>
      <c r="U48" s="11"/>
      <c r="V48" s="11"/>
      <c r="W48" s="11"/>
      <c r="X48" s="11"/>
      <c r="Y48" s="11"/>
      <c r="Z48" s="11"/>
      <c r="AA48" s="11"/>
      <c r="AB48" s="11"/>
      <c r="AC48" s="11"/>
      <c r="AD48" s="11"/>
      <c r="AE48" s="12"/>
      <c r="AF48" s="9"/>
      <c r="AG48" s="9"/>
      <c r="AH48" s="9"/>
    </row>
    <row r="49" spans="1:34" ht="12" customHeight="1" x14ac:dyDescent="0.35">
      <c r="A49" s="7"/>
      <c r="B49" s="8"/>
      <c r="C49" s="13"/>
      <c r="D49" s="13"/>
      <c r="E49" s="13" t="s">
        <v>118</v>
      </c>
      <c r="F49" s="14"/>
      <c r="G49" s="15" t="s">
        <v>132</v>
      </c>
      <c r="H49" s="14"/>
      <c r="I49" s="14"/>
      <c r="J49" s="14"/>
      <c r="K49" s="14"/>
      <c r="L49" s="14"/>
      <c r="M49" s="14"/>
      <c r="N49" s="14"/>
      <c r="O49" s="14"/>
      <c r="P49" s="14"/>
      <c r="Q49" s="14"/>
      <c r="R49" s="14"/>
      <c r="S49" s="14"/>
      <c r="T49" s="14"/>
      <c r="U49" s="14"/>
      <c r="V49" s="16"/>
      <c r="W49" s="14"/>
      <c r="X49" s="16"/>
      <c r="Y49" s="16"/>
      <c r="Z49" s="16"/>
      <c r="AA49" s="16"/>
      <c r="AB49" s="16"/>
      <c r="AC49" s="16"/>
      <c r="AD49" s="16"/>
      <c r="AE49" s="17"/>
      <c r="AF49" s="9"/>
      <c r="AG49" s="9"/>
      <c r="AH49" s="9"/>
    </row>
    <row r="50" spans="1:34" ht="12" customHeight="1" x14ac:dyDescent="0.35">
      <c r="A50" s="7"/>
      <c r="B50" s="8"/>
      <c r="C50" s="13"/>
      <c r="D50" s="13"/>
      <c r="E50" s="18"/>
      <c r="F50" s="14"/>
      <c r="G50" s="14" t="s">
        <v>131</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35">
      <c r="A51" s="7"/>
      <c r="B51" s="8"/>
      <c r="C51" s="18"/>
      <c r="D51" s="13"/>
      <c r="E51" s="18"/>
      <c r="F51" s="14"/>
      <c r="G51" s="20">
        <v>43909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8"/>
      <c r="E52" s="18"/>
      <c r="F52" s="18"/>
      <c r="G52" s="18"/>
      <c r="H52" s="18"/>
      <c r="I52" s="18"/>
      <c r="J52" s="21"/>
      <c r="K52" s="21"/>
      <c r="L52" s="21"/>
      <c r="M52" s="21"/>
      <c r="N52" s="21"/>
      <c r="O52" s="21"/>
      <c r="P52" s="21"/>
      <c r="Q52" s="21"/>
      <c r="R52" s="21"/>
      <c r="S52" s="21"/>
      <c r="T52" s="21"/>
      <c r="U52" s="21"/>
      <c r="V52" s="21"/>
      <c r="W52" s="21"/>
      <c r="X52" s="21"/>
      <c r="Y52" s="21"/>
      <c r="Z52" s="21"/>
      <c r="AA52" s="21"/>
      <c r="AB52" s="21"/>
      <c r="AC52" s="21"/>
      <c r="AD52" s="21"/>
      <c r="AE52" s="17"/>
      <c r="AF52" s="9"/>
      <c r="AG52" s="9"/>
      <c r="AH52" s="9"/>
    </row>
    <row r="53" spans="1:34" ht="12" customHeight="1" x14ac:dyDescent="0.35">
      <c r="A53" s="7"/>
      <c r="B53" s="8"/>
      <c r="C53" s="18"/>
      <c r="D53" s="18"/>
      <c r="E53" s="18"/>
      <c r="F53" s="18"/>
      <c r="G53" s="18"/>
      <c r="H53" s="18"/>
      <c r="I53" s="18"/>
      <c r="J53" s="18"/>
      <c r="K53" s="18"/>
      <c r="L53" s="18"/>
      <c r="M53" s="18"/>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t="s">
        <v>130</v>
      </c>
      <c r="J54" s="357" t="str" cm="1">
        <f t="array" ref="J54:Z54">TRANSPOSE(Idx!A4:A20)</f>
        <v>b</v>
      </c>
      <c r="K54" s="357" t="str">
        <v>bd</v>
      </c>
      <c r="L54" s="357" t="str">
        <v>f</v>
      </c>
      <c r="M54" s="357" t="str">
        <v>h</v>
      </c>
      <c r="N54" s="357" t="str">
        <v>i</v>
      </c>
      <c r="O54" s="357" t="str">
        <v>k</v>
      </c>
      <c r="P54" s="357" t="str">
        <v>l</v>
      </c>
      <c r="Q54" s="357" t="str">
        <v>o</v>
      </c>
      <c r="R54" s="357" t="str">
        <v>od</v>
      </c>
      <c r="S54" s="357" t="str">
        <v>of</v>
      </c>
      <c r="T54" s="357" t="str">
        <v>r</v>
      </c>
      <c r="U54" s="357" t="str">
        <v>rd</v>
      </c>
      <c r="V54" s="357" t="str">
        <v>v</v>
      </c>
      <c r="W54" s="357" t="str">
        <v>w</v>
      </c>
      <c r="X54" s="357" t="str">
        <v>wd</v>
      </c>
      <c r="Y54" s="357" t="str">
        <v>z</v>
      </c>
      <c r="Z54" s="357" t="str">
        <v>zd</v>
      </c>
      <c r="AA54" s="21"/>
      <c r="AB54" s="21"/>
      <c r="AC54" s="21"/>
      <c r="AD54" s="21"/>
      <c r="AE54" s="17"/>
      <c r="AF54" s="9"/>
      <c r="AG54" s="9"/>
      <c r="AH54" s="9"/>
    </row>
    <row r="55" spans="1:34" ht="12" customHeight="1" x14ac:dyDescent="0.35">
      <c r="A55" s="7"/>
      <c r="B55" s="8"/>
      <c r="C55" s="18"/>
      <c r="D55" s="18"/>
      <c r="E55" s="18"/>
      <c r="F55" s="24"/>
      <c r="G55" s="25"/>
      <c r="H55" s="25"/>
      <c r="I55" s="25" t="s">
        <v>129</v>
      </c>
      <c r="J55" s="26" t="s">
        <v>128</v>
      </c>
      <c r="K55" s="26" t="s">
        <v>128</v>
      </c>
      <c r="L55" s="26" t="s">
        <v>128</v>
      </c>
      <c r="M55" s="26" t="s">
        <v>2432</v>
      </c>
      <c r="N55" s="26" t="s">
        <v>128</v>
      </c>
      <c r="O55" s="26" t="s">
        <v>128</v>
      </c>
      <c r="P55" s="26" t="s">
        <v>128</v>
      </c>
      <c r="Q55" s="26" t="s">
        <v>128</v>
      </c>
      <c r="R55" s="26" t="s">
        <v>128</v>
      </c>
      <c r="S55" s="26" t="s">
        <v>128</v>
      </c>
      <c r="T55" s="26" t="s">
        <v>128</v>
      </c>
      <c r="U55" s="26" t="s">
        <v>128</v>
      </c>
      <c r="V55" s="26" t="s">
        <v>128</v>
      </c>
      <c r="W55" s="26" t="s">
        <v>128</v>
      </c>
      <c r="X55" s="26" t="s">
        <v>128</v>
      </c>
      <c r="Y55" s="26" t="s">
        <v>128</v>
      </c>
      <c r="Z55" s="26" t="s">
        <v>128</v>
      </c>
      <c r="AA55" s="27"/>
      <c r="AB55" s="27"/>
      <c r="AC55" s="27"/>
      <c r="AD55" s="27"/>
      <c r="AE55" s="17"/>
      <c r="AF55" s="9"/>
      <c r="AG55" s="9"/>
      <c r="AH55" s="9"/>
    </row>
    <row r="56" spans="1:34" ht="12" customHeight="1" x14ac:dyDescent="0.35">
      <c r="A56" s="7"/>
      <c r="B56" s="8"/>
      <c r="C56" s="18"/>
      <c r="D56" s="18"/>
      <c r="E56" s="18"/>
      <c r="F56" s="24"/>
      <c r="H56" s="28" t="s">
        <v>127</v>
      </c>
      <c r="I56" s="41" t="s">
        <v>137</v>
      </c>
      <c r="J56" s="40">
        <v>0.62</v>
      </c>
      <c r="K56" s="40">
        <v>0.62</v>
      </c>
      <c r="L56" s="40">
        <v>0.65</v>
      </c>
      <c r="M56" s="39">
        <v>1</v>
      </c>
      <c r="N56" s="40">
        <v>0.74</v>
      </c>
      <c r="O56" s="40">
        <v>0.74</v>
      </c>
      <c r="P56" s="40">
        <v>0.72</v>
      </c>
      <c r="Q56" s="40">
        <v>0.45</v>
      </c>
      <c r="R56" s="39">
        <v>0.45</v>
      </c>
      <c r="S56" s="39">
        <v>0.45</v>
      </c>
      <c r="T56" s="39">
        <v>0.67</v>
      </c>
      <c r="U56" s="39">
        <v>0.67</v>
      </c>
      <c r="V56" s="39">
        <v>0.72</v>
      </c>
      <c r="W56" s="39">
        <v>0.75</v>
      </c>
      <c r="X56" s="39">
        <v>0.75</v>
      </c>
      <c r="Y56" s="39">
        <v>0.67</v>
      </c>
      <c r="Z56" s="39">
        <v>0.67</v>
      </c>
      <c r="AA56" s="27"/>
      <c r="AB56" s="27"/>
      <c r="AC56" s="27"/>
      <c r="AD56" s="27"/>
      <c r="AE56" s="17"/>
      <c r="AF56" s="9"/>
      <c r="AG56" s="9"/>
      <c r="AH56" s="9"/>
    </row>
    <row r="57" spans="1:34" ht="12" customHeight="1" x14ac:dyDescent="0.35">
      <c r="A57" s="7"/>
      <c r="B57" s="8"/>
      <c r="C57" s="18"/>
      <c r="D57" s="18"/>
      <c r="E57" s="18"/>
      <c r="F57" s="33"/>
      <c r="G57" s="24"/>
      <c r="H57" s="24"/>
      <c r="I57" s="24"/>
      <c r="J57" s="27"/>
      <c r="K57" s="27"/>
      <c r="L57" s="27"/>
      <c r="M57" s="27"/>
      <c r="N57" s="27"/>
      <c r="O57" s="27"/>
      <c r="P57" s="27"/>
      <c r="Q57" s="27"/>
      <c r="R57" s="27"/>
      <c r="S57" s="27"/>
      <c r="T57" s="27"/>
      <c r="U57" s="27"/>
      <c r="V57" s="27"/>
      <c r="W57" s="27"/>
      <c r="X57" s="27"/>
      <c r="Y57" s="27"/>
      <c r="Z57" s="27"/>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36"/>
      <c r="D59" s="36"/>
      <c r="E59" s="36"/>
      <c r="F59" s="36"/>
      <c r="G59" s="37" t="str">
        <f>G49</f>
        <v>LIVESTOCK FEEDS - STORAGE COSTS</v>
      </c>
      <c r="H59" s="36"/>
      <c r="I59" s="36"/>
      <c r="J59" s="36"/>
      <c r="K59" s="36"/>
      <c r="L59" s="36"/>
      <c r="M59" s="36"/>
      <c r="N59" s="36"/>
      <c r="O59" s="36"/>
      <c r="P59" s="36"/>
      <c r="Q59" s="36"/>
      <c r="R59" s="36"/>
      <c r="S59" s="36"/>
      <c r="T59" s="36"/>
      <c r="U59" s="36"/>
      <c r="V59" s="36"/>
      <c r="W59" s="36"/>
      <c r="X59" s="36"/>
      <c r="Y59" s="36"/>
      <c r="Z59" s="36"/>
      <c r="AA59" s="36"/>
      <c r="AB59" s="36"/>
      <c r="AC59" s="36"/>
      <c r="AD59" s="36"/>
      <c r="AE59" s="38" t="s">
        <v>124</v>
      </c>
      <c r="AF59" s="9"/>
      <c r="AG59" s="9"/>
      <c r="AH59" s="9"/>
    </row>
    <row r="60" spans="1:34" ht="12" customHeight="1" x14ac:dyDescent="0.3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2" customHeight="1" thickBot="1" x14ac:dyDescent="0.4">
      <c r="A61" s="7"/>
      <c r="B61" s="8"/>
      <c r="C61" s="8"/>
      <c r="D61" s="8"/>
      <c r="E61" s="8"/>
      <c r="F61" s="8"/>
      <c r="G61" s="8"/>
      <c r="H61" s="9"/>
      <c r="I61" s="9"/>
      <c r="J61" s="9"/>
      <c r="K61" s="9"/>
      <c r="L61" s="9"/>
      <c r="M61" s="9"/>
      <c r="N61" s="9"/>
      <c r="O61" s="9"/>
      <c r="P61" s="9"/>
      <c r="Q61" s="9"/>
      <c r="R61" s="9"/>
      <c r="S61" s="9"/>
      <c r="T61" s="9"/>
      <c r="U61" s="9"/>
      <c r="V61" s="9"/>
      <c r="W61" s="9"/>
      <c r="X61" s="9"/>
      <c r="Y61" s="9"/>
      <c r="Z61" s="9"/>
      <c r="AA61" s="9"/>
      <c r="AB61" s="9"/>
      <c r="AC61" s="9"/>
      <c r="AD61" s="9"/>
      <c r="AE61" s="9"/>
      <c r="AF61" s="8"/>
      <c r="AG61" s="8"/>
      <c r="AH61" s="8"/>
    </row>
    <row r="62" spans="1:34" ht="12" customHeight="1" x14ac:dyDescent="0.35">
      <c r="A62" s="7"/>
      <c r="B62" s="8"/>
      <c r="C62" s="10" t="s">
        <v>117</v>
      </c>
      <c r="D62" s="10"/>
      <c r="E62" s="10"/>
      <c r="F62" s="10"/>
      <c r="G62" s="10"/>
      <c r="H62" s="10"/>
      <c r="I62" s="10"/>
      <c r="J62" s="10"/>
      <c r="K62" s="10"/>
      <c r="L62" s="11"/>
      <c r="M62" s="11"/>
      <c r="N62" s="11"/>
      <c r="O62" s="11"/>
      <c r="P62" s="11"/>
      <c r="Q62" s="11"/>
      <c r="R62" s="11"/>
      <c r="S62" s="11"/>
      <c r="T62" s="11"/>
      <c r="U62" s="11"/>
      <c r="V62" s="11"/>
      <c r="W62" s="11"/>
      <c r="X62" s="11"/>
      <c r="Y62" s="11"/>
      <c r="Z62" s="11"/>
      <c r="AA62" s="11"/>
      <c r="AB62" s="11"/>
      <c r="AC62" s="11"/>
      <c r="AD62" s="11"/>
      <c r="AE62" s="12"/>
      <c r="AF62" s="9"/>
      <c r="AG62" s="9"/>
      <c r="AH62" s="9"/>
    </row>
    <row r="63" spans="1:34" ht="12" customHeight="1" x14ac:dyDescent="0.35">
      <c r="A63" s="7"/>
      <c r="B63" s="8"/>
      <c r="C63" s="13"/>
      <c r="D63" s="13"/>
      <c r="E63" s="13" t="s">
        <v>118</v>
      </c>
      <c r="F63" s="14"/>
      <c r="G63" s="15" t="s">
        <v>2433</v>
      </c>
      <c r="H63" s="14"/>
      <c r="I63" s="14"/>
      <c r="J63" s="14"/>
      <c r="K63" s="14"/>
      <c r="L63" s="14"/>
      <c r="M63" s="14"/>
      <c r="N63" s="14"/>
      <c r="O63" s="14"/>
      <c r="P63" s="14"/>
      <c r="Q63" s="14"/>
      <c r="R63" s="14"/>
      <c r="S63" s="14"/>
      <c r="T63" s="14"/>
      <c r="U63" s="14"/>
      <c r="V63" s="16"/>
      <c r="W63" s="14"/>
      <c r="X63" s="16"/>
      <c r="Y63" s="16"/>
      <c r="Z63" s="16"/>
      <c r="AA63" s="16"/>
      <c r="AB63" s="16"/>
      <c r="AC63" s="16"/>
      <c r="AD63" s="16"/>
      <c r="AE63" s="17"/>
      <c r="AF63" s="9"/>
      <c r="AG63" s="9"/>
      <c r="AH63" s="9"/>
    </row>
    <row r="64" spans="1:34" ht="12" customHeight="1" x14ac:dyDescent="0.35">
      <c r="A64" s="7"/>
      <c r="B64" s="8"/>
      <c r="C64" s="13"/>
      <c r="D64" s="13"/>
      <c r="E64" s="18"/>
      <c r="F64" s="14"/>
      <c r="G64" s="14"/>
      <c r="H64" s="14"/>
      <c r="I64" s="14"/>
      <c r="J64" s="14"/>
      <c r="K64" s="14"/>
      <c r="L64" s="14"/>
      <c r="M64" s="14"/>
      <c r="N64" s="14"/>
      <c r="O64" s="14"/>
      <c r="P64" s="14"/>
      <c r="Q64" s="14"/>
      <c r="R64" s="14"/>
      <c r="S64" s="14"/>
      <c r="T64" s="14"/>
      <c r="U64" s="14"/>
      <c r="V64" s="16"/>
      <c r="W64" s="19"/>
      <c r="X64" s="16"/>
      <c r="Y64" s="16"/>
      <c r="Z64" s="16"/>
      <c r="AA64" s="16"/>
      <c r="AB64" s="16"/>
      <c r="AC64" s="16"/>
      <c r="AD64" s="16"/>
      <c r="AE64" s="17"/>
      <c r="AF64" s="9"/>
      <c r="AG64" s="9"/>
      <c r="AH64" s="9"/>
    </row>
    <row r="65" spans="1:34" ht="12" customHeight="1" x14ac:dyDescent="0.35">
      <c r="A65" s="7"/>
      <c r="B65" s="8"/>
      <c r="C65" s="18"/>
      <c r="D65" s="13"/>
      <c r="E65" s="18"/>
      <c r="F65" s="14"/>
      <c r="G65" s="20"/>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8"/>
      <c r="E66" s="18"/>
      <c r="F66" s="18"/>
      <c r="G66" s="18"/>
      <c r="H66" s="18"/>
      <c r="I66" s="18"/>
      <c r="J66" s="21"/>
      <c r="K66" s="21"/>
      <c r="L66" s="21"/>
      <c r="M66" s="21"/>
      <c r="N66" s="21"/>
      <c r="O66" s="21"/>
      <c r="P66" s="21"/>
      <c r="Q66" s="21"/>
      <c r="R66" s="21"/>
      <c r="S66" s="21"/>
      <c r="T66" s="21"/>
      <c r="U66" s="21"/>
      <c r="V66" s="21"/>
      <c r="W66" s="21"/>
      <c r="X66" s="21"/>
      <c r="Y66" s="21"/>
      <c r="Z66" s="21"/>
      <c r="AA66" s="21"/>
      <c r="AB66" s="21"/>
      <c r="AC66" s="21"/>
      <c r="AD66" s="21"/>
      <c r="AE66" s="17"/>
      <c r="AF66" s="9"/>
      <c r="AG66" s="9"/>
      <c r="AH66" s="9"/>
    </row>
    <row r="67" spans="1:34" ht="12" customHeight="1" x14ac:dyDescent="0.35">
      <c r="A67" s="7"/>
      <c r="B67" s="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24"/>
      <c r="G69" s="25"/>
      <c r="H69" s="25"/>
      <c r="I69" s="25"/>
      <c r="J69" s="25"/>
      <c r="K69" s="25"/>
      <c r="L69" s="25"/>
      <c r="M69" s="25"/>
      <c r="N69" s="25"/>
      <c r="O69" s="25"/>
      <c r="P69" s="25"/>
      <c r="Q69" s="25"/>
      <c r="R69" s="25"/>
      <c r="S69" s="25"/>
      <c r="T69" s="25"/>
      <c r="U69" s="25"/>
      <c r="V69" s="25"/>
      <c r="W69" s="25"/>
      <c r="X69" s="25"/>
      <c r="Y69" s="25"/>
      <c r="Z69" s="25"/>
      <c r="AA69" s="25"/>
      <c r="AB69" s="27"/>
      <c r="AC69" s="27"/>
      <c r="AD69" s="27"/>
      <c r="AE69" s="17"/>
      <c r="AF69" s="9"/>
      <c r="AG69" s="9"/>
      <c r="AH69" s="9"/>
    </row>
    <row r="70" spans="1:34" ht="12" customHeight="1" x14ac:dyDescent="0.35">
      <c r="A70" s="7"/>
      <c r="B70" s="8"/>
      <c r="C70" s="18"/>
      <c r="D70" s="18"/>
      <c r="E70" s="18"/>
      <c r="F70" s="24"/>
      <c r="I70" t="s">
        <v>2434</v>
      </c>
      <c r="AB70" s="27"/>
      <c r="AC70" s="27"/>
      <c r="AD70" s="27"/>
      <c r="AE70" s="17"/>
      <c r="AF70" s="9"/>
      <c r="AG70" s="9"/>
      <c r="AH70" s="9"/>
    </row>
    <row r="71" spans="1:34" ht="12" customHeight="1" x14ac:dyDescent="0.35">
      <c r="A71" s="7"/>
      <c r="B71" s="8"/>
      <c r="C71" s="18"/>
      <c r="D71" s="18"/>
      <c r="E71" s="18"/>
      <c r="F71" s="24"/>
      <c r="I71" s="361"/>
      <c r="J71" s="361"/>
      <c r="K71" s="361"/>
      <c r="L71" s="361"/>
      <c r="M71" s="361"/>
      <c r="AB71" s="27"/>
      <c r="AC71" s="27"/>
      <c r="AD71" s="27"/>
      <c r="AE71" s="17"/>
      <c r="AF71" s="9"/>
      <c r="AG71" s="9"/>
      <c r="AH71" s="9"/>
    </row>
    <row r="72" spans="1:34" ht="12" customHeight="1" x14ac:dyDescent="0.35">
      <c r="A72" s="7"/>
      <c r="B72" s="8"/>
      <c r="C72" s="18"/>
      <c r="D72" s="18"/>
      <c r="E72" s="18"/>
      <c r="F72" s="24"/>
      <c r="J72" t="s">
        <v>2426</v>
      </c>
      <c r="K72" t="s">
        <v>2428</v>
      </c>
      <c r="L72" t="s">
        <v>2427</v>
      </c>
      <c r="AB72" s="27"/>
      <c r="AC72" s="27"/>
      <c r="AD72" s="27"/>
      <c r="AE72" s="17"/>
      <c r="AF72" s="9"/>
      <c r="AG72" s="9"/>
      <c r="AH72" s="9"/>
    </row>
    <row r="73" spans="1:34" ht="12" customHeight="1" x14ac:dyDescent="0.35">
      <c r="A73" s="7"/>
      <c r="B73" s="8"/>
      <c r="C73" s="18"/>
      <c r="D73" s="18"/>
      <c r="E73" s="18"/>
      <c r="F73" s="24"/>
      <c r="I73" s="362" t="str">
        <f>Idx!A4</f>
        <v>b</v>
      </c>
      <c r="J73" s="364">
        <v>1</v>
      </c>
      <c r="K73" s="364">
        <v>0</v>
      </c>
      <c r="L73" s="364">
        <v>0</v>
      </c>
      <c r="M73" s="363" t="str">
        <f>IF(SUM(J73:L73)&gt;1,"***ERROR***","")</f>
        <v/>
      </c>
      <c r="AB73" s="27"/>
      <c r="AC73" s="27"/>
      <c r="AD73" s="27"/>
      <c r="AE73" s="17"/>
      <c r="AF73" s="9"/>
      <c r="AG73" s="9"/>
      <c r="AH73" s="9"/>
    </row>
    <row r="74" spans="1:34" ht="12" customHeight="1" x14ac:dyDescent="0.35">
      <c r="A74" s="7"/>
      <c r="B74" s="8"/>
      <c r="C74" s="18"/>
      <c r="D74" s="18"/>
      <c r="E74" s="18"/>
      <c r="F74" s="24"/>
      <c r="I74" s="362" t="str">
        <f>Idx!A5</f>
        <v>bd</v>
      </c>
      <c r="J74" s="364">
        <v>1</v>
      </c>
      <c r="K74" s="364">
        <v>0</v>
      </c>
      <c r="L74" s="364">
        <v>0</v>
      </c>
      <c r="M74" s="363" t="str">
        <f t="shared" ref="M74:M89" si="0">IF(SUM(J74:L74)&gt;1,"***ERROR***","")</f>
        <v/>
      </c>
      <c r="AB74" s="27"/>
      <c r="AC74" s="27"/>
      <c r="AD74" s="27"/>
      <c r="AE74" s="17"/>
      <c r="AF74" s="9"/>
      <c r="AG74" s="9"/>
      <c r="AH74" s="9"/>
    </row>
    <row r="75" spans="1:34" ht="12" customHeight="1" x14ac:dyDescent="0.35">
      <c r="A75" s="7"/>
      <c r="B75" s="8"/>
      <c r="C75" s="18"/>
      <c r="D75" s="18"/>
      <c r="E75" s="18"/>
      <c r="F75" s="24"/>
      <c r="I75" s="362" t="str">
        <f>Idx!A6</f>
        <v>f</v>
      </c>
      <c r="J75" s="364">
        <v>1</v>
      </c>
      <c r="K75" s="364">
        <v>0</v>
      </c>
      <c r="L75" s="364">
        <v>0</v>
      </c>
      <c r="M75" s="363" t="str">
        <f t="shared" si="0"/>
        <v/>
      </c>
      <c r="AB75" s="27"/>
      <c r="AC75" s="27"/>
      <c r="AD75" s="27"/>
      <c r="AE75" s="17"/>
      <c r="AF75" s="9"/>
      <c r="AG75" s="9"/>
      <c r="AH75" s="9"/>
    </row>
    <row r="76" spans="1:34" ht="12" customHeight="1" x14ac:dyDescent="0.35">
      <c r="A76" s="7"/>
      <c r="B76" s="8"/>
      <c r="C76" s="18"/>
      <c r="D76" s="18"/>
      <c r="E76" s="18"/>
      <c r="F76" s="24"/>
      <c r="I76" s="362" t="str">
        <f>Idx!A7</f>
        <v>h</v>
      </c>
      <c r="J76" s="364">
        <v>0</v>
      </c>
      <c r="K76" s="364">
        <v>0</v>
      </c>
      <c r="L76" s="364">
        <v>1</v>
      </c>
      <c r="M76" s="363" t="str">
        <f t="shared" si="0"/>
        <v/>
      </c>
      <c r="AB76" s="27"/>
      <c r="AC76" s="27"/>
      <c r="AD76" s="27"/>
      <c r="AE76" s="17"/>
      <c r="AF76" s="9"/>
      <c r="AG76" s="9"/>
      <c r="AH76" s="9"/>
    </row>
    <row r="77" spans="1:34" ht="12" customHeight="1" x14ac:dyDescent="0.35">
      <c r="A77" s="7"/>
      <c r="B77" s="8"/>
      <c r="C77" s="18"/>
      <c r="D77" s="18"/>
      <c r="E77" s="18"/>
      <c r="F77" s="24"/>
      <c r="I77" s="362" t="str">
        <f>Idx!A8</f>
        <v>i</v>
      </c>
      <c r="J77" s="364">
        <v>1</v>
      </c>
      <c r="K77" s="364">
        <v>0</v>
      </c>
      <c r="L77" s="364">
        <v>0</v>
      </c>
      <c r="M77" s="363" t="str">
        <f t="shared" si="0"/>
        <v/>
      </c>
      <c r="AB77" s="27"/>
      <c r="AC77" s="27"/>
      <c r="AD77" s="27"/>
      <c r="AE77" s="17"/>
      <c r="AF77" s="9"/>
      <c r="AG77" s="9"/>
      <c r="AH77" s="9"/>
    </row>
    <row r="78" spans="1:34" ht="12" customHeight="1" x14ac:dyDescent="0.35">
      <c r="A78" s="7"/>
      <c r="B78" s="8"/>
      <c r="C78" s="18"/>
      <c r="D78" s="18"/>
      <c r="E78" s="18"/>
      <c r="F78" s="24"/>
      <c r="I78" s="362" t="str">
        <f>Idx!A9</f>
        <v>k</v>
      </c>
      <c r="J78" s="364">
        <v>1</v>
      </c>
      <c r="K78" s="364">
        <v>0</v>
      </c>
      <c r="L78" s="364">
        <v>0</v>
      </c>
      <c r="M78" s="363" t="str">
        <f t="shared" si="0"/>
        <v/>
      </c>
      <c r="AB78" s="27"/>
      <c r="AC78" s="27"/>
      <c r="AD78" s="27"/>
      <c r="AE78" s="17"/>
      <c r="AF78" s="9"/>
      <c r="AG78" s="9"/>
      <c r="AH78" s="9"/>
    </row>
    <row r="79" spans="1:34" ht="12" customHeight="1" x14ac:dyDescent="0.35">
      <c r="A79" s="7"/>
      <c r="B79" s="8"/>
      <c r="C79" s="18"/>
      <c r="D79" s="18"/>
      <c r="E79" s="18"/>
      <c r="F79" s="24"/>
      <c r="I79" s="362" t="str">
        <f>Idx!A10</f>
        <v>l</v>
      </c>
      <c r="J79" s="364">
        <v>1</v>
      </c>
      <c r="K79" s="364">
        <v>0</v>
      </c>
      <c r="L79" s="364">
        <v>0</v>
      </c>
      <c r="M79" s="363" t="str">
        <f t="shared" si="0"/>
        <v/>
      </c>
      <c r="AB79" s="27"/>
      <c r="AC79" s="27"/>
      <c r="AD79" s="27"/>
      <c r="AE79" s="17"/>
      <c r="AF79" s="9"/>
      <c r="AG79" s="9"/>
      <c r="AH79" s="9"/>
    </row>
    <row r="80" spans="1:34" ht="12" customHeight="1" x14ac:dyDescent="0.35">
      <c r="A80" s="7"/>
      <c r="B80" s="8"/>
      <c r="C80" s="18"/>
      <c r="D80" s="18"/>
      <c r="E80" s="18"/>
      <c r="F80" s="24"/>
      <c r="I80" s="362" t="str">
        <f>Idx!A11</f>
        <v>o</v>
      </c>
      <c r="J80" s="364">
        <v>1</v>
      </c>
      <c r="K80" s="364">
        <v>0</v>
      </c>
      <c r="L80" s="364">
        <v>0</v>
      </c>
      <c r="M80" s="363" t="str">
        <f t="shared" si="0"/>
        <v/>
      </c>
      <c r="AB80" s="27"/>
      <c r="AC80" s="27"/>
      <c r="AD80" s="27"/>
      <c r="AE80" s="17"/>
      <c r="AF80" s="9"/>
      <c r="AG80" s="9"/>
      <c r="AH80" s="9"/>
    </row>
    <row r="81" spans="1:34" ht="12" customHeight="1" x14ac:dyDescent="0.35">
      <c r="A81" s="7"/>
      <c r="B81" s="8"/>
      <c r="C81" s="18"/>
      <c r="D81" s="18"/>
      <c r="E81" s="18"/>
      <c r="F81" s="24"/>
      <c r="I81" s="362" t="str">
        <f>Idx!A12</f>
        <v>od</v>
      </c>
      <c r="J81" s="364">
        <v>1</v>
      </c>
      <c r="K81" s="364">
        <v>0</v>
      </c>
      <c r="L81" s="364">
        <v>0</v>
      </c>
      <c r="M81" s="363" t="str">
        <f t="shared" si="0"/>
        <v/>
      </c>
      <c r="AB81" s="27"/>
      <c r="AC81" s="27"/>
      <c r="AD81" s="27"/>
      <c r="AE81" s="17"/>
      <c r="AF81" s="9"/>
      <c r="AG81" s="9"/>
      <c r="AH81" s="9"/>
    </row>
    <row r="82" spans="1:34" ht="12" customHeight="1" x14ac:dyDescent="0.35">
      <c r="A82" s="7"/>
      <c r="B82" s="8"/>
      <c r="C82" s="18"/>
      <c r="D82" s="18"/>
      <c r="E82" s="18"/>
      <c r="F82" s="24"/>
      <c r="I82" s="362" t="str">
        <f>Idx!A13</f>
        <v>of</v>
      </c>
      <c r="J82" s="364">
        <v>0</v>
      </c>
      <c r="K82" s="364">
        <v>1</v>
      </c>
      <c r="L82" s="364">
        <v>0</v>
      </c>
      <c r="M82" s="363" t="str">
        <f t="shared" si="0"/>
        <v/>
      </c>
      <c r="AB82" s="27"/>
      <c r="AC82" s="27"/>
      <c r="AD82" s="27"/>
      <c r="AE82" s="17"/>
      <c r="AF82" s="9"/>
      <c r="AG82" s="9"/>
      <c r="AH82" s="9"/>
    </row>
    <row r="83" spans="1:34" ht="12" customHeight="1" x14ac:dyDescent="0.35">
      <c r="A83" s="7"/>
      <c r="B83" s="8"/>
      <c r="C83" s="18"/>
      <c r="D83" s="18"/>
      <c r="E83" s="18"/>
      <c r="F83" s="24"/>
      <c r="I83" s="362" t="str">
        <f>Idx!A14</f>
        <v>r</v>
      </c>
      <c r="J83" s="364">
        <v>1</v>
      </c>
      <c r="K83" s="364">
        <v>0</v>
      </c>
      <c r="L83" s="364">
        <v>0</v>
      </c>
      <c r="M83" s="363" t="str">
        <f t="shared" si="0"/>
        <v/>
      </c>
      <c r="AB83" s="27"/>
      <c r="AC83" s="27"/>
      <c r="AD83" s="27"/>
      <c r="AE83" s="17"/>
      <c r="AF83" s="9"/>
      <c r="AG83" s="9"/>
      <c r="AH83" s="9"/>
    </row>
    <row r="84" spans="1:34" ht="12" customHeight="1" x14ac:dyDescent="0.35">
      <c r="A84" s="7"/>
      <c r="B84" s="8"/>
      <c r="C84" s="18"/>
      <c r="D84" s="18"/>
      <c r="E84" s="18"/>
      <c r="F84" s="24"/>
      <c r="I84" s="362" t="str">
        <f>Idx!A15</f>
        <v>rd</v>
      </c>
      <c r="J84" s="364">
        <v>1</v>
      </c>
      <c r="K84" s="364">
        <v>0</v>
      </c>
      <c r="L84" s="364">
        <v>0</v>
      </c>
      <c r="M84" s="363" t="str">
        <f t="shared" si="0"/>
        <v/>
      </c>
      <c r="AB84" s="27"/>
      <c r="AC84" s="27"/>
      <c r="AD84" s="27"/>
      <c r="AE84" s="17"/>
      <c r="AF84" s="9"/>
      <c r="AG84" s="9"/>
      <c r="AH84" s="9"/>
    </row>
    <row r="85" spans="1:34" ht="12" customHeight="1" x14ac:dyDescent="0.35">
      <c r="A85" s="7"/>
      <c r="B85" s="8"/>
      <c r="C85" s="18"/>
      <c r="D85" s="18"/>
      <c r="E85" s="18"/>
      <c r="F85" s="24"/>
      <c r="I85" s="362" t="str">
        <f>Idx!A16</f>
        <v>v</v>
      </c>
      <c r="J85" s="364">
        <v>1</v>
      </c>
      <c r="K85" s="364">
        <v>0</v>
      </c>
      <c r="L85" s="364">
        <v>0</v>
      </c>
      <c r="M85" s="363" t="str">
        <f t="shared" si="0"/>
        <v/>
      </c>
      <c r="AB85" s="27"/>
      <c r="AC85" s="27"/>
      <c r="AD85" s="27"/>
      <c r="AE85" s="17"/>
      <c r="AF85" s="9"/>
      <c r="AG85" s="9"/>
      <c r="AH85" s="9"/>
    </row>
    <row r="86" spans="1:34" ht="12" customHeight="1" x14ac:dyDescent="0.35">
      <c r="A86" s="7"/>
      <c r="B86" s="8"/>
      <c r="C86" s="18"/>
      <c r="D86" s="18"/>
      <c r="E86" s="18"/>
      <c r="F86" s="24"/>
      <c r="I86" s="362" t="str">
        <f>Idx!A17</f>
        <v>w</v>
      </c>
      <c r="J86" s="364">
        <v>1</v>
      </c>
      <c r="K86" s="364">
        <v>0</v>
      </c>
      <c r="L86" s="364">
        <v>0</v>
      </c>
      <c r="M86" s="363" t="str">
        <f t="shared" si="0"/>
        <v/>
      </c>
      <c r="AB86" s="27"/>
      <c r="AC86" s="27"/>
      <c r="AD86" s="27"/>
      <c r="AE86" s="17"/>
      <c r="AF86" s="9"/>
      <c r="AG86" s="9"/>
      <c r="AH86" s="9"/>
    </row>
    <row r="87" spans="1:34" ht="12" customHeight="1" x14ac:dyDescent="0.35">
      <c r="A87" s="7"/>
      <c r="B87" s="8"/>
      <c r="C87" s="18"/>
      <c r="D87" s="18"/>
      <c r="E87" s="18"/>
      <c r="F87" s="24"/>
      <c r="I87" s="362" t="str">
        <f>Idx!A18</f>
        <v>wd</v>
      </c>
      <c r="J87" s="364">
        <v>1</v>
      </c>
      <c r="K87" s="364">
        <v>0</v>
      </c>
      <c r="L87" s="364">
        <v>0</v>
      </c>
      <c r="M87" s="363" t="str">
        <f t="shared" si="0"/>
        <v/>
      </c>
      <c r="AB87" s="27"/>
      <c r="AC87" s="27"/>
      <c r="AD87" s="27"/>
      <c r="AE87" s="17"/>
      <c r="AF87" s="9"/>
      <c r="AG87" s="9"/>
      <c r="AH87" s="9"/>
    </row>
    <row r="88" spans="1:34" ht="12" customHeight="1" x14ac:dyDescent="0.35">
      <c r="A88" s="7"/>
      <c r="B88" s="8"/>
      <c r="C88" s="18"/>
      <c r="D88" s="18"/>
      <c r="E88" s="18"/>
      <c r="F88" s="24"/>
      <c r="I88" s="362" t="str">
        <f>Idx!A19</f>
        <v>z</v>
      </c>
      <c r="J88" s="364">
        <v>1</v>
      </c>
      <c r="K88" s="364">
        <v>0</v>
      </c>
      <c r="L88" s="364">
        <v>0</v>
      </c>
      <c r="M88" s="363" t="str">
        <f t="shared" si="0"/>
        <v/>
      </c>
      <c r="AB88" s="27"/>
      <c r="AC88" s="27"/>
      <c r="AD88" s="27"/>
      <c r="AE88" s="17"/>
      <c r="AF88" s="9"/>
      <c r="AG88" s="9"/>
      <c r="AH88" s="9"/>
    </row>
    <row r="89" spans="1:34" ht="12" customHeight="1" x14ac:dyDescent="0.35">
      <c r="A89" s="7"/>
      <c r="B89" s="8"/>
      <c r="C89" s="18"/>
      <c r="D89" s="18"/>
      <c r="E89" s="18"/>
      <c r="F89" s="24"/>
      <c r="I89" s="362" t="str">
        <f>Idx!A20</f>
        <v>zd</v>
      </c>
      <c r="J89" s="364">
        <v>1</v>
      </c>
      <c r="K89" s="364">
        <v>0</v>
      </c>
      <c r="L89" s="364">
        <v>0</v>
      </c>
      <c r="M89" s="363" t="str">
        <f t="shared" si="0"/>
        <v/>
      </c>
      <c r="AB89" s="27"/>
      <c r="AC89" s="27"/>
      <c r="AD89" s="27"/>
      <c r="AE89" s="17"/>
      <c r="AF89" s="9"/>
      <c r="AG89" s="9"/>
      <c r="AH89" s="9"/>
    </row>
    <row r="90" spans="1:34" ht="12" customHeight="1" x14ac:dyDescent="0.35">
      <c r="A90" s="7"/>
      <c r="B90" s="8"/>
      <c r="C90" s="18"/>
      <c r="D90" s="18"/>
      <c r="E90" s="18"/>
      <c r="F90" s="24"/>
      <c r="AB90" s="27"/>
      <c r="AC90" s="27"/>
      <c r="AD90" s="27"/>
      <c r="AE90" s="17"/>
      <c r="AF90" s="9"/>
      <c r="AG90" s="9"/>
      <c r="AH90" s="9"/>
    </row>
    <row r="91" spans="1:34" ht="12" customHeight="1" x14ac:dyDescent="0.35">
      <c r="A91" s="7"/>
      <c r="B91" s="8"/>
      <c r="C91" s="18"/>
      <c r="D91" s="18"/>
      <c r="E91" s="18"/>
      <c r="F91" s="33"/>
      <c r="G91" s="24"/>
      <c r="H91" s="24"/>
      <c r="I91" s="24"/>
      <c r="J91" s="27"/>
      <c r="K91" s="27"/>
      <c r="L91" s="27"/>
      <c r="M91" s="27"/>
      <c r="N91" s="27"/>
      <c r="O91" s="27"/>
      <c r="P91" s="27"/>
      <c r="Q91" s="27"/>
      <c r="R91" s="27"/>
      <c r="S91" s="27"/>
      <c r="T91" s="27"/>
      <c r="U91" s="27"/>
      <c r="V91" s="27"/>
      <c r="W91" s="27"/>
      <c r="X91" s="27"/>
      <c r="Y91" s="27"/>
      <c r="Z91" s="27"/>
      <c r="AA91" s="27"/>
      <c r="AB91" s="27"/>
      <c r="AC91" s="27"/>
      <c r="AD91" s="27"/>
      <c r="AE91" s="17"/>
      <c r="AF91" s="9"/>
      <c r="AG91" s="9"/>
      <c r="AH91" s="9"/>
    </row>
    <row r="92" spans="1:34" ht="12" customHeight="1" x14ac:dyDescent="0.35">
      <c r="A92" s="7"/>
      <c r="B92" s="8"/>
      <c r="C92" s="36"/>
      <c r="D92" s="36"/>
      <c r="E92" s="36"/>
      <c r="F92" s="36"/>
      <c r="G92" s="37" t="str">
        <f>G63</f>
        <v>S2 set that provide each supplement</v>
      </c>
      <c r="H92" s="36"/>
      <c r="I92" s="36"/>
      <c r="J92" s="36"/>
      <c r="K92" s="36"/>
      <c r="L92" s="36"/>
      <c r="M92" s="36"/>
      <c r="N92" s="36"/>
      <c r="O92" s="36"/>
      <c r="P92" s="36"/>
      <c r="Q92" s="36"/>
      <c r="R92" s="36"/>
      <c r="S92" s="36"/>
      <c r="T92" s="36"/>
      <c r="U92" s="36"/>
      <c r="V92" s="36"/>
      <c r="W92" s="36"/>
      <c r="X92" s="36"/>
      <c r="Y92" s="36"/>
      <c r="Z92" s="36"/>
      <c r="AA92" s="36"/>
      <c r="AB92" s="36"/>
      <c r="AC92" s="36"/>
      <c r="AD92" s="36"/>
      <c r="AE92" s="38" t="s">
        <v>124</v>
      </c>
      <c r="AF92" s="9"/>
      <c r="AG92" s="9"/>
      <c r="AH92" s="9"/>
    </row>
    <row r="93" spans="1:34" ht="12" customHeight="1" x14ac:dyDescent="0.35">
      <c r="A93" s="7"/>
      <c r="B93" s="8"/>
      <c r="C93" s="8"/>
      <c r="D93" s="8"/>
      <c r="E93" s="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180</v>
      </c>
      <c r="I11" s="79">
        <v>1</v>
      </c>
      <c r="J11" s="478" t="s">
        <v>2296</v>
      </c>
      <c r="K11" s="478"/>
      <c r="L11" s="478"/>
      <c r="M11" s="478"/>
      <c r="N11" s="478"/>
      <c r="O11" s="478"/>
      <c r="P11" s="478"/>
      <c r="Q11" s="478"/>
      <c r="R11" s="478"/>
      <c r="S11" s="478"/>
      <c r="T11" s="478"/>
      <c r="U11" s="478"/>
      <c r="V11" s="478"/>
      <c r="W11" s="478"/>
      <c r="X11" s="478"/>
      <c r="Y11" s="76"/>
      <c r="Z11" s="73"/>
      <c r="AA11" s="57"/>
      <c r="AB11" s="45"/>
      <c r="AC11" s="45"/>
      <c r="AD11" s="45"/>
    </row>
    <row r="12" spans="1:30" ht="45" customHeight="1" outlineLevel="1" x14ac:dyDescent="0.35">
      <c r="A12" s="45"/>
      <c r="B12" s="54"/>
      <c r="C12" s="47">
        <f>INT($C$6)+1.045</f>
        <v>2.0449999999999999</v>
      </c>
      <c r="D12" s="73"/>
      <c r="E12" s="70"/>
      <c r="F12" s="70"/>
      <c r="G12" s="73"/>
      <c r="H12" s="76" t="s">
        <v>181</v>
      </c>
      <c r="I12" s="99">
        <v>1</v>
      </c>
      <c r="J12" s="479" t="s">
        <v>2295</v>
      </c>
      <c r="K12" s="480"/>
      <c r="L12" s="480"/>
      <c r="M12" s="480"/>
      <c r="N12" s="480"/>
      <c r="O12" s="480"/>
      <c r="P12" s="480"/>
      <c r="Q12" s="480"/>
      <c r="R12" s="480"/>
      <c r="S12" s="480"/>
      <c r="T12" s="480"/>
      <c r="U12" s="480"/>
      <c r="V12" s="480"/>
      <c r="W12" s="480"/>
      <c r="X12" s="481"/>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15" customHeight="1" outlineLevel="3" x14ac:dyDescent="0.3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98" activePane="bottomRight" state="frozen"/>
      <selection activeCell="A6" sqref="A6"/>
      <selection pane="topRight" activeCell="K6" sqref="K6"/>
      <selection pane="bottomLeft" activeCell="A22" sqref="A22"/>
      <selection pane="bottomRight" activeCell="N123" sqref="N123"/>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3" max="33" width="10.1796875" bestFit="1" customWidth="1"/>
    <col min="34" max="34" width="1.7265625" customWidth="1"/>
    <col min="35" max="36" width="4.7265625" customWidth="1"/>
    <col min="38" max="38" width="46.1796875" customWidth="1"/>
    <col min="44" max="44" width="9.1796875" customWidth="1"/>
    <col min="55" max="55" width="11.453125" bestFit="1" customWidth="1"/>
    <col min="58" max="58" width="11.7265625" customWidth="1"/>
  </cols>
  <sheetData>
    <row r="1" spans="1:38"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x14ac:dyDescent="0.3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49999999999999" customHeight="1" collapsed="1" x14ac:dyDescent="0.3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hidden="1" customHeight="1" outlineLevel="1" x14ac:dyDescent="0.3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hidden="1" customHeight="1" outlineLevel="1" x14ac:dyDescent="0.3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3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35">
      <c r="A11" s="45"/>
      <c r="B11" s="54"/>
      <c r="C11" s="47">
        <f>INT($C$6)+1.045</f>
        <v>2.0449999999999999</v>
      </c>
      <c r="D11" s="73"/>
      <c r="E11" s="70"/>
      <c r="F11" s="70"/>
      <c r="G11" s="73"/>
      <c r="H11" s="76" t="s">
        <v>180</v>
      </c>
      <c r="I11" s="289">
        <v>44911.606490972197</v>
      </c>
      <c r="J11" s="482" t="s">
        <v>2838</v>
      </c>
      <c r="K11" s="478"/>
      <c r="L11" s="478"/>
      <c r="M11" s="478"/>
      <c r="N11" s="478"/>
      <c r="O11" s="478"/>
      <c r="P11" s="478"/>
      <c r="Q11" s="478"/>
      <c r="R11" s="478"/>
      <c r="S11" s="478"/>
      <c r="T11" s="478"/>
      <c r="U11" s="478"/>
      <c r="V11" s="478"/>
      <c r="W11" s="478"/>
      <c r="X11" s="478"/>
      <c r="Y11" s="294"/>
      <c r="Z11" s="294"/>
      <c r="AA11" s="294"/>
      <c r="AB11" s="294"/>
      <c r="AC11" s="76"/>
      <c r="AD11" s="76"/>
      <c r="AE11" s="76"/>
      <c r="AF11" s="76"/>
      <c r="AG11" s="76"/>
      <c r="AH11" s="73"/>
      <c r="AI11" s="57"/>
      <c r="AJ11" s="45"/>
      <c r="AK11" s="45"/>
      <c r="AL11" s="45"/>
    </row>
    <row r="12" spans="1:38" ht="45" hidden="1" customHeight="1" outlineLevel="1" x14ac:dyDescent="0.35">
      <c r="A12" s="45"/>
      <c r="B12" s="54"/>
      <c r="C12" s="47">
        <f>INT($C$6)+1.045</f>
        <v>2.0449999999999999</v>
      </c>
      <c r="D12" s="73"/>
      <c r="E12" s="70"/>
      <c r="F12" s="70"/>
      <c r="G12" s="73"/>
      <c r="H12" s="76" t="s">
        <v>181</v>
      </c>
      <c r="I12" s="281">
        <v>44838.697201736097</v>
      </c>
      <c r="J12" s="479" t="s">
        <v>2830</v>
      </c>
      <c r="K12" s="480"/>
      <c r="L12" s="480"/>
      <c r="M12" s="480"/>
      <c r="N12" s="480"/>
      <c r="O12" s="480"/>
      <c r="P12" s="480"/>
      <c r="Q12" s="480"/>
      <c r="R12" s="480"/>
      <c r="S12" s="480"/>
      <c r="T12" s="480"/>
      <c r="U12" s="480"/>
      <c r="V12" s="480"/>
      <c r="W12" s="480"/>
      <c r="X12" s="481"/>
      <c r="Y12" s="77"/>
      <c r="Z12" s="77"/>
      <c r="AA12" s="77"/>
      <c r="AB12" s="77"/>
      <c r="AC12" s="76"/>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15" hidden="1" customHeight="1" outlineLevel="3" x14ac:dyDescent="0.3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hidden="1"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x14ac:dyDescent="0.3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5" customHeight="1" outlineLevel="2" x14ac:dyDescent="0.3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3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3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3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15"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3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15" customHeight="1" outlineLevel="3" x14ac:dyDescent="0.3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3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3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15" customHeight="1" outlineLevel="2" x14ac:dyDescent="0.3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3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3" outlineLevel="2" x14ac:dyDescent="0.3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3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3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3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3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3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15"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3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15" customHeight="1" outlineLevel="3" x14ac:dyDescent="0.3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3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3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3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3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3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3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3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3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3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3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3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3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3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3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15"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15"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15" customHeight="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15" customHeight="1" outlineLevel="1" x14ac:dyDescent="0.3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49999999999999" customHeight="1" x14ac:dyDescent="0.3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49999999999999" customHeight="1" outlineLevel="1" x14ac:dyDescent="0.3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15"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5" customHeight="1" outlineLevel="2" x14ac:dyDescent="0.3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3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3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15" customHeight="1" outlineLevel="3" x14ac:dyDescent="0.3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3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2840</v>
      </c>
      <c r="X93" s="107"/>
      <c r="Y93" s="107"/>
      <c r="Z93" s="107"/>
      <c r="AA93" s="107"/>
      <c r="AB93" s="107"/>
      <c r="AC93" s="76"/>
      <c r="AD93" s="76" t="s">
        <v>2839</v>
      </c>
      <c r="AE93" s="76"/>
      <c r="AF93" s="76"/>
      <c r="AG93" s="76"/>
      <c r="AH93" s="73"/>
      <c r="AI93" s="57"/>
      <c r="AJ93" s="45"/>
      <c r="AK93" s="45"/>
      <c r="AL93" s="45"/>
      <c r="AP93" s="475" t="s">
        <v>2298</v>
      </c>
      <c r="AV93" t="s">
        <v>2354</v>
      </c>
    </row>
    <row r="94" spans="1:57" outlineLevel="2" x14ac:dyDescent="0.3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75" t="str">
        <f>"Calculated from "&amp;$AD$110</f>
        <v>Calculated from Inputs from Mecardo (Andrew Wood) Nov 2020</v>
      </c>
      <c r="AV94" t="s">
        <v>2355</v>
      </c>
    </row>
    <row r="95" spans="1:57" outlineLevel="3" x14ac:dyDescent="0.3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2822</v>
      </c>
      <c r="BC96" s="334" t="s">
        <v>2437</v>
      </c>
      <c r="BD96" s="334" t="s">
        <v>2356</v>
      </c>
      <c r="BE96" s="334" t="s">
        <v>2357</v>
      </c>
    </row>
    <row r="97" spans="1:57"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470">
        <f t="shared" ca="1" si="13"/>
        <v>1853.7516799999996</v>
      </c>
      <c r="AY98" s="332">
        <f t="shared" ca="1" si="14"/>
        <v>1138.1661606169885</v>
      </c>
    </row>
    <row r="99" spans="1:57"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470">
        <f t="shared" ca="1" si="13"/>
        <v>1685.2287999999999</v>
      </c>
      <c r="AY99" s="332">
        <f t="shared" ca="1" si="14"/>
        <v>1031.7197158323506</v>
      </c>
    </row>
    <row r="100" spans="1:57" outlineLevel="3" x14ac:dyDescent="0.3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470">
        <f t="shared" ca="1" si="13"/>
        <v>1558.8366399999998</v>
      </c>
      <c r="AY100" s="332">
        <f t="shared" ca="1" si="14"/>
        <v>952.53700755275122</v>
      </c>
    </row>
    <row r="101" spans="1:57" outlineLevel="3" x14ac:dyDescent="0.3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470">
        <f t="shared" ca="1" si="13"/>
        <v>1432.4444799999999</v>
      </c>
      <c r="AY101" s="332">
        <f t="shared" ca="1" si="14"/>
        <v>877.24740806462216</v>
      </c>
    </row>
    <row r="102" spans="1:57" outlineLevel="3" x14ac:dyDescent="0.3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470">
        <f t="shared" ca="1" si="13"/>
        <v>1404.3573333333334</v>
      </c>
      <c r="AY102" s="332">
        <f t="shared" ca="1" si="14"/>
        <v>854.75921072874394</v>
      </c>
    </row>
    <row r="103" spans="1:57"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470">
        <f t="shared" ca="1" si="13"/>
        <v>1376.2701866666666</v>
      </c>
      <c r="AY103" s="332">
        <f t="shared" ca="1" si="14"/>
        <v>837.11520965079808</v>
      </c>
    </row>
    <row r="104" spans="1:57"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470">
        <f t="shared" ca="1" si="13"/>
        <v>1249.8780266666665</v>
      </c>
      <c r="AY104" s="332">
        <f t="shared" ca="1" si="14"/>
        <v>760.83014323339717</v>
      </c>
    </row>
    <row r="105" spans="1:57" outlineLevel="3" x14ac:dyDescent="0.3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470">
        <f t="shared" ca="1" si="13"/>
        <v>870.99908000000005</v>
      </c>
      <c r="AY105" s="461">
        <f ca="1">(SUM($AV$97:$AV$108)*(1+$AW105)*$AN105*(1-i_wool_cost_pc)-i_wool_cost_kg)*$N$139</f>
        <v>534.81598730754695</v>
      </c>
    </row>
    <row r="106" spans="1:57" outlineLevel="3" x14ac:dyDescent="0.3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470">
        <f t="shared" ca="1" si="13"/>
        <v>653.24931000000004</v>
      </c>
      <c r="AY106" s="461">
        <f ca="1">(SUM($AV$97:$AV$108)*(1+$AW106)*$AN106*(1-i_wool_cost_pc)-i_wool_cost_kg)*$N$139</f>
        <v>401.66679479958094</v>
      </c>
    </row>
    <row r="107" spans="1:57" outlineLevel="3" x14ac:dyDescent="0.3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470">
        <f t="shared" ca="1" si="13"/>
        <v>461.11716000000007</v>
      </c>
      <c r="AY107" s="461">
        <f ca="1">(SUM($AV$97:$AV$108)*(1+$AW107)*$AN107*(1-i_wool_cost_pc)-i_wool_cost_kg)*$N$139</f>
        <v>281.05560540241089</v>
      </c>
    </row>
    <row r="108" spans="1:57" outlineLevel="3" x14ac:dyDescent="0.3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244</v>
      </c>
      <c r="AH108" s="73"/>
      <c r="AI108" s="57"/>
      <c r="AJ108" s="45"/>
      <c r="AK108" s="297"/>
      <c r="AL108" s="45"/>
      <c r="AN108" s="47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470">
        <f t="shared" ca="1" si="13"/>
        <v>422.69072999999997</v>
      </c>
      <c r="AY108" s="461">
        <f ca="1">(SUM($AV$97:$AV$108)*(1+$AW108)*$AN108*(1-i_wool_cost_pc)-i_wool_cost_kg)*$N$139</f>
        <v>255.57182995111248</v>
      </c>
    </row>
    <row r="109" spans="1:57" outlineLevel="3" x14ac:dyDescent="0.3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4">
        <f>MAX(-0.95,AD108+($H108-$H109)/($H107-$H108)*(AD108-AD107))</f>
        <v>-0.69000000000000017</v>
      </c>
      <c r="AE109" s="474">
        <f>MAX(-0.95,AE108+($H108-$H109)/($H107-$H108)*(AE108-AE107))</f>
        <v>-0.73000000000000009</v>
      </c>
      <c r="AF109" s="474">
        <f>MAX(-0.95,AF108+($H108-$H109)/($H107-$H108)*(AF108-AF107))</f>
        <v>-0.95</v>
      </c>
      <c r="AG109" s="76"/>
      <c r="AH109" s="73"/>
      <c r="AI109" s="57"/>
      <c r="AJ109" s="45"/>
      <c r="AK109" s="297"/>
      <c r="AL109" s="45"/>
      <c r="AN109" s="473">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1">
        <f t="shared" ca="1" si="13"/>
        <v>345.83786999999978</v>
      </c>
      <c r="AY109" s="462">
        <f ca="1">(SUM($AV$97:$AV$108)*(1+$AW109)*$AN109*(1-i_wool_cost_pc)-i_wool_cost_kg)*$N$139</f>
        <v>209.03165646751521</v>
      </c>
    </row>
    <row r="110" spans="1:57" outlineLevel="3" x14ac:dyDescent="0.3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3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2841</v>
      </c>
    </row>
    <row r="112" spans="1:57" outlineLevel="3" x14ac:dyDescent="0.3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2843</v>
      </c>
    </row>
    <row r="113" spans="1:40" outlineLevel="3" x14ac:dyDescent="0.3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2842</v>
      </c>
    </row>
    <row r="114" spans="1:40" outlineLevel="3" x14ac:dyDescent="0.35">
      <c r="A114" s="45"/>
      <c r="B114" s="54"/>
      <c r="C114" s="87">
        <f>INT($C$81+3)</f>
        <v>4</v>
      </c>
      <c r="D114" s="73"/>
      <c r="E114" s="70"/>
      <c r="F114" s="70"/>
      <c r="G114" s="73"/>
      <c r="H114" s="76" t="s">
        <v>252</v>
      </c>
      <c r="I114" s="97">
        <v>50</v>
      </c>
      <c r="J114" s="76" t="s">
        <v>2829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15"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3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15" customHeight="1" outlineLevel="3" x14ac:dyDescent="0.3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3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35">
      <c r="A119" s="45"/>
      <c r="B119" s="54"/>
      <c r="C119" s="87">
        <f>INT($C$81)+2</f>
        <v>3</v>
      </c>
      <c r="D119" s="73"/>
      <c r="E119" s="70"/>
      <c r="F119" s="70"/>
      <c r="G119" s="73"/>
      <c r="H119" s="76" t="s">
        <v>2301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3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35">
      <c r="A121" s="45"/>
      <c r="B121" s="54"/>
      <c r="C121" s="87">
        <f>INT($C$81+3)</f>
        <v>4</v>
      </c>
      <c r="D121" s="73"/>
      <c r="E121" s="70"/>
      <c r="F121" s="70"/>
      <c r="G121" s="73"/>
      <c r="H121" s="76"/>
      <c r="I121" s="78" t="s">
        <v>2305</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3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35">
      <c r="A123" s="45"/>
      <c r="B123" s="54"/>
      <c r="C123" s="87">
        <f>INT($C$81+3)</f>
        <v>4</v>
      </c>
      <c r="D123" s="73"/>
      <c r="E123" s="70"/>
      <c r="F123" s="70"/>
      <c r="G123" s="73"/>
      <c r="H123" s="76"/>
      <c r="I123" s="78" t="s">
        <v>2308</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35">
      <c r="A124" s="45"/>
      <c r="B124" s="54"/>
      <c r="C124" s="87">
        <f>INT($C$81+3)</f>
        <v>4</v>
      </c>
      <c r="D124" s="73"/>
      <c r="E124" s="70"/>
      <c r="F124" s="70"/>
      <c r="G124" s="73"/>
      <c r="H124" s="76"/>
      <c r="I124" s="128" t="s">
        <v>2310</v>
      </c>
      <c r="J124" s="476">
        <v>0</v>
      </c>
      <c r="K124" s="99">
        <v>-1</v>
      </c>
      <c r="L124" s="99">
        <v>0.7</v>
      </c>
      <c r="M124" s="99">
        <v>0.4</v>
      </c>
      <c r="N124" s="99">
        <v>0.1</v>
      </c>
      <c r="O124" s="476">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35">
      <c r="A125" s="45"/>
      <c r="B125" s="54"/>
      <c r="C125" s="87">
        <f>INT($C$81)+2</f>
        <v>3</v>
      </c>
      <c r="D125" s="73"/>
      <c r="E125" s="70"/>
      <c r="F125" s="70"/>
      <c r="G125" s="73"/>
      <c r="H125" s="76" t="s">
        <v>2311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35">
      <c r="A126" s="45"/>
      <c r="B126" s="54"/>
      <c r="C126" s="87">
        <f>INT($C$81+3)</f>
        <v>4</v>
      </c>
      <c r="D126" s="73"/>
      <c r="E126" s="70"/>
      <c r="F126" s="70"/>
      <c r="G126" s="73"/>
      <c r="H126" s="76"/>
      <c r="I126" s="78" t="s">
        <v>2305</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3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35">
      <c r="A128" s="45"/>
      <c r="B128" s="54"/>
      <c r="C128" s="87">
        <f>INT($C$81+3)</f>
        <v>4</v>
      </c>
      <c r="D128" s="73"/>
      <c r="E128" s="70"/>
      <c r="F128" s="70"/>
      <c r="G128" s="73"/>
      <c r="H128" s="76"/>
      <c r="I128" s="78" t="s">
        <v>2308</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35">
      <c r="A129" s="45"/>
      <c r="B129" s="54"/>
      <c r="C129" s="87">
        <f>INT($C$81+3)</f>
        <v>4</v>
      </c>
      <c r="D129" s="73"/>
      <c r="E129" s="70"/>
      <c r="F129" s="70"/>
      <c r="G129" s="73"/>
      <c r="H129" s="76"/>
      <c r="I129" s="128" t="s">
        <v>2310</v>
      </c>
      <c r="J129" s="476">
        <v>0</v>
      </c>
      <c r="K129" s="99">
        <v>-2</v>
      </c>
      <c r="L129" s="99">
        <v>-0.6</v>
      </c>
      <c r="M129" s="99">
        <v>-0.5</v>
      </c>
      <c r="N129" s="99">
        <v>0</v>
      </c>
      <c r="O129" s="476">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15"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3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15" customHeight="1" outlineLevel="3" x14ac:dyDescent="0.3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3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35">
      <c r="A134" s="45"/>
      <c r="B134" s="54"/>
      <c r="C134" s="87">
        <f t="shared" ref="C134:C140" si="25">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35">
      <c r="A135" s="45"/>
      <c r="B135" s="54"/>
      <c r="C135" s="87">
        <f t="shared" si="25"/>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35">
      <c r="A136" s="45"/>
      <c r="B136" s="54"/>
      <c r="C136" s="87">
        <f t="shared" si="25"/>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35">
      <c r="A137" s="45"/>
      <c r="B137" s="54"/>
      <c r="C137" s="87">
        <f t="shared" si="25"/>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35">
      <c r="A138" s="45"/>
      <c r="B138" s="54"/>
      <c r="C138" s="87">
        <f t="shared" si="25"/>
        <v>4</v>
      </c>
      <c r="D138" s="73"/>
      <c r="E138" s="70"/>
      <c r="F138" s="70"/>
      <c r="G138" s="73"/>
      <c r="H138" s="132" t="s">
        <v>2315</v>
      </c>
      <c r="I138" s="133"/>
      <c r="J138" s="133"/>
      <c r="K138" s="312">
        <f>SUM(K134:K137)</f>
        <v>0.39569892473118284</v>
      </c>
      <c r="L138" s="134"/>
      <c r="M138" s="76"/>
      <c r="N138" s="76" t="s">
        <v>2823</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35">
      <c r="A139" s="45"/>
      <c r="B139" s="54"/>
      <c r="C139" s="87">
        <f t="shared" si="25"/>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35">
      <c r="A140" s="45"/>
      <c r="B140" s="54"/>
      <c r="C140" s="87">
        <f t="shared" si="25"/>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15"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15"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15" customHeight="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15" customHeight="1" outlineLevel="1" x14ac:dyDescent="0.3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49999999999999" customHeight="1" x14ac:dyDescent="0.3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49999999999999" customHeight="1" outlineLevel="1" x14ac:dyDescent="0.3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15"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5" customHeight="1" outlineLevel="2" x14ac:dyDescent="0.3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3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3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3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3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15" customHeight="1" outlineLevel="3" x14ac:dyDescent="0.3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3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3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2828</v>
      </c>
    </row>
    <row r="165" spans="1:49" ht="30" customHeight="1" outlineLevel="2" x14ac:dyDescent="0.3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2825</v>
      </c>
      <c r="S165" s="140" t="s">
        <v>2826</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2827</v>
      </c>
      <c r="AS165" s="467" t="s">
        <v>318</v>
      </c>
      <c r="AV165" t="s">
        <v>2406</v>
      </c>
    </row>
    <row r="166" spans="1:49" outlineLevel="3" x14ac:dyDescent="0.3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35">
      <c r="A167" s="45"/>
      <c r="B167" s="54"/>
      <c r="C167" s="87">
        <f t="shared" ref="C167:C174" si="30">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35">
      <c r="A168" s="45"/>
      <c r="B168" s="54"/>
      <c r="C168" s="87">
        <f t="shared" si="30"/>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35">
      <c r="A169" s="45"/>
      <c r="B169" s="54"/>
      <c r="C169" s="87">
        <f t="shared" si="30"/>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2407</v>
      </c>
    </row>
    <row r="170" spans="1:49" outlineLevel="3" x14ac:dyDescent="0.35">
      <c r="A170" s="45"/>
      <c r="B170" s="54"/>
      <c r="C170" s="87">
        <f t="shared" si="30"/>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35">
      <c r="A171" s="45"/>
      <c r="B171" s="54"/>
      <c r="C171" s="87">
        <f t="shared" si="30"/>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2409</v>
      </c>
    </row>
    <row r="172" spans="1:49" outlineLevel="3" x14ac:dyDescent="0.35">
      <c r="A172" s="45"/>
      <c r="B172" s="54"/>
      <c r="C172" s="87">
        <f t="shared" si="30"/>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2408</v>
      </c>
    </row>
    <row r="173" spans="1:49" outlineLevel="3" x14ac:dyDescent="0.35">
      <c r="A173" s="45"/>
      <c r="B173" s="54"/>
      <c r="C173" s="87">
        <f t="shared" si="30"/>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3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15" customHeight="1" outlineLevel="3" x14ac:dyDescent="0.3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3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3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3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3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3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3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35">
      <c r="A183" s="45"/>
      <c r="B183" s="54"/>
      <c r="C183" s="87">
        <f t="shared" si="33"/>
        <v>4</v>
      </c>
      <c r="D183" s="73"/>
      <c r="E183" s="70">
        <f t="shared" ref="E183:F188" si="34">E182</f>
        <v>0</v>
      </c>
      <c r="F183" s="70">
        <f t="shared" si="34"/>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35">
      <c r="A184" s="45"/>
      <c r="B184" s="54"/>
      <c r="C184" s="87">
        <f t="shared" si="33"/>
        <v>4</v>
      </c>
      <c r="D184" s="73"/>
      <c r="E184" s="70">
        <f t="shared" si="34"/>
        <v>0</v>
      </c>
      <c r="F184" s="70">
        <f t="shared" si="34"/>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3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3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3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3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3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3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35">
      <c r="A191" s="45"/>
      <c r="B191" s="54"/>
      <c r="C191" s="87">
        <f t="shared" si="46"/>
        <v>4</v>
      </c>
      <c r="D191" s="73"/>
      <c r="E191" s="70"/>
      <c r="F191" s="70">
        <f t="shared" si="47"/>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3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3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3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3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3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3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3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35">
      <c r="A199" s="45"/>
      <c r="B199" s="54"/>
      <c r="C199" s="87">
        <f t="shared" si="50"/>
        <v>4</v>
      </c>
      <c r="D199" s="73"/>
      <c r="E199" s="70"/>
      <c r="F199" s="70">
        <f t="shared" si="47"/>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3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3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3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3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3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3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3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35">
      <c r="A207" s="45"/>
      <c r="B207" s="54"/>
      <c r="C207" s="87">
        <f t="shared" si="54"/>
        <v>4</v>
      </c>
      <c r="D207" s="73"/>
      <c r="E207" s="70"/>
      <c r="F207" s="70">
        <f t="shared" si="47"/>
        <v>3</v>
      </c>
      <c r="G207" s="73"/>
      <c r="H207" s="187" t="s">
        <v>309</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3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3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3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3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3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3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3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35">
      <c r="A215" s="45"/>
      <c r="B215" s="54"/>
      <c r="C215" s="87">
        <f t="shared" si="55"/>
        <v>4</v>
      </c>
      <c r="D215" s="73"/>
      <c r="E215" s="70"/>
      <c r="F215" s="70">
        <f t="shared" si="47"/>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35">
      <c r="A216" s="45"/>
      <c r="B216" s="54"/>
      <c r="C216" s="87">
        <f t="shared" si="55"/>
        <v>4</v>
      </c>
      <c r="D216" s="73"/>
      <c r="E216" s="70"/>
      <c r="F216" s="70">
        <f t="shared" si="47"/>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3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3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3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3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3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3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35">
      <c r="A223" s="45"/>
      <c r="B223" s="54"/>
      <c r="C223" s="87">
        <f t="shared" si="56"/>
        <v>4</v>
      </c>
      <c r="D223" s="73"/>
      <c r="E223" s="70"/>
      <c r="F223" s="70">
        <f t="shared" si="47"/>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35">
      <c r="A224" s="45"/>
      <c r="B224" s="54"/>
      <c r="C224" s="87">
        <f t="shared" si="56"/>
        <v>4</v>
      </c>
      <c r="D224" s="73"/>
      <c r="E224" s="70"/>
      <c r="F224" s="70">
        <f t="shared" si="47"/>
        <v>5</v>
      </c>
      <c r="G224" s="73"/>
      <c r="H224" s="97" t="s">
        <v>2690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3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3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3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3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3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3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35">
      <c r="A231" s="45"/>
      <c r="B231" s="54"/>
      <c r="C231" s="87">
        <f t="shared" si="58"/>
        <v>4</v>
      </c>
      <c r="D231" s="73"/>
      <c r="E231" s="70"/>
      <c r="F231" s="70">
        <f t="shared" si="47"/>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3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3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3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3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3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3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3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35">
      <c r="A239" s="45"/>
      <c r="B239" s="54"/>
      <c r="C239" s="87">
        <f t="shared" si="60"/>
        <v>4</v>
      </c>
      <c r="D239" s="73"/>
      <c r="E239" s="70"/>
      <c r="F239" s="70">
        <f t="shared" si="47"/>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3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3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3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3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3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3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15" customHeight="1" outlineLevel="3" x14ac:dyDescent="0.3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3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3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3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3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3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3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3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3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3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3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3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3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35">
      <c r="A261" s="45"/>
      <c r="B261" s="54"/>
      <c r="C261" s="87">
        <f>INT($C$150)+3</f>
        <v>4</v>
      </c>
      <c r="D261" s="73"/>
      <c r="E261" s="70"/>
      <c r="F261" s="70"/>
      <c r="G261" s="73"/>
      <c r="H261" s="189" t="s">
        <v>336</v>
      </c>
      <c r="I261" s="190" t="s">
        <v>329</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3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3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3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3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3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15" customHeight="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15" customHeight="1" outlineLevel="1" x14ac:dyDescent="0.3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49999999999999" customHeight="1" x14ac:dyDescent="0.3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49999999999999" customHeight="1" outlineLevel="1" x14ac:dyDescent="0.3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15"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5" customHeight="1" outlineLevel="2" x14ac:dyDescent="0.3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3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3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15" customHeight="1" outlineLevel="3" x14ac:dyDescent="0.3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35">
      <c r="A288" s="45"/>
      <c r="B288" s="54"/>
      <c r="C288" s="87">
        <f t="shared" ref="C288:C296" si="63">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35">
      <c r="A289" s="45"/>
      <c r="B289" s="54"/>
      <c r="C289" s="87">
        <f t="shared" si="63"/>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35">
      <c r="A290" s="45"/>
      <c r="B290" s="54"/>
      <c r="C290" s="87">
        <f t="shared" si="63"/>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35">
      <c r="A291" s="45"/>
      <c r="B291" s="54"/>
      <c r="C291" s="87">
        <f t="shared" si="63"/>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35">
      <c r="A292" s="45"/>
      <c r="B292" s="54"/>
      <c r="C292" s="87">
        <f t="shared" si="63"/>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35">
      <c r="A293" s="45"/>
      <c r="B293" s="54"/>
      <c r="C293" s="87">
        <f t="shared" si="63"/>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35">
      <c r="A294" s="45"/>
      <c r="B294" s="54"/>
      <c r="C294" s="87">
        <f t="shared" si="63"/>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3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3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3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15" customHeight="1" outlineLevel="3" x14ac:dyDescent="0.3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2" outlineLevel="3" x14ac:dyDescent="0.35">
      <c r="A300" s="45"/>
      <c r="B300" s="54"/>
      <c r="C300" s="87">
        <f t="shared" ref="C300:C305" si="64">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35">
      <c r="A301" s="45"/>
      <c r="B301" s="54"/>
      <c r="C301" s="87">
        <f t="shared" si="64"/>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35">
      <c r="A302" s="45"/>
      <c r="B302" s="54"/>
      <c r="C302" s="87">
        <f t="shared" si="64"/>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35">
      <c r="A303" s="45"/>
      <c r="B303" s="54"/>
      <c r="C303" s="87">
        <f t="shared" si="64"/>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3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3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3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15" customHeight="1" outlineLevel="3" x14ac:dyDescent="0.3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3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3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35">
      <c r="A313" s="45"/>
      <c r="B313" s="54"/>
      <c r="C313" s="87">
        <f t="shared" ref="C313:C319" si="65">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35">
      <c r="A314" s="45"/>
      <c r="B314" s="54"/>
      <c r="C314" s="87">
        <f t="shared" si="65"/>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35">
      <c r="A315" s="45"/>
      <c r="B315" s="54"/>
      <c r="C315" s="87">
        <f t="shared" si="65"/>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3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35">
      <c r="A317" s="45"/>
      <c r="B317" s="54"/>
      <c r="C317" s="87">
        <f t="shared" si="65"/>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35">
      <c r="A318" s="45"/>
      <c r="B318" s="54"/>
      <c r="C318" s="87">
        <f t="shared" si="65"/>
        <v>4</v>
      </c>
      <c r="D318" s="73"/>
      <c r="E318" s="70"/>
      <c r="F318" s="70"/>
      <c r="G318" s="73"/>
      <c r="H318" s="76" t="s">
        <v>401</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1.5" outlineLevel="3" x14ac:dyDescent="0.35">
      <c r="A319" s="45"/>
      <c r="B319" s="54"/>
      <c r="C319" s="87">
        <f t="shared" si="65"/>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3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15" customHeight="1" outlineLevel="3" x14ac:dyDescent="0.3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3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3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3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35">
      <c r="A327" s="45"/>
      <c r="B327" s="54"/>
      <c r="C327" s="87">
        <f t="shared" ref="C327:C336" si="70">INT($C$276+3)</f>
        <v>4</v>
      </c>
      <c r="D327" s="73"/>
      <c r="E327" s="70"/>
      <c r="F327" s="70"/>
      <c r="G327" s="73"/>
      <c r="H327" s="105" t="s">
        <v>432</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35">
      <c r="A328" s="45"/>
      <c r="B328" s="54"/>
      <c r="C328" s="87">
        <f t="shared" si="70"/>
        <v>4</v>
      </c>
      <c r="D328" s="73"/>
      <c r="E328" s="70"/>
      <c r="F328" s="70"/>
      <c r="G328" s="73"/>
      <c r="H328" s="76" t="s">
        <v>433</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35">
      <c r="A329" s="45"/>
      <c r="B329" s="54"/>
      <c r="C329" s="87">
        <f t="shared" si="70"/>
        <v>4</v>
      </c>
      <c r="D329" s="73"/>
      <c r="E329" s="70"/>
      <c r="F329" s="70"/>
      <c r="G329" s="73"/>
      <c r="H329" s="76" t="s">
        <v>434</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35">
      <c r="A330" s="45"/>
      <c r="B330" s="54"/>
      <c r="C330" s="87">
        <f t="shared" si="70"/>
        <v>4</v>
      </c>
      <c r="D330" s="73"/>
      <c r="E330" s="70"/>
      <c r="F330" s="70"/>
      <c r="G330" s="73"/>
      <c r="H330" s="76" t="s">
        <v>435</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35">
      <c r="A331" s="45"/>
      <c r="B331" s="54"/>
      <c r="C331" s="87">
        <f t="shared" si="70"/>
        <v>4</v>
      </c>
      <c r="D331" s="73"/>
      <c r="E331" s="70"/>
      <c r="F331" s="70"/>
      <c r="G331" s="73"/>
      <c r="H331" s="76" t="s">
        <v>436</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35">
      <c r="A332" s="45"/>
      <c r="B332" s="54"/>
      <c r="C332" s="87">
        <f t="shared" si="70"/>
        <v>4</v>
      </c>
      <c r="D332" s="73"/>
      <c r="E332" s="70"/>
      <c r="F332" s="70"/>
      <c r="G332" s="73"/>
      <c r="H332" s="76" t="s">
        <v>437</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35">
      <c r="A333" s="45"/>
      <c r="B333" s="54"/>
      <c r="C333" s="87">
        <f t="shared" si="70"/>
        <v>4</v>
      </c>
      <c r="D333" s="73"/>
      <c r="E333" s="70"/>
      <c r="F333" s="70"/>
      <c r="G333" s="73"/>
      <c r="H333" s="76" t="s">
        <v>438</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35">
      <c r="A334" s="45"/>
      <c r="B334" s="54"/>
      <c r="C334" s="87">
        <f t="shared" si="70"/>
        <v>4</v>
      </c>
      <c r="D334" s="73"/>
      <c r="E334" s="70"/>
      <c r="F334" s="70"/>
      <c r="G334" s="73"/>
      <c r="H334" s="76" t="s">
        <v>439</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35">
      <c r="A335" s="45"/>
      <c r="B335" s="54"/>
      <c r="C335" s="87">
        <f t="shared" si="70"/>
        <v>4</v>
      </c>
      <c r="D335" s="73"/>
      <c r="E335" s="70"/>
      <c r="F335" s="70"/>
      <c r="G335" s="73"/>
      <c r="H335" s="76" t="s">
        <v>440</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35">
      <c r="A336" s="45"/>
      <c r="B336" s="54"/>
      <c r="C336" s="87">
        <f t="shared" si="70"/>
        <v>4</v>
      </c>
      <c r="D336" s="73"/>
      <c r="E336" s="70"/>
      <c r="F336" s="70"/>
      <c r="G336" s="73"/>
      <c r="H336" s="76" t="s">
        <v>441</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35">
      <c r="A337" s="45"/>
      <c r="B337" s="54"/>
      <c r="C337" s="87">
        <f>INT($C$276+3)</f>
        <v>4</v>
      </c>
      <c r="D337" s="73"/>
      <c r="E337" s="70"/>
      <c r="F337" s="70"/>
      <c r="G337" s="73"/>
      <c r="H337" s="76" t="s">
        <v>442</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35">
      <c r="A338" s="45"/>
      <c r="B338" s="54"/>
      <c r="C338" s="87">
        <f>INT($C$276+3)</f>
        <v>4</v>
      </c>
      <c r="D338" s="73"/>
      <c r="E338" s="70"/>
      <c r="F338" s="70"/>
      <c r="G338" s="73"/>
      <c r="H338" s="76" t="s">
        <v>443</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35">
      <c r="A339" s="45"/>
      <c r="B339" s="54"/>
      <c r="C339" s="87">
        <f>INT($C$276+3)</f>
        <v>4</v>
      </c>
      <c r="D339" s="73"/>
      <c r="E339" s="70"/>
      <c r="F339" s="70"/>
      <c r="G339" s="73"/>
      <c r="H339" s="76" t="s">
        <v>444</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35">
      <c r="A340" s="45"/>
      <c r="B340" s="54"/>
      <c r="C340" s="87">
        <f t="shared" ref="C340:C360" si="72">INT($C$276+3)</f>
        <v>4</v>
      </c>
      <c r="D340" s="73"/>
      <c r="E340" s="70"/>
      <c r="F340" s="70"/>
      <c r="G340" s="73"/>
      <c r="H340" s="76" t="s">
        <v>445</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35">
      <c r="A341" s="45"/>
      <c r="B341" s="54"/>
      <c r="C341" s="87">
        <f t="shared" si="72"/>
        <v>4</v>
      </c>
      <c r="D341" s="73"/>
      <c r="E341" s="70"/>
      <c r="F341" s="70"/>
      <c r="G341" s="73"/>
      <c r="H341" s="76" t="s">
        <v>446</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35">
      <c r="A342" s="45"/>
      <c r="B342" s="54"/>
      <c r="C342" s="87">
        <f t="shared" si="72"/>
        <v>4</v>
      </c>
      <c r="D342" s="73"/>
      <c r="E342" s="70"/>
      <c r="F342" s="70"/>
      <c r="G342" s="73"/>
      <c r="H342" s="76" t="s">
        <v>447</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35">
      <c r="A343" s="45"/>
      <c r="B343" s="54"/>
      <c r="C343" s="87">
        <f t="shared" si="72"/>
        <v>4</v>
      </c>
      <c r="D343" s="73"/>
      <c r="E343" s="70"/>
      <c r="F343" s="70"/>
      <c r="G343" s="73"/>
      <c r="H343" s="76" t="s">
        <v>448</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35">
      <c r="A344" s="45"/>
      <c r="B344" s="54"/>
      <c r="C344" s="87">
        <f t="shared" si="72"/>
        <v>4</v>
      </c>
      <c r="D344" s="73"/>
      <c r="E344" s="70"/>
      <c r="F344" s="70"/>
      <c r="G344" s="73"/>
      <c r="H344" s="76" t="s">
        <v>449</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35">
      <c r="A345" s="45"/>
      <c r="B345" s="54"/>
      <c r="C345" s="87">
        <f t="shared" si="72"/>
        <v>4</v>
      </c>
      <c r="D345" s="73"/>
      <c r="E345" s="70"/>
      <c r="F345" s="70"/>
      <c r="G345" s="73"/>
      <c r="H345" s="76" t="s">
        <v>450</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35">
      <c r="A346" s="45"/>
      <c r="B346" s="54"/>
      <c r="C346" s="87">
        <f t="shared" si="72"/>
        <v>4</v>
      </c>
      <c r="D346" s="73"/>
      <c r="E346" s="70"/>
      <c r="F346" s="70"/>
      <c r="G346" s="73"/>
      <c r="H346" s="76" t="s">
        <v>451</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35">
      <c r="A347" s="45"/>
      <c r="B347" s="54"/>
      <c r="C347" s="87">
        <f t="shared" si="72"/>
        <v>4</v>
      </c>
      <c r="D347" s="73"/>
      <c r="E347" s="70"/>
      <c r="F347" s="70"/>
      <c r="G347" s="73"/>
      <c r="H347" s="76" t="s">
        <v>452</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35">
      <c r="A348" s="45"/>
      <c r="B348" s="54"/>
      <c r="C348" s="87">
        <f t="shared" si="72"/>
        <v>4</v>
      </c>
      <c r="D348" s="73"/>
      <c r="E348" s="70"/>
      <c r="F348" s="70"/>
      <c r="G348" s="73"/>
      <c r="H348" s="76" t="s">
        <v>453</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35">
      <c r="A349" s="45"/>
      <c r="B349" s="54"/>
      <c r="C349" s="87">
        <f t="shared" si="72"/>
        <v>4</v>
      </c>
      <c r="D349" s="73"/>
      <c r="E349" s="70"/>
      <c r="F349" s="70"/>
      <c r="G349" s="73"/>
      <c r="H349" s="76" t="s">
        <v>454</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35">
      <c r="A350" s="45"/>
      <c r="B350" s="54"/>
      <c r="C350" s="87">
        <f t="shared" si="72"/>
        <v>4</v>
      </c>
      <c r="D350" s="73"/>
      <c r="E350" s="70"/>
      <c r="F350" s="70"/>
      <c r="G350" s="73"/>
      <c r="H350" s="76" t="s">
        <v>455</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35">
      <c r="A351" s="45"/>
      <c r="B351" s="54"/>
      <c r="C351" s="87">
        <f t="shared" si="72"/>
        <v>4</v>
      </c>
      <c r="D351" s="73"/>
      <c r="E351" s="70"/>
      <c r="F351" s="70"/>
      <c r="G351" s="73"/>
      <c r="H351" s="76" t="s">
        <v>456</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35">
      <c r="A352" s="45"/>
      <c r="B352" s="54"/>
      <c r="C352" s="87">
        <f t="shared" si="72"/>
        <v>4</v>
      </c>
      <c r="D352" s="73"/>
      <c r="E352" s="70"/>
      <c r="F352" s="70"/>
      <c r="G352" s="73"/>
      <c r="H352" s="76" t="s">
        <v>2453</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35">
      <c r="A353" s="45"/>
      <c r="B353" s="54"/>
      <c r="C353" s="87">
        <f t="shared" si="72"/>
        <v>4</v>
      </c>
      <c r="D353" s="73"/>
      <c r="E353" s="70"/>
      <c r="F353" s="70"/>
      <c r="G353" s="73"/>
      <c r="H353" s="76" t="s">
        <v>2454</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3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35">
      <c r="A356" s="45"/>
      <c r="B356" s="54"/>
      <c r="C356" s="87">
        <f t="shared" si="72"/>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35">
      <c r="A358" s="45"/>
      <c r="B358" s="54"/>
      <c r="C358" s="87">
        <f t="shared" si="72"/>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35">
      <c r="A359" s="45"/>
      <c r="B359" s="54"/>
      <c r="C359" s="87">
        <f t="shared" si="72"/>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35">
      <c r="A360" s="45"/>
      <c r="B360" s="54"/>
      <c r="C360" s="87">
        <f t="shared" si="72"/>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15" customHeight="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15" customHeight="1" outlineLevel="1" x14ac:dyDescent="0.3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3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49999999999999" customHeight="1" x14ac:dyDescent="0.3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49999999999999" customHeight="1" outlineLevel="1" x14ac:dyDescent="0.3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15"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3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3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3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5" customHeight="1" outlineLevel="2" x14ac:dyDescent="0.3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3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3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3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15" customHeight="1" outlineLevel="3" x14ac:dyDescent="0.3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35">
      <c r="A382" s="45"/>
      <c r="B382" s="54"/>
      <c r="C382" s="87">
        <f>INT($C$370)+2</f>
        <v>3</v>
      </c>
      <c r="D382" s="73"/>
      <c r="E382" s="70"/>
      <c r="F382" s="70"/>
      <c r="G382" s="73"/>
      <c r="H382" s="76" t="s">
        <v>469</v>
      </c>
      <c r="I382" s="97" t="b">
        <v>0</v>
      </c>
      <c r="J382" s="76"/>
      <c r="K382" s="76"/>
      <c r="L382" s="76"/>
      <c r="M382" s="76"/>
      <c r="N382" s="238" t="s">
        <v>2819</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3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3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3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35">
      <c r="A386" s="45"/>
      <c r="B386" s="54"/>
      <c r="C386" s="87">
        <f t="shared" ref="C386:C401" si="73">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35">
      <c r="A387" s="45"/>
      <c r="B387" s="54"/>
      <c r="C387" s="87">
        <f t="shared" si="73"/>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35">
      <c r="A388" s="45"/>
      <c r="B388" s="54"/>
      <c r="C388" s="87">
        <f t="shared" si="73"/>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35">
      <c r="A389" s="45"/>
      <c r="B389" s="54"/>
      <c r="C389" s="87">
        <f t="shared" si="73"/>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35">
      <c r="A390" s="45"/>
      <c r="B390" s="54"/>
      <c r="C390" s="87">
        <f t="shared" si="73"/>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35">
      <c r="A391" s="45"/>
      <c r="B391" s="54"/>
      <c r="C391" s="87">
        <f t="shared" si="73"/>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35">
      <c r="A392" s="45"/>
      <c r="B392" s="54"/>
      <c r="C392" s="87">
        <f t="shared" si="73"/>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35">
      <c r="A393" s="45"/>
      <c r="B393" s="54"/>
      <c r="C393" s="87">
        <f t="shared" si="73"/>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35">
      <c r="A394" s="45"/>
      <c r="B394" s="54"/>
      <c r="C394" s="87">
        <f t="shared" si="73"/>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35">
      <c r="A395" s="45"/>
      <c r="B395" s="54"/>
      <c r="C395" s="87">
        <f t="shared" si="73"/>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35">
      <c r="A396" s="45"/>
      <c r="B396" s="54"/>
      <c r="C396" s="87">
        <f t="shared" si="73"/>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35">
      <c r="A397" s="45"/>
      <c r="B397" s="54"/>
      <c r="C397" s="87">
        <f t="shared" si="73"/>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35">
      <c r="A398" s="45"/>
      <c r="B398" s="54"/>
      <c r="C398" s="87">
        <f t="shared" si="73"/>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35">
      <c r="A399" s="45"/>
      <c r="B399" s="54"/>
      <c r="C399" s="87">
        <f t="shared" si="73"/>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3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3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15" customHeight="1" outlineLevel="2" x14ac:dyDescent="0.3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15" customHeight="1" outlineLevel="1" x14ac:dyDescent="0.3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15" customHeight="1" x14ac:dyDescent="0.3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3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3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Y430" sqref="Y430"/>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3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180</v>
      </c>
      <c r="I11" s="313">
        <v>44829.2022743056</v>
      </c>
      <c r="J11" s="483" t="s">
        <v>2717</v>
      </c>
      <c r="K11" s="484"/>
      <c r="L11" s="484"/>
      <c r="M11" s="484"/>
      <c r="N11" s="484"/>
      <c r="O11" s="484"/>
      <c r="P11" s="484"/>
      <c r="Q11" s="484"/>
      <c r="R11" s="484"/>
      <c r="S11" s="484"/>
      <c r="T11" s="484"/>
      <c r="U11" s="484"/>
      <c r="V11" s="484"/>
      <c r="W11" s="484"/>
      <c r="X11" s="484"/>
      <c r="Y11" s="484"/>
      <c r="Z11" s="389"/>
      <c r="AA11" s="389"/>
      <c r="AB11" s="390"/>
      <c r="AC11" s="326"/>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181</v>
      </c>
      <c r="I12" s="281">
        <v>44838.279284722201</v>
      </c>
      <c r="J12" s="485" t="s">
        <v>2824</v>
      </c>
      <c r="K12" s="486"/>
      <c r="L12" s="486"/>
      <c r="M12" s="486"/>
      <c r="N12" s="486"/>
      <c r="O12" s="486"/>
      <c r="P12" s="486"/>
      <c r="Q12" s="486"/>
      <c r="R12" s="486"/>
      <c r="S12" s="486"/>
      <c r="T12" s="486"/>
      <c r="U12" s="486"/>
      <c r="V12" s="486"/>
      <c r="W12" s="486"/>
      <c r="X12" s="486"/>
      <c r="Y12" s="486"/>
      <c r="Z12" s="391"/>
      <c r="AA12" s="391"/>
      <c r="AB12" s="392"/>
      <c r="AC12" s="326"/>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15" hidden="1" customHeight="1" outlineLevel="3" x14ac:dyDescent="0.3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3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3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5" customHeight="1" outlineLevel="1" collapsed="1" x14ac:dyDescent="0.3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3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hidden="1" customHeight="1" outlineLevel="2" x14ac:dyDescent="0.3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3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hidden="1" outlineLevel="1" x14ac:dyDescent="0.3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hidden="1" outlineLevel="1" collapsed="1" x14ac:dyDescent="0.3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3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3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3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3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3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3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3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3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3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3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3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3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3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3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3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3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3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3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3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3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3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3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3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3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3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3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3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3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3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3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3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3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3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3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3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3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3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3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3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3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3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3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3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3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3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3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3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3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3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3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3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3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3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3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3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3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3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3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3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3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3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3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3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collapsed="1" x14ac:dyDescent="0.3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3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3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hidden="1" outlineLevel="1" collapsed="1" x14ac:dyDescent="0.3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3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3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3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3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3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3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3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3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3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3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3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3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3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3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3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collapsed="1" x14ac:dyDescent="0.3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3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3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collapsed="1" x14ac:dyDescent="0.3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3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3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3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3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3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3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3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3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3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3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3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3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3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3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3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3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3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3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collapsed="1" x14ac:dyDescent="0.3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3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3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3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3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3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3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3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3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3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3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3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3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3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3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3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3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3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3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3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3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3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3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3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3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3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3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3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3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3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3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3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3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3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3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3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3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3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3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3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3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collapsed="1" x14ac:dyDescent="0.3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3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3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3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3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3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3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3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3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3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3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3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3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3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3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3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3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3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3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3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3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3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3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3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3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3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3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3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3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3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3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3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3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3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3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3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3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3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3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3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collapsed="1" x14ac:dyDescent="0.3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3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3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3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35">
      <c r="A234" s="45"/>
      <c r="B234" s="54"/>
      <c r="C234" s="47">
        <f>INT($C$29)+3</f>
        <v>4</v>
      </c>
      <c r="D234" s="73"/>
      <c r="E234" s="70" t="s">
        <v>870</v>
      </c>
      <c r="F234" s="70" t="s">
        <v>2719</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2718</v>
      </c>
      <c r="AE234" s="76"/>
      <c r="AF234" s="97">
        <v>1</v>
      </c>
      <c r="AG234" s="97">
        <v>1</v>
      </c>
      <c r="AH234" s="73"/>
      <c r="AI234" s="57"/>
      <c r="AJ234" s="45"/>
      <c r="AK234" s="45"/>
      <c r="AL234" s="45"/>
    </row>
    <row r="235" spans="1:38" hidden="1" outlineLevel="2" x14ac:dyDescent="0.3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3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3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3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3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3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collapsed="1" x14ac:dyDescent="0.3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3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3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3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3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3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3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3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3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3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3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3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3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3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3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3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3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3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3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3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3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3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3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3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3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3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3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3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3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3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3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3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3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3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3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3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3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3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3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3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3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3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3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3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3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3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3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3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3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3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3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3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3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3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3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3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3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3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3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3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3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3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3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3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3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3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3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3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3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3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3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3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3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3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collapsed="1" x14ac:dyDescent="0.3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3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3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3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3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3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3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3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3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3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3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3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3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3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3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3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3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collapsed="1" x14ac:dyDescent="0.3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3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3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3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3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hidden="1" outlineLevel="1" collapsed="1" x14ac:dyDescent="0.3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3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3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3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collapsed="1" x14ac:dyDescent="0.3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3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3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3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3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3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hidden="1" outlineLevel="2" x14ac:dyDescent="0.3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hidden="1" outlineLevel="2" collapsed="1" x14ac:dyDescent="0.3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hidden="1" outlineLevel="3" x14ac:dyDescent="0.3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3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3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hidden="1" outlineLevel="2" x14ac:dyDescent="0.3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3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3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3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3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3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3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3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3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hidden="1" outlineLevel="2" x14ac:dyDescent="0.3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hidden="1" outlineLevel="2" x14ac:dyDescent="0.3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hidden="1" outlineLevel="2" x14ac:dyDescent="0.3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hidden="1" outlineLevel="2" x14ac:dyDescent="0.3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hidden="1" outlineLevel="1" x14ac:dyDescent="0.3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3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3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3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3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3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3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3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3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3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3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3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3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3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3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3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hidden="1" outlineLevel="2" x14ac:dyDescent="0.3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3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3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3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3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3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3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3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3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3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3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3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3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3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3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3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3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2" x14ac:dyDescent="0.3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outlineLevel="2" x14ac:dyDescent="0.35">
      <c r="A431" s="45"/>
      <c r="B431" s="54"/>
      <c r="C431" s="47">
        <f t="shared" si="74"/>
        <v>3</v>
      </c>
      <c r="D431" s="73"/>
      <c r="E431" s="70"/>
      <c r="F431" s="70" t="s">
        <v>1198</v>
      </c>
      <c r="G431" s="73"/>
      <c r="H431" s="76" t="s">
        <v>2720</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outlineLevel="2" x14ac:dyDescent="0.35">
      <c r="A432" s="45"/>
      <c r="B432" s="54"/>
      <c r="C432" s="47">
        <f t="shared" si="74"/>
        <v>3</v>
      </c>
      <c r="D432" s="73"/>
      <c r="E432" s="70"/>
      <c r="F432" s="70" t="s">
        <v>1199</v>
      </c>
      <c r="G432" s="73"/>
      <c r="H432" s="76" t="s">
        <v>2721</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3" x14ac:dyDescent="0.35">
      <c r="A433" s="45"/>
      <c r="B433" s="54"/>
      <c r="C433" s="47">
        <f t="shared" si="74"/>
        <v>3</v>
      </c>
      <c r="D433" s="73"/>
      <c r="E433" s="70"/>
      <c r="F433" s="70" t="s">
        <v>1200</v>
      </c>
      <c r="G433" s="73"/>
      <c r="H433" s="76" t="s">
        <v>2722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3" x14ac:dyDescent="0.35">
      <c r="A434" s="45"/>
      <c r="B434" s="54"/>
      <c r="C434" s="47">
        <f t="shared" si="74"/>
        <v>3</v>
      </c>
      <c r="D434" s="73"/>
      <c r="E434" s="70"/>
      <c r="F434" s="70" t="s">
        <v>1201</v>
      </c>
      <c r="G434" s="73"/>
      <c r="H434" s="76" t="s">
        <v>2723</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35">
      <c r="A435" s="45"/>
      <c r="B435" s="54"/>
      <c r="C435" s="47">
        <f t="shared" si="74"/>
        <v>3</v>
      </c>
      <c r="D435" s="73"/>
      <c r="E435" s="70"/>
      <c r="F435" s="70" t="s">
        <v>1202</v>
      </c>
      <c r="G435" s="73"/>
      <c r="H435" s="76" t="s">
        <v>2724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35">
      <c r="A436" s="45"/>
      <c r="B436" s="54"/>
      <c r="C436" s="47">
        <f t="shared" si="74"/>
        <v>3</v>
      </c>
      <c r="D436" s="73"/>
      <c r="E436" s="70"/>
      <c r="F436" s="70" t="s">
        <v>1203</v>
      </c>
      <c r="G436" s="73"/>
      <c r="H436" s="76" t="s">
        <v>2725</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collapsed="1" x14ac:dyDescent="0.35">
      <c r="A437" s="45"/>
      <c r="B437" s="54"/>
      <c r="C437" s="47">
        <f t="shared" si="74"/>
        <v>3</v>
      </c>
      <c r="D437" s="73"/>
      <c r="E437" s="70"/>
      <c r="F437" s="70" t="s">
        <v>1204</v>
      </c>
      <c r="G437" s="73"/>
      <c r="H437" s="76" t="s">
        <v>2726</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3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hidden="1" outlineLevel="2" x14ac:dyDescent="0.35">
      <c r="A463" s="45"/>
      <c r="B463" s="54"/>
      <c r="C463" s="47">
        <f t="shared" si="74"/>
        <v>3</v>
      </c>
      <c r="D463" s="73"/>
      <c r="E463" s="70"/>
      <c r="F463" s="70" t="s">
        <v>1234</v>
      </c>
      <c r="G463" s="73"/>
      <c r="H463" s="76" t="s">
        <v>2727</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hidden="1" outlineLevel="2" x14ac:dyDescent="0.35">
      <c r="A464" s="45"/>
      <c r="B464" s="54"/>
      <c r="C464" s="47">
        <f t="shared" si="74"/>
        <v>3</v>
      </c>
      <c r="D464" s="73"/>
      <c r="E464" s="70"/>
      <c r="F464" s="70" t="s">
        <v>1235</v>
      </c>
      <c r="G464" s="73"/>
      <c r="H464" s="76" t="s">
        <v>2728</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35">
      <c r="A465" s="45"/>
      <c r="B465" s="54"/>
      <c r="C465" s="47">
        <f t="shared" si="74"/>
        <v>3</v>
      </c>
      <c r="D465" s="73"/>
      <c r="E465" s="70"/>
      <c r="F465" s="70" t="s">
        <v>1236</v>
      </c>
      <c r="G465" s="73"/>
      <c r="H465" s="76" t="s">
        <v>2729</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35">
      <c r="A466" s="45"/>
      <c r="B466" s="54"/>
      <c r="C466" s="47">
        <f t="shared" si="74"/>
        <v>3</v>
      </c>
      <c r="D466" s="73"/>
      <c r="E466" s="70"/>
      <c r="F466" s="70" t="s">
        <v>1237</v>
      </c>
      <c r="G466" s="73"/>
      <c r="H466" s="76" t="s">
        <v>2730</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35">
      <c r="A467" s="45"/>
      <c r="B467" s="54"/>
      <c r="C467" s="47">
        <f t="shared" si="74"/>
        <v>3</v>
      </c>
      <c r="D467" s="73"/>
      <c r="E467" s="70"/>
      <c r="F467" s="70" t="s">
        <v>1238</v>
      </c>
      <c r="G467" s="73"/>
      <c r="H467" s="76" t="s">
        <v>2731</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35">
      <c r="A468" s="45"/>
      <c r="B468" s="54"/>
      <c r="C468" s="47">
        <f t="shared" si="74"/>
        <v>3</v>
      </c>
      <c r="D468" s="73"/>
      <c r="E468" s="70"/>
      <c r="F468" s="70" t="s">
        <v>1239</v>
      </c>
      <c r="G468" s="73"/>
      <c r="H468" s="76" t="s">
        <v>2732</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35">
      <c r="A469" s="45"/>
      <c r="B469" s="54"/>
      <c r="C469" s="47">
        <f t="shared" si="74"/>
        <v>3</v>
      </c>
      <c r="D469" s="73"/>
      <c r="E469" s="70"/>
      <c r="F469" s="70" t="s">
        <v>1240</v>
      </c>
      <c r="G469" s="73"/>
      <c r="H469" s="76" t="s">
        <v>2733</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3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35">
      <c r="A471" s="45"/>
      <c r="B471" s="54"/>
      <c r="C471" s="47">
        <f t="shared" si="74"/>
        <v>3</v>
      </c>
      <c r="D471" s="73"/>
      <c r="E471" s="70"/>
      <c r="F471" s="70" t="s">
        <v>1243</v>
      </c>
      <c r="G471" s="73"/>
      <c r="H471" s="76" t="s">
        <v>2734</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35">
      <c r="A472" s="45"/>
      <c r="B472" s="54"/>
      <c r="C472" s="47">
        <f t="shared" si="74"/>
        <v>3</v>
      </c>
      <c r="D472" s="73"/>
      <c r="E472" s="70"/>
      <c r="F472" s="70" t="s">
        <v>1244</v>
      </c>
      <c r="G472" s="73"/>
      <c r="H472" s="76" t="s">
        <v>2735</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35">
      <c r="A473" s="45"/>
      <c r="B473" s="54"/>
      <c r="C473" s="47">
        <f t="shared" si="74"/>
        <v>3</v>
      </c>
      <c r="D473" s="73"/>
      <c r="E473" s="70"/>
      <c r="F473" s="70" t="s">
        <v>1245</v>
      </c>
      <c r="G473" s="73"/>
      <c r="H473" s="76" t="s">
        <v>2736</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35">
      <c r="A474" s="45"/>
      <c r="B474" s="54"/>
      <c r="C474" s="47">
        <f t="shared" si="74"/>
        <v>3</v>
      </c>
      <c r="D474" s="73"/>
      <c r="E474" s="70"/>
      <c r="F474" s="70" t="s">
        <v>1246</v>
      </c>
      <c r="G474" s="73"/>
      <c r="H474" s="76" t="s">
        <v>2737</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35">
      <c r="A475" s="45"/>
      <c r="B475" s="54"/>
      <c r="C475" s="47">
        <f t="shared" si="74"/>
        <v>3</v>
      </c>
      <c r="D475" s="73"/>
      <c r="E475" s="70"/>
      <c r="F475" s="70" t="s">
        <v>1247</v>
      </c>
      <c r="G475" s="73"/>
      <c r="H475" s="76" t="s">
        <v>2738</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35">
      <c r="A476" s="45"/>
      <c r="B476" s="54"/>
      <c r="C476" s="47">
        <f t="shared" si="74"/>
        <v>3</v>
      </c>
      <c r="D476" s="73"/>
      <c r="E476" s="70"/>
      <c r="F476" s="70" t="s">
        <v>1248</v>
      </c>
      <c r="G476" s="73"/>
      <c r="H476" s="76" t="s">
        <v>2739</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35">
      <c r="A477" s="45"/>
      <c r="B477" s="54"/>
      <c r="C477" s="47">
        <f t="shared" si="74"/>
        <v>3</v>
      </c>
      <c r="D477" s="73"/>
      <c r="E477" s="70"/>
      <c r="F477" s="70" t="s">
        <v>1249</v>
      </c>
      <c r="G477" s="73"/>
      <c r="H477" s="76" t="s">
        <v>2740</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3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3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hidden="1" outlineLevel="2" x14ac:dyDescent="0.35">
      <c r="A487" s="45"/>
      <c r="B487" s="54"/>
      <c r="C487" s="47">
        <f t="shared" si="74"/>
        <v>3</v>
      </c>
      <c r="D487" s="73"/>
      <c r="E487" s="70"/>
      <c r="F487" s="70" t="s">
        <v>1262</v>
      </c>
      <c r="G487" s="73"/>
      <c r="H487" s="76" t="s">
        <v>2741</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35">
      <c r="A488" s="45"/>
      <c r="B488" s="54"/>
      <c r="C488" s="47">
        <f t="shared" si="74"/>
        <v>3</v>
      </c>
      <c r="D488" s="73"/>
      <c r="E488" s="70"/>
      <c r="F488" s="70" t="s">
        <v>1263</v>
      </c>
      <c r="G488" s="73"/>
      <c r="H488" s="76" t="s">
        <v>2742</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35">
      <c r="A489" s="45"/>
      <c r="B489" s="54"/>
      <c r="C489" s="47">
        <f t="shared" si="74"/>
        <v>3</v>
      </c>
      <c r="D489" s="73"/>
      <c r="E489" s="70"/>
      <c r="F489" s="70" t="s">
        <v>1264</v>
      </c>
      <c r="G489" s="73"/>
      <c r="H489" s="76" t="s">
        <v>2743</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35">
      <c r="A490" s="45"/>
      <c r="B490" s="54"/>
      <c r="C490" s="47">
        <f t="shared" si="74"/>
        <v>3</v>
      </c>
      <c r="D490" s="73"/>
      <c r="E490" s="70"/>
      <c r="F490" s="70" t="s">
        <v>1265</v>
      </c>
      <c r="G490" s="73"/>
      <c r="H490" s="76" t="s">
        <v>2744</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35">
      <c r="A491" s="45"/>
      <c r="B491" s="54"/>
      <c r="C491" s="47">
        <f t="shared" si="74"/>
        <v>3</v>
      </c>
      <c r="D491" s="73"/>
      <c r="E491" s="70"/>
      <c r="F491" s="70" t="s">
        <v>1266</v>
      </c>
      <c r="G491" s="73"/>
      <c r="H491" s="76" t="s">
        <v>2745</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35">
      <c r="A492" s="45"/>
      <c r="B492" s="54"/>
      <c r="C492" s="47">
        <f t="shared" si="74"/>
        <v>3</v>
      </c>
      <c r="D492" s="73"/>
      <c r="E492" s="70"/>
      <c r="F492" s="70" t="s">
        <v>1267</v>
      </c>
      <c r="G492" s="73"/>
      <c r="H492" s="76" t="s">
        <v>2746</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35">
      <c r="A493" s="45"/>
      <c r="B493" s="54"/>
      <c r="C493" s="47">
        <f t="shared" si="74"/>
        <v>3</v>
      </c>
      <c r="D493" s="73"/>
      <c r="E493" s="70"/>
      <c r="F493" s="70" t="s">
        <v>1268</v>
      </c>
      <c r="G493" s="73"/>
      <c r="H493" s="76" t="s">
        <v>2747</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3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97">
        <v>-0.55000000000000004</v>
      </c>
      <c r="Z494" s="263">
        <f t="shared" ref="Z494" si="84">Y494</f>
        <v>-0.55000000000000004</v>
      </c>
      <c r="AA494" s="263">
        <f t="shared" ref="AA494" si="85">Z494</f>
        <v>-0.55000000000000004</v>
      </c>
      <c r="AB494" s="263">
        <f t="shared" ref="AB494" si="86">AA494</f>
        <v>-0.55000000000000004</v>
      </c>
      <c r="AC494" s="76"/>
      <c r="AD494" s="97" t="s">
        <v>2820</v>
      </c>
      <c r="AE494" s="76"/>
      <c r="AF494" s="97">
        <v>1</v>
      </c>
      <c r="AG494" s="97">
        <v>1</v>
      </c>
      <c r="AH494" s="73"/>
      <c r="AI494" s="57"/>
      <c r="AJ494" s="45"/>
      <c r="AK494" s="45"/>
      <c r="AL494" s="45"/>
    </row>
    <row r="495" spans="1:38" hidden="1" outlineLevel="2" x14ac:dyDescent="0.35">
      <c r="A495" s="45"/>
      <c r="B495" s="54"/>
      <c r="C495" s="47">
        <f t="shared" si="83"/>
        <v>3</v>
      </c>
      <c r="D495" s="73"/>
      <c r="E495" s="70"/>
      <c r="F495" s="70" t="s">
        <v>1270</v>
      </c>
      <c r="G495" s="73"/>
      <c r="H495" s="76" t="s">
        <v>2748</v>
      </c>
      <c r="I495" s="96" t="s">
        <v>576</v>
      </c>
      <c r="J495" s="96" t="s">
        <v>1232</v>
      </c>
      <c r="K495" s="76"/>
      <c r="L495" s="76"/>
      <c r="M495" s="76"/>
      <c r="N495" s="76"/>
      <c r="O495" s="76"/>
      <c r="P495" s="76"/>
      <c r="Q495" s="76"/>
      <c r="R495" s="76"/>
      <c r="S495" s="76"/>
      <c r="T495" s="76"/>
      <c r="U495" s="272">
        <v>0</v>
      </c>
      <c r="V495" s="272">
        <v>0</v>
      </c>
      <c r="W495" s="272">
        <v>0</v>
      </c>
      <c r="X495" s="263">
        <f t="shared" ref="X495:AB517" si="87">W495</f>
        <v>0</v>
      </c>
      <c r="Y495" s="263">
        <f t="shared" si="87"/>
        <v>0</v>
      </c>
      <c r="Z495" s="263">
        <f t="shared" si="87"/>
        <v>0</v>
      </c>
      <c r="AA495" s="263">
        <f t="shared" si="87"/>
        <v>0</v>
      </c>
      <c r="AB495" s="263">
        <f t="shared" si="87"/>
        <v>0</v>
      </c>
      <c r="AC495" s="76"/>
      <c r="AD495" s="97"/>
      <c r="AE495" s="76"/>
      <c r="AF495" s="97">
        <v>1</v>
      </c>
      <c r="AG495" s="97">
        <v>1</v>
      </c>
      <c r="AH495" s="73"/>
      <c r="AI495" s="57"/>
      <c r="AJ495" s="45"/>
      <c r="AK495" s="45"/>
      <c r="AL495" s="45"/>
    </row>
    <row r="496" spans="1:38" hidden="1" outlineLevel="2" collapsed="1" x14ac:dyDescent="0.35">
      <c r="A496" s="45"/>
      <c r="B496" s="54"/>
      <c r="C496" s="47">
        <f t="shared" si="83"/>
        <v>3</v>
      </c>
      <c r="D496" s="73"/>
      <c r="E496" s="70"/>
      <c r="F496" s="70" t="s">
        <v>1271</v>
      </c>
      <c r="G496" s="73"/>
      <c r="H496" s="76" t="s">
        <v>2749</v>
      </c>
      <c r="I496" s="96" t="s">
        <v>576</v>
      </c>
      <c r="J496" s="96" t="s">
        <v>1232</v>
      </c>
      <c r="K496" s="76"/>
      <c r="L496" s="76"/>
      <c r="M496" s="76"/>
      <c r="N496" s="76"/>
      <c r="O496" s="76"/>
      <c r="P496" s="76"/>
      <c r="Q496" s="76"/>
      <c r="R496" s="76"/>
      <c r="S496" s="76"/>
      <c r="T496" s="76"/>
      <c r="U496" s="272">
        <v>0</v>
      </c>
      <c r="V496" s="272">
        <v>0</v>
      </c>
      <c r="W496" s="272">
        <v>0</v>
      </c>
      <c r="X496" s="263">
        <f t="shared" si="87"/>
        <v>0</v>
      </c>
      <c r="Y496" s="263">
        <f t="shared" si="87"/>
        <v>0</v>
      </c>
      <c r="Z496" s="263">
        <f t="shared" si="87"/>
        <v>0</v>
      </c>
      <c r="AA496" s="263">
        <f t="shared" si="87"/>
        <v>0</v>
      </c>
      <c r="AB496" s="263">
        <f t="shared" si="87"/>
        <v>0</v>
      </c>
      <c r="AC496" s="76"/>
      <c r="AD496" s="97"/>
      <c r="AE496" s="76"/>
      <c r="AF496" s="97">
        <v>1</v>
      </c>
      <c r="AG496" s="97">
        <v>1</v>
      </c>
      <c r="AH496" s="73"/>
      <c r="AI496" s="57"/>
      <c r="AJ496" s="45"/>
      <c r="AK496" s="45"/>
      <c r="AL496" s="45"/>
    </row>
    <row r="497" spans="1:38" hidden="1" outlineLevel="3" x14ac:dyDescent="0.35">
      <c r="A497" s="45"/>
      <c r="B497" s="54"/>
      <c r="C497" s="47">
        <f t="shared" si="83"/>
        <v>3</v>
      </c>
      <c r="D497" s="73"/>
      <c r="E497" s="70"/>
      <c r="F497" s="70" t="s">
        <v>1272</v>
      </c>
      <c r="G497" s="73"/>
      <c r="H497" s="76" t="s">
        <v>2750</v>
      </c>
      <c r="I497" s="96" t="s">
        <v>576</v>
      </c>
      <c r="J497" s="96" t="s">
        <v>1232</v>
      </c>
      <c r="K497" s="76"/>
      <c r="L497" s="76"/>
      <c r="M497" s="76"/>
      <c r="N497" s="76"/>
      <c r="O497" s="76"/>
      <c r="P497" s="76"/>
      <c r="Q497" s="76"/>
      <c r="R497" s="76"/>
      <c r="S497" s="76"/>
      <c r="T497" s="76"/>
      <c r="U497" s="272">
        <v>0</v>
      </c>
      <c r="V497" s="272">
        <v>0</v>
      </c>
      <c r="W497" s="272">
        <v>0</v>
      </c>
      <c r="X497" s="263">
        <f t="shared" si="87"/>
        <v>0</v>
      </c>
      <c r="Y497" s="263">
        <f t="shared" si="87"/>
        <v>0</v>
      </c>
      <c r="Z497" s="263">
        <f t="shared" si="87"/>
        <v>0</v>
      </c>
      <c r="AA497" s="263">
        <f t="shared" si="87"/>
        <v>0</v>
      </c>
      <c r="AB497" s="263">
        <f t="shared" si="87"/>
        <v>0</v>
      </c>
      <c r="AC497" s="76"/>
      <c r="AD497" s="97"/>
      <c r="AE497" s="76"/>
      <c r="AF497" s="97">
        <v>1</v>
      </c>
      <c r="AG497" s="97">
        <v>1</v>
      </c>
      <c r="AH497" s="73"/>
      <c r="AI497" s="57"/>
      <c r="AJ497" s="45"/>
      <c r="AK497" s="45"/>
      <c r="AL497" s="45"/>
    </row>
    <row r="498" spans="1:38" hidden="1" outlineLevel="3" x14ac:dyDescent="0.35">
      <c r="A498" s="45"/>
      <c r="B498" s="54"/>
      <c r="C498" s="47">
        <f t="shared" si="83"/>
        <v>3</v>
      </c>
      <c r="D498" s="73"/>
      <c r="E498" s="70"/>
      <c r="F498" s="70" t="s">
        <v>1273</v>
      </c>
      <c r="G498" s="73"/>
      <c r="H498" s="76" t="s">
        <v>2751</v>
      </c>
      <c r="I498" s="96" t="s">
        <v>576</v>
      </c>
      <c r="J498" s="96" t="s">
        <v>1232</v>
      </c>
      <c r="K498" s="76"/>
      <c r="L498" s="76"/>
      <c r="M498" s="76"/>
      <c r="N498" s="76"/>
      <c r="O498" s="76"/>
      <c r="P498" s="76"/>
      <c r="Q498" s="76"/>
      <c r="R498" s="76"/>
      <c r="S498" s="76"/>
      <c r="T498" s="76"/>
      <c r="U498" s="272">
        <v>0</v>
      </c>
      <c r="V498" s="272">
        <v>0</v>
      </c>
      <c r="W498" s="272">
        <v>0</v>
      </c>
      <c r="X498" s="263">
        <f t="shared" si="87"/>
        <v>0</v>
      </c>
      <c r="Y498" s="263">
        <f t="shared" si="87"/>
        <v>0</v>
      </c>
      <c r="Z498" s="263">
        <f t="shared" si="87"/>
        <v>0</v>
      </c>
      <c r="AA498" s="263">
        <f t="shared" si="87"/>
        <v>0</v>
      </c>
      <c r="AB498" s="263">
        <f t="shared" si="87"/>
        <v>0</v>
      </c>
      <c r="AC498" s="76"/>
      <c r="AD498" s="97"/>
      <c r="AE498" s="76"/>
      <c r="AF498" s="97">
        <v>1</v>
      </c>
      <c r="AG498" s="97">
        <v>1</v>
      </c>
      <c r="AH498" s="73"/>
      <c r="AI498" s="57"/>
      <c r="AJ498" s="45"/>
      <c r="AK498" s="45"/>
      <c r="AL498" s="45"/>
    </row>
    <row r="499" spans="1:38" hidden="1" outlineLevel="3" x14ac:dyDescent="0.35">
      <c r="A499" s="45"/>
      <c r="B499" s="54"/>
      <c r="C499" s="47">
        <f t="shared" si="83"/>
        <v>3</v>
      </c>
      <c r="D499" s="73"/>
      <c r="E499" s="70"/>
      <c r="F499" s="70" t="s">
        <v>1274</v>
      </c>
      <c r="G499" s="73"/>
      <c r="H499" s="76" t="s">
        <v>2752</v>
      </c>
      <c r="I499" s="96" t="s">
        <v>576</v>
      </c>
      <c r="J499" s="96" t="s">
        <v>1232</v>
      </c>
      <c r="K499" s="76"/>
      <c r="L499" s="76"/>
      <c r="M499" s="76"/>
      <c r="N499" s="76"/>
      <c r="O499" s="76"/>
      <c r="P499" s="76"/>
      <c r="Q499" s="76"/>
      <c r="R499" s="76"/>
      <c r="S499" s="76"/>
      <c r="T499" s="76"/>
      <c r="U499" s="272">
        <v>0</v>
      </c>
      <c r="V499" s="272">
        <v>0</v>
      </c>
      <c r="W499" s="272">
        <v>0</v>
      </c>
      <c r="X499" s="263">
        <f t="shared" si="87"/>
        <v>0</v>
      </c>
      <c r="Y499" s="263">
        <f t="shared" si="87"/>
        <v>0</v>
      </c>
      <c r="Z499" s="263">
        <f t="shared" si="87"/>
        <v>0</v>
      </c>
      <c r="AA499" s="263">
        <f t="shared" si="87"/>
        <v>0</v>
      </c>
      <c r="AB499" s="263">
        <f t="shared" si="87"/>
        <v>0</v>
      </c>
      <c r="AC499" s="76"/>
      <c r="AD499" s="97"/>
      <c r="AE499" s="76"/>
      <c r="AF499" s="97">
        <v>1</v>
      </c>
      <c r="AG499" s="97">
        <v>1</v>
      </c>
      <c r="AH499" s="73"/>
      <c r="AI499" s="57"/>
      <c r="AJ499" s="45"/>
      <c r="AK499" s="45"/>
      <c r="AL499" s="45"/>
    </row>
    <row r="500" spans="1:38" hidden="1" outlineLevel="3" x14ac:dyDescent="0.35">
      <c r="A500" s="45"/>
      <c r="B500" s="54"/>
      <c r="C500" s="47">
        <f t="shared" si="83"/>
        <v>3</v>
      </c>
      <c r="D500" s="73"/>
      <c r="E500" s="70"/>
      <c r="F500" s="70" t="s">
        <v>1275</v>
      </c>
      <c r="G500" s="73"/>
      <c r="H500" s="76" t="s">
        <v>2753</v>
      </c>
      <c r="I500" s="96" t="s">
        <v>576</v>
      </c>
      <c r="J500" s="96" t="s">
        <v>1232</v>
      </c>
      <c r="K500" s="76"/>
      <c r="L500" s="76"/>
      <c r="M500" s="76"/>
      <c r="N500" s="76"/>
      <c r="O500" s="76"/>
      <c r="P500" s="76"/>
      <c r="Q500" s="76"/>
      <c r="R500" s="76"/>
      <c r="S500" s="76"/>
      <c r="T500" s="76"/>
      <c r="U500" s="272">
        <v>0</v>
      </c>
      <c r="V500" s="272">
        <v>0</v>
      </c>
      <c r="W500" s="272">
        <v>0</v>
      </c>
      <c r="X500" s="263">
        <f t="shared" si="87"/>
        <v>0</v>
      </c>
      <c r="Y500" s="263">
        <f t="shared" si="87"/>
        <v>0</v>
      </c>
      <c r="Z500" s="263">
        <f t="shared" si="87"/>
        <v>0</v>
      </c>
      <c r="AA500" s="263">
        <f t="shared" si="87"/>
        <v>0</v>
      </c>
      <c r="AB500" s="263">
        <f t="shared" si="87"/>
        <v>0</v>
      </c>
      <c r="AC500" s="76"/>
      <c r="AD500" s="97"/>
      <c r="AE500" s="76"/>
      <c r="AF500" s="97">
        <v>1</v>
      </c>
      <c r="AG500" s="97">
        <v>1</v>
      </c>
      <c r="AH500" s="73"/>
      <c r="AI500" s="57"/>
      <c r="AJ500" s="45"/>
      <c r="AK500" s="45"/>
      <c r="AL500" s="45"/>
    </row>
    <row r="501" spans="1:38" hidden="1" outlineLevel="3" x14ac:dyDescent="0.35">
      <c r="A501" s="45"/>
      <c r="B501" s="54"/>
      <c r="C501" s="47">
        <f t="shared" si="83"/>
        <v>3</v>
      </c>
      <c r="D501" s="73"/>
      <c r="E501" s="70"/>
      <c r="F501" s="70" t="s">
        <v>1276</v>
      </c>
      <c r="G501" s="73"/>
      <c r="H501" s="76" t="s">
        <v>2754</v>
      </c>
      <c r="I501" s="96" t="s">
        <v>576</v>
      </c>
      <c r="J501" s="96" t="s">
        <v>1232</v>
      </c>
      <c r="K501" s="76"/>
      <c r="L501" s="76"/>
      <c r="M501" s="76"/>
      <c r="N501" s="76"/>
      <c r="O501" s="76"/>
      <c r="P501" s="76"/>
      <c r="Q501" s="76"/>
      <c r="R501" s="76"/>
      <c r="S501" s="76"/>
      <c r="T501" s="76"/>
      <c r="U501" s="272">
        <v>0</v>
      </c>
      <c r="V501" s="272">
        <v>0</v>
      </c>
      <c r="W501" s="272">
        <v>0</v>
      </c>
      <c r="X501" s="263">
        <f t="shared" si="87"/>
        <v>0</v>
      </c>
      <c r="Y501" s="263">
        <f t="shared" si="87"/>
        <v>0</v>
      </c>
      <c r="Z501" s="263">
        <f t="shared" si="87"/>
        <v>0</v>
      </c>
      <c r="AA501" s="263">
        <f t="shared" si="87"/>
        <v>0</v>
      </c>
      <c r="AB501" s="263">
        <f t="shared" si="87"/>
        <v>0</v>
      </c>
      <c r="AC501" s="76"/>
      <c r="AD501" s="97"/>
      <c r="AE501" s="76"/>
      <c r="AF501" s="97">
        <v>1</v>
      </c>
      <c r="AG501" s="97">
        <v>1</v>
      </c>
      <c r="AH501" s="73"/>
      <c r="AI501" s="57"/>
      <c r="AJ501" s="45"/>
      <c r="AK501" s="45"/>
      <c r="AL501" s="45"/>
    </row>
    <row r="502" spans="1:38" hidden="1" outlineLevel="2" x14ac:dyDescent="0.3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35">
      <c r="A503" s="45"/>
      <c r="B503" s="54"/>
      <c r="C503" s="47">
        <f t="shared" si="83"/>
        <v>3</v>
      </c>
      <c r="D503" s="73"/>
      <c r="E503" s="70"/>
      <c r="F503" s="70" t="s">
        <v>1279</v>
      </c>
      <c r="G503" s="73"/>
      <c r="H503" s="76" t="s">
        <v>2755</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35">
      <c r="A504" s="45"/>
      <c r="B504" s="54"/>
      <c r="C504" s="47">
        <f t="shared" si="83"/>
        <v>3</v>
      </c>
      <c r="D504" s="73"/>
      <c r="E504" s="70"/>
      <c r="F504" s="70" t="s">
        <v>1280</v>
      </c>
      <c r="G504" s="73"/>
      <c r="H504" s="76" t="s">
        <v>2756</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35">
      <c r="A505" s="45"/>
      <c r="B505" s="54"/>
      <c r="C505" s="47">
        <f t="shared" si="83"/>
        <v>3</v>
      </c>
      <c r="D505" s="73"/>
      <c r="E505" s="70"/>
      <c r="F505" s="70" t="s">
        <v>1281</v>
      </c>
      <c r="G505" s="73"/>
      <c r="H505" s="76" t="s">
        <v>2757</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35">
      <c r="A506" s="45"/>
      <c r="B506" s="54"/>
      <c r="C506" s="47">
        <f t="shared" si="83"/>
        <v>3</v>
      </c>
      <c r="D506" s="73"/>
      <c r="E506" s="70"/>
      <c r="F506" s="70" t="s">
        <v>1282</v>
      </c>
      <c r="G506" s="73"/>
      <c r="H506" s="76" t="s">
        <v>2758</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35">
      <c r="A507" s="45"/>
      <c r="B507" s="54"/>
      <c r="C507" s="47">
        <f t="shared" si="83"/>
        <v>3</v>
      </c>
      <c r="D507" s="73"/>
      <c r="E507" s="70"/>
      <c r="F507" s="70" t="s">
        <v>1283</v>
      </c>
      <c r="G507" s="73"/>
      <c r="H507" s="76" t="s">
        <v>2759</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35">
      <c r="A508" s="45"/>
      <c r="B508" s="54"/>
      <c r="C508" s="47">
        <f t="shared" si="83"/>
        <v>3</v>
      </c>
      <c r="D508" s="73"/>
      <c r="E508" s="70"/>
      <c r="F508" s="70" t="s">
        <v>1284</v>
      </c>
      <c r="G508" s="73"/>
      <c r="H508" s="76" t="s">
        <v>2760</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35">
      <c r="A509" s="45"/>
      <c r="B509" s="54"/>
      <c r="C509" s="47">
        <f t="shared" si="83"/>
        <v>3</v>
      </c>
      <c r="D509" s="73"/>
      <c r="E509" s="70"/>
      <c r="F509" s="70" t="s">
        <v>1285</v>
      </c>
      <c r="G509" s="73"/>
      <c r="H509" s="76" t="s">
        <v>2761</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3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35">
      <c r="A511" s="45"/>
      <c r="B511" s="54"/>
      <c r="C511" s="47">
        <f t="shared" si="83"/>
        <v>3</v>
      </c>
      <c r="D511" s="73"/>
      <c r="E511" s="70"/>
      <c r="F511" s="70" t="s">
        <v>1288</v>
      </c>
      <c r="G511" s="73"/>
      <c r="H511" s="76" t="s">
        <v>2762</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35">
      <c r="A512" s="45"/>
      <c r="B512" s="54"/>
      <c r="C512" s="47">
        <f t="shared" si="83"/>
        <v>3</v>
      </c>
      <c r="D512" s="73"/>
      <c r="E512" s="70"/>
      <c r="F512" s="70" t="s">
        <v>1289</v>
      </c>
      <c r="G512" s="73"/>
      <c r="H512" s="76" t="s">
        <v>2763</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35">
      <c r="A513" s="45"/>
      <c r="B513" s="54"/>
      <c r="C513" s="47">
        <f t="shared" si="83"/>
        <v>3</v>
      </c>
      <c r="D513" s="73"/>
      <c r="E513" s="70"/>
      <c r="F513" s="70" t="s">
        <v>1290</v>
      </c>
      <c r="G513" s="73"/>
      <c r="H513" s="76" t="s">
        <v>2764</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35">
      <c r="A514" s="45"/>
      <c r="B514" s="54"/>
      <c r="C514" s="47">
        <f t="shared" si="83"/>
        <v>3</v>
      </c>
      <c r="D514" s="73"/>
      <c r="E514" s="70"/>
      <c r="F514" s="70" t="s">
        <v>1291</v>
      </c>
      <c r="G514" s="73"/>
      <c r="H514" s="76" t="s">
        <v>2765</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35">
      <c r="A515" s="45"/>
      <c r="B515" s="54"/>
      <c r="C515" s="47">
        <f t="shared" si="83"/>
        <v>3</v>
      </c>
      <c r="D515" s="73"/>
      <c r="E515" s="70"/>
      <c r="F515" s="70" t="s">
        <v>1292</v>
      </c>
      <c r="G515" s="73"/>
      <c r="H515" s="76" t="s">
        <v>2766</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35">
      <c r="A516" s="45"/>
      <c r="B516" s="54"/>
      <c r="C516" s="47">
        <f t="shared" si="83"/>
        <v>3</v>
      </c>
      <c r="D516" s="73"/>
      <c r="E516" s="70"/>
      <c r="F516" s="70" t="s">
        <v>1293</v>
      </c>
      <c r="G516" s="73"/>
      <c r="H516" s="76" t="s">
        <v>2767</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35">
      <c r="A517" s="45"/>
      <c r="B517" s="54"/>
      <c r="C517" s="47">
        <f t="shared" si="83"/>
        <v>3</v>
      </c>
      <c r="D517" s="73"/>
      <c r="E517" s="70"/>
      <c r="F517" s="70" t="s">
        <v>1294</v>
      </c>
      <c r="G517" s="73"/>
      <c r="H517" s="76" t="s">
        <v>2768</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35">
      <c r="A518" s="45"/>
      <c r="B518" s="54"/>
      <c r="C518" s="47">
        <f t="shared" si="83"/>
        <v>3</v>
      </c>
      <c r="D518" s="73"/>
      <c r="E518" s="70"/>
      <c r="F518" s="70" t="s">
        <v>2778</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83"/>
        <v>3</v>
      </c>
      <c r="D519" s="73"/>
      <c r="E519" s="70"/>
      <c r="F519" s="70" t="s">
        <v>2779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83"/>
        <v>3</v>
      </c>
      <c r="D520" s="73"/>
      <c r="E520" s="70"/>
      <c r="F520" s="70" t="s">
        <v>2780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83"/>
        <v>3</v>
      </c>
      <c r="D521" s="73"/>
      <c r="E521" s="70"/>
      <c r="F521" s="70" t="s">
        <v>2781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83"/>
        <v>3</v>
      </c>
      <c r="D522" s="73"/>
      <c r="E522" s="70"/>
      <c r="F522" s="70" t="s">
        <v>2782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35">
      <c r="A523" s="45"/>
      <c r="B523" s="54"/>
      <c r="C523" s="47">
        <f t="shared" si="83"/>
        <v>3</v>
      </c>
      <c r="D523" s="73"/>
      <c r="E523" s="70"/>
      <c r="F523" s="70" t="s">
        <v>2783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35">
      <c r="A524" s="45"/>
      <c r="B524" s="54"/>
      <c r="C524" s="47">
        <f t="shared" si="83"/>
        <v>3</v>
      </c>
      <c r="D524" s="73"/>
      <c r="E524" s="70"/>
      <c r="F524" s="70" t="s">
        <v>2784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35">
      <c r="A525" s="45"/>
      <c r="B525" s="54"/>
      <c r="C525" s="47">
        <f t="shared" si="83"/>
        <v>3</v>
      </c>
      <c r="D525" s="73"/>
      <c r="E525" s="70"/>
      <c r="F525" s="70" t="s">
        <v>2785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35">
      <c r="A526" s="45"/>
      <c r="B526" s="54"/>
      <c r="C526" s="47">
        <f t="shared" si="83"/>
        <v>3</v>
      </c>
      <c r="D526" s="73"/>
      <c r="E526" s="70"/>
      <c r="F526" s="70" t="s">
        <v>2786</v>
      </c>
      <c r="G526" s="73"/>
      <c r="H526" s="76" t="s">
        <v>2810</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35">
      <c r="A527" s="45"/>
      <c r="B527" s="54"/>
      <c r="C527" s="47">
        <f t="shared" si="83"/>
        <v>3</v>
      </c>
      <c r="D527" s="73"/>
      <c r="E527" s="70"/>
      <c r="F527" s="70" t="s">
        <v>2787</v>
      </c>
      <c r="G527" s="73"/>
      <c r="H527" s="76" t="s">
        <v>2811</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35">
      <c r="A528" s="45"/>
      <c r="B528" s="54"/>
      <c r="C528" s="47">
        <f t="shared" si="83"/>
        <v>3</v>
      </c>
      <c r="D528" s="73"/>
      <c r="E528" s="70"/>
      <c r="F528" s="70" t="s">
        <v>2788</v>
      </c>
      <c r="G528" s="73"/>
      <c r="H528" s="76" t="s">
        <v>2812</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35">
      <c r="A529" s="45"/>
      <c r="B529" s="54"/>
      <c r="C529" s="47">
        <f t="shared" si="83"/>
        <v>3</v>
      </c>
      <c r="D529" s="73"/>
      <c r="E529" s="70"/>
      <c r="F529" s="70" t="s">
        <v>2789</v>
      </c>
      <c r="G529" s="73"/>
      <c r="H529" s="76" t="s">
        <v>2813</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35">
      <c r="A530" s="45"/>
      <c r="B530" s="54"/>
      <c r="C530" s="47">
        <f t="shared" si="83"/>
        <v>3</v>
      </c>
      <c r="D530" s="73"/>
      <c r="E530" s="70"/>
      <c r="F530" s="70" t="s">
        <v>2790</v>
      </c>
      <c r="G530" s="73"/>
      <c r="H530" s="76" t="s">
        <v>2814</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35">
      <c r="A531" s="45"/>
      <c r="B531" s="54"/>
      <c r="C531" s="47">
        <f t="shared" si="83"/>
        <v>3</v>
      </c>
      <c r="D531" s="73"/>
      <c r="E531" s="70"/>
      <c r="F531" s="70" t="s">
        <v>2791</v>
      </c>
      <c r="G531" s="73"/>
      <c r="H531" s="76" t="s">
        <v>2815</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35">
      <c r="A532" s="45"/>
      <c r="B532" s="54"/>
      <c r="C532" s="47">
        <f t="shared" si="83"/>
        <v>3</v>
      </c>
      <c r="D532" s="73"/>
      <c r="E532" s="70"/>
      <c r="F532" s="70" t="s">
        <v>2792</v>
      </c>
      <c r="G532" s="73"/>
      <c r="H532" s="76" t="s">
        <v>2816</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35">
      <c r="A533" s="45"/>
      <c r="B533" s="54"/>
      <c r="C533" s="47">
        <f t="shared" si="83"/>
        <v>3</v>
      </c>
      <c r="D533" s="73"/>
      <c r="E533" s="70"/>
      <c r="F533" s="70" t="s">
        <v>2793</v>
      </c>
      <c r="G533" s="73"/>
      <c r="H533" s="76" t="s">
        <v>2817</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35">
      <c r="A534" s="45"/>
      <c r="B534" s="54"/>
      <c r="C534" s="47">
        <f t="shared" si="83"/>
        <v>3</v>
      </c>
      <c r="D534" s="73"/>
      <c r="E534" s="70"/>
      <c r="F534" s="70" t="s">
        <v>2794</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83"/>
        <v>3</v>
      </c>
      <c r="D535" s="73"/>
      <c r="E535" s="70"/>
      <c r="F535" s="70" t="s">
        <v>2795</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83"/>
        <v>3</v>
      </c>
      <c r="D536" s="73"/>
      <c r="E536" s="70"/>
      <c r="F536" s="70" t="s">
        <v>2796</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83"/>
        <v>3</v>
      </c>
      <c r="D537" s="73"/>
      <c r="E537" s="70"/>
      <c r="F537" s="70" t="s">
        <v>2797</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35">
      <c r="A538" s="45"/>
      <c r="B538" s="54"/>
      <c r="C538" s="47">
        <f t="shared" si="83"/>
        <v>3</v>
      </c>
      <c r="D538" s="73"/>
      <c r="E538" s="70"/>
      <c r="F538" s="70" t="s">
        <v>2798</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35">
      <c r="A539" s="45"/>
      <c r="B539" s="54"/>
      <c r="C539" s="47">
        <f t="shared" si="83"/>
        <v>3</v>
      </c>
      <c r="D539" s="73"/>
      <c r="E539" s="70"/>
      <c r="F539" s="70" t="s">
        <v>2799</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35">
      <c r="A540" s="45"/>
      <c r="B540" s="54"/>
      <c r="C540" s="47">
        <f t="shared" si="83"/>
        <v>3</v>
      </c>
      <c r="D540" s="73"/>
      <c r="E540" s="70"/>
      <c r="F540" s="70" t="s">
        <v>2800</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35">
      <c r="A541" s="45"/>
      <c r="B541" s="54"/>
      <c r="C541" s="47">
        <f t="shared" si="83"/>
        <v>3</v>
      </c>
      <c r="D541" s="73"/>
      <c r="E541" s="70"/>
      <c r="F541" s="70" t="s">
        <v>2801</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35">
      <c r="A542" s="45"/>
      <c r="B542" s="54"/>
      <c r="C542" s="47">
        <f t="shared" si="83"/>
        <v>3</v>
      </c>
      <c r="D542" s="73"/>
      <c r="E542" s="70"/>
      <c r="F542" s="70" t="s">
        <v>2802</v>
      </c>
      <c r="G542" s="73"/>
      <c r="H542" s="76" t="s">
        <v>2818</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35">
      <c r="A543" s="45"/>
      <c r="B543" s="54"/>
      <c r="C543" s="47">
        <f t="shared" si="83"/>
        <v>3</v>
      </c>
      <c r="D543" s="73"/>
      <c r="E543" s="70"/>
      <c r="F543" s="70" t="s">
        <v>2803</v>
      </c>
      <c r="G543" s="73"/>
      <c r="H543" s="76" t="s">
        <v>2811</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35">
      <c r="A544" s="45"/>
      <c r="B544" s="54"/>
      <c r="C544" s="47">
        <f t="shared" si="83"/>
        <v>3</v>
      </c>
      <c r="D544" s="73"/>
      <c r="E544" s="70"/>
      <c r="F544" s="70" t="s">
        <v>2804</v>
      </c>
      <c r="G544" s="73"/>
      <c r="H544" s="76" t="s">
        <v>2812</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35">
      <c r="A545" s="45"/>
      <c r="B545" s="54"/>
      <c r="C545" s="47">
        <f t="shared" si="83"/>
        <v>3</v>
      </c>
      <c r="D545" s="73"/>
      <c r="E545" s="70"/>
      <c r="F545" s="70" t="s">
        <v>2805</v>
      </c>
      <c r="G545" s="73"/>
      <c r="H545" s="76" t="s">
        <v>2813</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35">
      <c r="A546" s="45"/>
      <c r="B546" s="54"/>
      <c r="C546" s="47">
        <f t="shared" si="83"/>
        <v>3</v>
      </c>
      <c r="D546" s="73"/>
      <c r="E546" s="70"/>
      <c r="F546" s="70" t="s">
        <v>2806</v>
      </c>
      <c r="G546" s="73"/>
      <c r="H546" s="76" t="s">
        <v>2814</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35">
      <c r="A547" s="45"/>
      <c r="B547" s="54"/>
      <c r="C547" s="47">
        <f t="shared" si="83"/>
        <v>3</v>
      </c>
      <c r="D547" s="73"/>
      <c r="E547" s="70"/>
      <c r="F547" s="70" t="s">
        <v>2807</v>
      </c>
      <c r="G547" s="73"/>
      <c r="H547" s="76" t="s">
        <v>2815</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35">
      <c r="A548" s="45"/>
      <c r="B548" s="54"/>
      <c r="C548" s="47">
        <f t="shared" si="83"/>
        <v>3</v>
      </c>
      <c r="D548" s="73"/>
      <c r="E548" s="70"/>
      <c r="F548" s="70" t="s">
        <v>2808</v>
      </c>
      <c r="G548" s="73"/>
      <c r="H548" s="76" t="s">
        <v>2816</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35">
      <c r="A549" s="45"/>
      <c r="B549" s="54"/>
      <c r="C549" s="47">
        <f t="shared" si="83"/>
        <v>3</v>
      </c>
      <c r="D549" s="73"/>
      <c r="E549" s="70"/>
      <c r="F549" s="70" t="s">
        <v>2809</v>
      </c>
      <c r="G549" s="73"/>
      <c r="H549" s="76" t="s">
        <v>2817</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3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35">
      <c r="A551" s="45"/>
      <c r="B551" s="54"/>
      <c r="C551" s="47">
        <f t="shared" ref="C551:C622" si="88">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35">
      <c r="A552" s="45"/>
      <c r="B552" s="54"/>
      <c r="C552" s="47">
        <f t="shared" si="88"/>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35">
      <c r="A553" s="45"/>
      <c r="B553" s="54"/>
      <c r="C553" s="47">
        <f t="shared" si="88"/>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35">
      <c r="A554" s="45"/>
      <c r="B554" s="54"/>
      <c r="C554" s="47">
        <f t="shared" si="88"/>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35">
      <c r="A555" s="45"/>
      <c r="B555" s="54"/>
      <c r="C555" s="47">
        <f t="shared" si="88"/>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88"/>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88"/>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88"/>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88"/>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88"/>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88"/>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88"/>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35">
      <c r="A563" s="45"/>
      <c r="B563" s="54"/>
      <c r="C563" s="47">
        <f t="shared" si="88"/>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35">
      <c r="A564" s="45"/>
      <c r="B564" s="54"/>
      <c r="C564" s="47">
        <f t="shared" si="88"/>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35">
      <c r="A565" s="45"/>
      <c r="B565" s="54"/>
      <c r="C565" s="47">
        <f t="shared" si="88"/>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35">
      <c r="A566" s="45"/>
      <c r="B566" s="54"/>
      <c r="C566" s="47">
        <f t="shared" si="88"/>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35">
      <c r="A567" s="45"/>
      <c r="B567" s="54"/>
      <c r="C567" s="47">
        <f t="shared" si="88"/>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35">
      <c r="A568" s="45"/>
      <c r="B568" s="54"/>
      <c r="C568" s="47">
        <f t="shared" si="88"/>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35">
      <c r="A569" s="45"/>
      <c r="B569" s="54"/>
      <c r="C569" s="47">
        <f t="shared" ref="C569:C574" si="89">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35">
      <c r="A570" s="45"/>
      <c r="B570" s="54"/>
      <c r="C570" s="47">
        <f t="shared" si="89"/>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89"/>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89"/>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89"/>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89"/>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2" x14ac:dyDescent="0.35">
      <c r="A575" s="45"/>
      <c r="B575" s="54"/>
      <c r="C575" s="47">
        <f t="shared" si="88"/>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0">Y575</f>
        <v>-0.28349999999999997</v>
      </c>
      <c r="Y575" s="97">
        <v>-0.28349999999999997</v>
      </c>
      <c r="Z575" s="263">
        <f t="shared" ref="Z575:AB575" si="91">Y575</f>
        <v>-0.28349999999999997</v>
      </c>
      <c r="AA575" s="263">
        <f t="shared" si="91"/>
        <v>-0.28349999999999997</v>
      </c>
      <c r="AB575" s="263">
        <f t="shared" si="91"/>
        <v>-0.28349999999999997</v>
      </c>
      <c r="AC575" s="76"/>
      <c r="AD575" s="76" t="s">
        <v>1323</v>
      </c>
      <c r="AE575" s="76"/>
      <c r="AF575" s="97">
        <v>1</v>
      </c>
      <c r="AG575" s="97">
        <v>1</v>
      </c>
      <c r="AH575" s="73"/>
      <c r="AI575" s="57"/>
      <c r="AJ575" s="45"/>
      <c r="AK575" s="45"/>
      <c r="AL575" s="45"/>
    </row>
    <row r="576" spans="1:38" outlineLevel="2" x14ac:dyDescent="0.35">
      <c r="A576" s="45"/>
      <c r="B576" s="54"/>
      <c r="C576" s="47">
        <f t="shared" si="88"/>
        <v>3</v>
      </c>
      <c r="D576" s="73"/>
      <c r="E576" s="70"/>
      <c r="F576" s="70" t="s">
        <v>1324</v>
      </c>
      <c r="G576" s="73"/>
      <c r="H576" s="76" t="s">
        <v>2769</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-2.93</v>
      </c>
      <c r="Y576" s="97">
        <v>-2.93</v>
      </c>
      <c r="Z576" s="263">
        <f>Y576</f>
        <v>-2.93</v>
      </c>
      <c r="AA576" s="263">
        <f>Z576</f>
        <v>-2.93</v>
      </c>
      <c r="AB576" s="263">
        <f>AA576</f>
        <v>-2.93</v>
      </c>
      <c r="AC576" s="76"/>
      <c r="AD576" s="76" t="s">
        <v>2703</v>
      </c>
      <c r="AE576" s="76"/>
      <c r="AF576" s="97">
        <v>1</v>
      </c>
      <c r="AG576" s="97">
        <v>1</v>
      </c>
      <c r="AH576" s="73"/>
      <c r="AI576" s="57"/>
      <c r="AJ576" s="45"/>
      <c r="AK576" s="45"/>
      <c r="AL576" s="45"/>
    </row>
    <row r="577" spans="1:38" outlineLevel="2" x14ac:dyDescent="0.35">
      <c r="A577" s="45"/>
      <c r="B577" s="54"/>
      <c r="C577" s="47">
        <f t="shared" si="88"/>
        <v>3</v>
      </c>
      <c r="D577" s="73"/>
      <c r="E577" s="70"/>
      <c r="F577" s="70" t="s">
        <v>1325</v>
      </c>
      <c r="G577" s="73"/>
      <c r="H577" s="76" t="s">
        <v>2770</v>
      </c>
      <c r="I577" s="96" t="s">
        <v>576</v>
      </c>
      <c r="J577" s="96"/>
      <c r="K577" s="76"/>
      <c r="L577" s="76"/>
      <c r="M577" s="76"/>
      <c r="N577" s="76"/>
      <c r="O577" s="76"/>
      <c r="P577" s="76"/>
      <c r="Q577" s="76"/>
      <c r="R577" s="76"/>
      <c r="S577" s="76"/>
      <c r="T577" s="76"/>
      <c r="U577" s="76">
        <v>0</v>
      </c>
      <c r="V577" s="76">
        <v>0</v>
      </c>
      <c r="W577" s="76">
        <v>0</v>
      </c>
      <c r="X577" s="263">
        <f t="shared" ref="X577:X580" si="92">Y577</f>
        <v>-0.28349999999999997</v>
      </c>
      <c r="Y577" s="97">
        <v>-0.28349999999999997</v>
      </c>
      <c r="Z577" s="263">
        <f t="shared" ref="Z577:AB577" si="93">Y577</f>
        <v>-0.28349999999999997</v>
      </c>
      <c r="AA577" s="263">
        <f t="shared" si="93"/>
        <v>-0.28349999999999997</v>
      </c>
      <c r="AB577" s="263">
        <f t="shared" si="93"/>
        <v>-0.28349999999999997</v>
      </c>
      <c r="AC577" s="76"/>
      <c r="AD577" s="76"/>
      <c r="AE577" s="76"/>
      <c r="AF577" s="97">
        <v>1</v>
      </c>
      <c r="AG577" s="97">
        <v>1</v>
      </c>
      <c r="AH577" s="73"/>
      <c r="AI577" s="57"/>
      <c r="AJ577" s="45"/>
      <c r="AK577" s="45"/>
      <c r="AL577" s="45"/>
    </row>
    <row r="578" spans="1:38" hidden="1" outlineLevel="2" x14ac:dyDescent="0.35">
      <c r="A578" s="45"/>
      <c r="B578" s="54"/>
      <c r="C578" s="47">
        <f t="shared" si="88"/>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2"/>
        <v>0</v>
      </c>
      <c r="Y578" s="97">
        <v>0</v>
      </c>
      <c r="Z578" s="263">
        <f t="shared" ref="Z578:AB578" si="94">Y578</f>
        <v>0</v>
      </c>
      <c r="AA578" s="263">
        <f t="shared" si="94"/>
        <v>0</v>
      </c>
      <c r="AB578" s="263">
        <f t="shared" si="94"/>
        <v>0</v>
      </c>
      <c r="AC578" s="76"/>
      <c r="AD578" s="76" t="s">
        <v>1323</v>
      </c>
      <c r="AE578" s="76"/>
      <c r="AF578" s="97">
        <v>1</v>
      </c>
      <c r="AG578" s="97">
        <v>1</v>
      </c>
      <c r="AH578" s="73"/>
      <c r="AI578" s="57"/>
      <c r="AJ578" s="45"/>
      <c r="AK578" s="45"/>
      <c r="AL578" s="45"/>
    </row>
    <row r="579" spans="1:38" hidden="1" outlineLevel="2" x14ac:dyDescent="0.35">
      <c r="A579" s="45"/>
      <c r="B579" s="54"/>
      <c r="C579" s="47">
        <f t="shared" si="88"/>
        <v>3</v>
      </c>
      <c r="D579" s="73"/>
      <c r="E579" s="70"/>
      <c r="F579" s="70" t="s">
        <v>1328</v>
      </c>
      <c r="G579" s="73"/>
      <c r="H579" s="76" t="s">
        <v>2771</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2"/>
        <v>2.9299999999999999E-3</v>
      </c>
      <c r="Y579" s="97">
        <f>U579</f>
        <v>2.9299999999999999E-3</v>
      </c>
      <c r="Z579" s="263">
        <f t="shared" ref="Z579:AB579" si="95">Y579</f>
        <v>2.9299999999999999E-3</v>
      </c>
      <c r="AA579" s="263">
        <f t="shared" si="95"/>
        <v>2.9299999999999999E-3</v>
      </c>
      <c r="AB579" s="263">
        <f t="shared" si="95"/>
        <v>2.9299999999999999E-3</v>
      </c>
      <c r="AC579" s="76"/>
      <c r="AD579" s="76"/>
      <c r="AE579" s="76"/>
      <c r="AF579" s="97">
        <v>1</v>
      </c>
      <c r="AG579" s="97">
        <v>1</v>
      </c>
      <c r="AH579" s="73"/>
      <c r="AI579" s="57"/>
      <c r="AJ579" s="45"/>
      <c r="AK579" s="45"/>
      <c r="AL579" s="45"/>
    </row>
    <row r="580" spans="1:38" hidden="1" outlineLevel="2" x14ac:dyDescent="0.35">
      <c r="A580" s="45"/>
      <c r="B580" s="54"/>
      <c r="C580" s="47">
        <f t="shared" si="88"/>
        <v>3</v>
      </c>
      <c r="D580" s="73"/>
      <c r="E580" s="70"/>
      <c r="F580" s="70" t="s">
        <v>1329</v>
      </c>
      <c r="G580" s="73"/>
      <c r="H580" s="76" t="s">
        <v>2772</v>
      </c>
      <c r="I580" s="96" t="s">
        <v>576</v>
      </c>
      <c r="J580" s="96"/>
      <c r="K580" s="76"/>
      <c r="L580" s="76"/>
      <c r="M580" s="76"/>
      <c r="N580" s="76"/>
      <c r="O580" s="76"/>
      <c r="P580" s="76"/>
      <c r="Q580" s="76"/>
      <c r="R580" s="76"/>
      <c r="S580" s="76"/>
      <c r="T580" s="76"/>
      <c r="U580" s="76">
        <v>0</v>
      </c>
      <c r="V580" s="76">
        <v>0</v>
      </c>
      <c r="W580" s="76">
        <v>0</v>
      </c>
      <c r="X580" s="263">
        <f t="shared" si="92"/>
        <v>0</v>
      </c>
      <c r="Y580" s="97">
        <v>0</v>
      </c>
      <c r="Z580" s="263">
        <f t="shared" ref="Z580:AB580" si="96">Y580</f>
        <v>0</v>
      </c>
      <c r="AA580" s="263">
        <f t="shared" si="96"/>
        <v>0</v>
      </c>
      <c r="AB580" s="263">
        <f t="shared" si="96"/>
        <v>0</v>
      </c>
      <c r="AC580" s="76"/>
      <c r="AD580" s="76"/>
      <c r="AE580" s="76"/>
      <c r="AF580" s="97">
        <v>1</v>
      </c>
      <c r="AG580" s="97">
        <v>1</v>
      </c>
      <c r="AH580" s="73"/>
      <c r="AI580" s="57"/>
      <c r="AJ580" s="45"/>
      <c r="AK580" s="45"/>
      <c r="AL580" s="45"/>
    </row>
    <row r="581" spans="1:38" hidden="1" outlineLevel="2" x14ac:dyDescent="0.35">
      <c r="A581" s="45"/>
      <c r="B581" s="54"/>
      <c r="C581" s="47">
        <f t="shared" si="88"/>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97">INDEX($K581:$Q581,1,U$43)</f>
        <v>1.1499999999999999</v>
      </c>
      <c r="V581" s="261">
        <f t="shared" si="97"/>
        <v>1.1499999999999999</v>
      </c>
      <c r="W581" s="261">
        <f t="shared" si="97"/>
        <v>1.1499999999999999</v>
      </c>
      <c r="X581" s="261">
        <f t="shared" si="97"/>
        <v>1.1499999999999999</v>
      </c>
      <c r="Y581" s="261">
        <f t="shared" si="97"/>
        <v>1.1499999999999999</v>
      </c>
      <c r="Z581" s="261">
        <f t="shared" si="97"/>
        <v>1.1499999999999999</v>
      </c>
      <c r="AA581" s="261">
        <f t="shared" si="97"/>
        <v>1.1499999999999999</v>
      </c>
      <c r="AB581" s="261">
        <f t="shared" si="97"/>
        <v>1.1499999999999999</v>
      </c>
      <c r="AC581" s="76"/>
      <c r="AD581" s="76"/>
      <c r="AE581" s="76"/>
      <c r="AF581" s="97">
        <v>1</v>
      </c>
      <c r="AG581" s="97">
        <v>1</v>
      </c>
      <c r="AH581" s="73"/>
      <c r="AI581" s="57"/>
      <c r="AJ581" s="45"/>
      <c r="AK581" s="45"/>
      <c r="AL581" s="45"/>
    </row>
    <row r="582" spans="1:38" hidden="1" outlineLevel="2" x14ac:dyDescent="0.35">
      <c r="A582" s="45"/>
      <c r="B582" s="54"/>
      <c r="C582" s="47">
        <f t="shared" si="88"/>
        <v>3</v>
      </c>
      <c r="D582" s="73"/>
      <c r="E582" s="70"/>
      <c r="F582" s="70" t="s">
        <v>1332</v>
      </c>
      <c r="G582" s="73"/>
      <c r="H582" s="76" t="s">
        <v>2773</v>
      </c>
      <c r="I582" s="96"/>
      <c r="J582" s="96" t="s">
        <v>1260</v>
      </c>
      <c r="K582" s="97">
        <v>1</v>
      </c>
      <c r="L582" s="97">
        <v>1</v>
      </c>
      <c r="M582" s="97">
        <v>1</v>
      </c>
      <c r="N582" s="97">
        <v>1</v>
      </c>
      <c r="O582" s="97">
        <v>1</v>
      </c>
      <c r="P582" s="97">
        <v>1</v>
      </c>
      <c r="Q582" s="76"/>
      <c r="R582" s="76" t="s">
        <v>587</v>
      </c>
      <c r="S582" s="76" t="s">
        <v>587</v>
      </c>
      <c r="T582" s="76"/>
      <c r="U582" s="261">
        <f t="shared" si="97"/>
        <v>1</v>
      </c>
      <c r="V582" s="261">
        <f t="shared" si="97"/>
        <v>1</v>
      </c>
      <c r="W582" s="261">
        <f t="shared" si="97"/>
        <v>1</v>
      </c>
      <c r="X582" s="261">
        <f t="shared" si="97"/>
        <v>1</v>
      </c>
      <c r="Y582" s="261">
        <f t="shared" si="97"/>
        <v>1</v>
      </c>
      <c r="Z582" s="261">
        <f t="shared" si="97"/>
        <v>1</v>
      </c>
      <c r="AA582" s="261">
        <f t="shared" si="97"/>
        <v>1</v>
      </c>
      <c r="AB582" s="261">
        <f t="shared" si="97"/>
        <v>1</v>
      </c>
      <c r="AC582" s="76"/>
      <c r="AD582" s="76"/>
      <c r="AE582" s="76"/>
      <c r="AF582" s="97">
        <v>1</v>
      </c>
      <c r="AG582" s="97">
        <v>1</v>
      </c>
      <c r="AH582" s="73"/>
      <c r="AI582" s="57"/>
      <c r="AJ582" s="45"/>
      <c r="AK582" s="45"/>
      <c r="AL582" s="45"/>
    </row>
    <row r="583" spans="1:38" hidden="1" outlineLevel="2" x14ac:dyDescent="0.35">
      <c r="A583" s="45"/>
      <c r="B583" s="54"/>
      <c r="C583" s="47">
        <f t="shared" si="88"/>
        <v>3</v>
      </c>
      <c r="D583" s="73"/>
      <c r="E583" s="70"/>
      <c r="F583" s="70" t="s">
        <v>1333</v>
      </c>
      <c r="G583" s="73"/>
      <c r="H583" s="76" t="s">
        <v>2774</v>
      </c>
      <c r="I583" s="96"/>
      <c r="J583" s="96" t="s">
        <v>1260</v>
      </c>
      <c r="K583" s="97">
        <v>1</v>
      </c>
      <c r="L583" s="97">
        <v>1</v>
      </c>
      <c r="M583" s="97">
        <v>1</v>
      </c>
      <c r="N583" s="97">
        <v>1</v>
      </c>
      <c r="O583" s="97">
        <v>1</v>
      </c>
      <c r="P583" s="97">
        <v>1</v>
      </c>
      <c r="Q583" s="76"/>
      <c r="R583" s="76" t="s">
        <v>587</v>
      </c>
      <c r="S583" s="76" t="s">
        <v>587</v>
      </c>
      <c r="T583" s="76"/>
      <c r="U583" s="261">
        <f t="shared" si="97"/>
        <v>1</v>
      </c>
      <c r="V583" s="261">
        <f t="shared" si="97"/>
        <v>1</v>
      </c>
      <c r="W583" s="261">
        <f t="shared" si="97"/>
        <v>1</v>
      </c>
      <c r="X583" s="261">
        <f t="shared" si="97"/>
        <v>1</v>
      </c>
      <c r="Y583" s="261">
        <f t="shared" si="97"/>
        <v>1</v>
      </c>
      <c r="Z583" s="261">
        <f t="shared" si="97"/>
        <v>1</v>
      </c>
      <c r="AA583" s="261">
        <f t="shared" si="97"/>
        <v>1</v>
      </c>
      <c r="AB583" s="261">
        <f t="shared" si="97"/>
        <v>1</v>
      </c>
      <c r="AC583" s="76"/>
      <c r="AD583" s="76"/>
      <c r="AE583" s="76"/>
      <c r="AF583" s="97">
        <v>1</v>
      </c>
      <c r="AG583" s="97">
        <v>1</v>
      </c>
      <c r="AH583" s="73"/>
      <c r="AI583" s="57"/>
      <c r="AJ583" s="45"/>
      <c r="AK583" s="45"/>
      <c r="AL583" s="45"/>
    </row>
    <row r="584" spans="1:38" hidden="1" outlineLevel="2" x14ac:dyDescent="0.35">
      <c r="A584" s="45"/>
      <c r="B584" s="54"/>
      <c r="C584" s="47">
        <f t="shared" si="88"/>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97"/>
        <v>1.4</v>
      </c>
      <c r="V584" s="261">
        <f t="shared" si="97"/>
        <v>1.4</v>
      </c>
      <c r="W584" s="261">
        <f t="shared" si="97"/>
        <v>1.4</v>
      </c>
      <c r="X584" s="261">
        <f t="shared" si="97"/>
        <v>1.4</v>
      </c>
      <c r="Y584" s="261">
        <f t="shared" si="97"/>
        <v>1.4</v>
      </c>
      <c r="Z584" s="261">
        <f t="shared" si="97"/>
        <v>1.4</v>
      </c>
      <c r="AA584" s="261">
        <f t="shared" si="97"/>
        <v>1.4</v>
      </c>
      <c r="AB584" s="261">
        <f t="shared" si="97"/>
        <v>1.4</v>
      </c>
      <c r="AC584" s="76"/>
      <c r="AD584" s="76"/>
      <c r="AE584" s="76"/>
      <c r="AF584" s="97">
        <v>1</v>
      </c>
      <c r="AG584" s="97">
        <v>1</v>
      </c>
      <c r="AH584" s="73"/>
      <c r="AI584" s="57"/>
      <c r="AJ584" s="45"/>
      <c r="AK584" s="45"/>
      <c r="AL584" s="45"/>
    </row>
    <row r="585" spans="1:38" hidden="1" outlineLevel="2" x14ac:dyDescent="0.35">
      <c r="A585" s="45"/>
      <c r="B585" s="54"/>
      <c r="C585" s="47">
        <f t="shared" si="88"/>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97"/>
        <v>1</v>
      </c>
      <c r="V585" s="261">
        <f t="shared" si="97"/>
        <v>1</v>
      </c>
      <c r="W585" s="261">
        <f t="shared" si="97"/>
        <v>1</v>
      </c>
      <c r="X585" s="261">
        <f t="shared" si="97"/>
        <v>1</v>
      </c>
      <c r="Y585" s="261">
        <f t="shared" si="97"/>
        <v>1</v>
      </c>
      <c r="Z585" s="261">
        <f t="shared" si="97"/>
        <v>1</v>
      </c>
      <c r="AA585" s="261">
        <f t="shared" si="97"/>
        <v>1</v>
      </c>
      <c r="AB585" s="261">
        <f t="shared" si="97"/>
        <v>1</v>
      </c>
      <c r="AC585" s="76"/>
      <c r="AD585" s="76"/>
      <c r="AE585" s="76"/>
      <c r="AF585" s="97">
        <v>1</v>
      </c>
      <c r="AG585" s="97">
        <v>1</v>
      </c>
      <c r="AH585" s="73"/>
      <c r="AI585" s="57"/>
      <c r="AJ585" s="45"/>
      <c r="AK585" s="45"/>
      <c r="AL585" s="45"/>
    </row>
    <row r="586" spans="1:38" hidden="1" outlineLevel="2" x14ac:dyDescent="0.35">
      <c r="A586" s="45"/>
      <c r="B586" s="54"/>
      <c r="C586" s="47">
        <f t="shared" si="88"/>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97"/>
        <v>1.2</v>
      </c>
      <c r="V586" s="261">
        <f t="shared" si="97"/>
        <v>1.2</v>
      </c>
      <c r="W586" s="261">
        <f t="shared" si="97"/>
        <v>1.2</v>
      </c>
      <c r="X586" s="261">
        <f t="shared" si="97"/>
        <v>1.2</v>
      </c>
      <c r="Y586" s="261">
        <f t="shared" si="97"/>
        <v>1.2</v>
      </c>
      <c r="Z586" s="261">
        <f t="shared" si="97"/>
        <v>1.2</v>
      </c>
      <c r="AA586" s="261">
        <f t="shared" si="97"/>
        <v>1.2</v>
      </c>
      <c r="AB586" s="261">
        <f t="shared" si="97"/>
        <v>1.2</v>
      </c>
      <c r="AC586" s="76"/>
      <c r="AD586" s="76"/>
      <c r="AE586" s="76"/>
      <c r="AF586" s="97">
        <v>1</v>
      </c>
      <c r="AG586" s="97">
        <v>1</v>
      </c>
      <c r="AH586" s="73"/>
      <c r="AI586" s="57"/>
      <c r="AJ586" s="45"/>
      <c r="AK586" s="45"/>
      <c r="AL586" s="45"/>
    </row>
    <row r="587" spans="1:38" hidden="1" outlineLevel="2" x14ac:dyDescent="0.35">
      <c r="A587" s="45"/>
      <c r="B587" s="54"/>
      <c r="C587" s="47">
        <f t="shared" si="88"/>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98">W587</f>
        <v>0</v>
      </c>
      <c r="Y587" s="263">
        <f t="shared" si="98"/>
        <v>0</v>
      </c>
      <c r="Z587" s="263">
        <f t="shared" si="98"/>
        <v>0</v>
      </c>
      <c r="AA587" s="263">
        <f t="shared" si="98"/>
        <v>0</v>
      </c>
      <c r="AB587" s="263">
        <f t="shared" si="98"/>
        <v>0</v>
      </c>
      <c r="AC587" s="76"/>
      <c r="AD587" s="76"/>
      <c r="AE587" s="76"/>
      <c r="AF587" s="97">
        <v>1</v>
      </c>
      <c r="AG587" s="97">
        <v>1</v>
      </c>
      <c r="AH587" s="73"/>
      <c r="AI587" s="57"/>
      <c r="AJ587" s="45"/>
      <c r="AK587" s="45"/>
      <c r="AL587" s="45"/>
    </row>
    <row r="588" spans="1:38" hidden="1" outlineLevel="2" x14ac:dyDescent="0.35">
      <c r="A588" s="45"/>
      <c r="B588" s="54"/>
      <c r="C588" s="47">
        <f t="shared" si="88"/>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98"/>
        <v>0</v>
      </c>
      <c r="Y588" s="263">
        <f t="shared" si="98"/>
        <v>0</v>
      </c>
      <c r="Z588" s="263">
        <f t="shared" si="98"/>
        <v>0</v>
      </c>
      <c r="AA588" s="263">
        <f t="shared" si="98"/>
        <v>0</v>
      </c>
      <c r="AB588" s="263">
        <f t="shared" si="98"/>
        <v>0</v>
      </c>
      <c r="AC588" s="76"/>
      <c r="AD588" s="76"/>
      <c r="AE588" s="76"/>
      <c r="AF588" s="97">
        <v>1</v>
      </c>
      <c r="AG588" s="97">
        <v>1</v>
      </c>
      <c r="AH588" s="73"/>
      <c r="AI588" s="57"/>
      <c r="AJ588" s="45"/>
      <c r="AK588" s="45"/>
      <c r="AL588" s="45"/>
    </row>
    <row r="589" spans="1:38" hidden="1" outlineLevel="2" x14ac:dyDescent="0.35">
      <c r="A589" s="45"/>
      <c r="B589" s="54"/>
      <c r="C589" s="47">
        <f t="shared" si="88"/>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98"/>
        <v>0</v>
      </c>
      <c r="Y589" s="263">
        <f t="shared" si="98"/>
        <v>0</v>
      </c>
      <c r="Z589" s="263">
        <f t="shared" si="98"/>
        <v>0</v>
      </c>
      <c r="AA589" s="263">
        <f t="shared" si="98"/>
        <v>0</v>
      </c>
      <c r="AB589" s="263">
        <f t="shared" si="98"/>
        <v>0</v>
      </c>
      <c r="AC589" s="76"/>
      <c r="AD589" s="76"/>
      <c r="AE589" s="76"/>
      <c r="AF589" s="97">
        <v>1</v>
      </c>
      <c r="AG589" s="97">
        <v>1</v>
      </c>
      <c r="AH589" s="73"/>
      <c r="AI589" s="57"/>
      <c r="AJ589" s="45"/>
      <c r="AK589" s="45"/>
      <c r="AL589" s="45"/>
    </row>
    <row r="590" spans="1:38" hidden="1" outlineLevel="2" x14ac:dyDescent="0.35">
      <c r="A590" s="45"/>
      <c r="B590" s="54"/>
      <c r="C590" s="47">
        <f t="shared" si="88"/>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98"/>
        <v>0</v>
      </c>
      <c r="Y590" s="263">
        <f t="shared" si="98"/>
        <v>0</v>
      </c>
      <c r="Z590" s="263">
        <f t="shared" si="98"/>
        <v>0</v>
      </c>
      <c r="AA590" s="263">
        <f t="shared" si="98"/>
        <v>0</v>
      </c>
      <c r="AB590" s="263">
        <f t="shared" si="98"/>
        <v>0</v>
      </c>
      <c r="AC590" s="76"/>
      <c r="AD590" s="76"/>
      <c r="AE590" s="76"/>
      <c r="AF590" s="97">
        <v>1</v>
      </c>
      <c r="AG590" s="97">
        <v>1</v>
      </c>
      <c r="AH590" s="73"/>
      <c r="AI590" s="57"/>
      <c r="AJ590" s="45"/>
      <c r="AK590" s="45"/>
      <c r="AL590" s="45"/>
    </row>
    <row r="591" spans="1:38" hidden="1" outlineLevel="2" x14ac:dyDescent="0.35">
      <c r="A591" s="45"/>
      <c r="B591" s="54"/>
      <c r="C591" s="47">
        <f t="shared" si="88"/>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98"/>
        <v>0.26</v>
      </c>
      <c r="Y591" s="263">
        <f t="shared" si="98"/>
        <v>0.26</v>
      </c>
      <c r="Z591" s="263">
        <f t="shared" si="98"/>
        <v>0.26</v>
      </c>
      <c r="AA591" s="263">
        <f t="shared" si="98"/>
        <v>0.26</v>
      </c>
      <c r="AB591" s="263">
        <f t="shared" si="98"/>
        <v>0.26</v>
      </c>
      <c r="AC591" s="76"/>
      <c r="AD591" s="97" t="s">
        <v>1350</v>
      </c>
      <c r="AE591" s="76"/>
      <c r="AF591" s="97">
        <v>1</v>
      </c>
      <c r="AG591" s="97">
        <v>1</v>
      </c>
      <c r="AH591" s="73"/>
      <c r="AI591" s="57"/>
      <c r="AJ591" s="45"/>
      <c r="AK591" s="45"/>
      <c r="AL591" s="45"/>
    </row>
    <row r="592" spans="1:38" hidden="1" outlineLevel="2" collapsed="1" x14ac:dyDescent="0.35">
      <c r="A592" s="45"/>
      <c r="B592" s="54"/>
      <c r="C592" s="47">
        <f t="shared" si="88"/>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98"/>
        <v>0</v>
      </c>
      <c r="Y592" s="263">
        <f t="shared" si="98"/>
        <v>0</v>
      </c>
      <c r="Z592" s="263">
        <f t="shared" si="98"/>
        <v>0</v>
      </c>
      <c r="AA592" s="263">
        <f t="shared" si="98"/>
        <v>0</v>
      </c>
      <c r="AB592" s="263">
        <f t="shared" si="98"/>
        <v>0</v>
      </c>
      <c r="AC592" s="76"/>
      <c r="AD592" s="76"/>
      <c r="AE592" s="76"/>
      <c r="AF592" s="97">
        <v>1</v>
      </c>
      <c r="AG592" s="97">
        <v>1</v>
      </c>
      <c r="AH592" s="73"/>
      <c r="AI592" s="57"/>
      <c r="AJ592" s="45"/>
      <c r="AK592" s="45"/>
      <c r="AL592" s="45"/>
    </row>
    <row r="593" spans="1:38" hidden="1" outlineLevel="3" x14ac:dyDescent="0.35">
      <c r="A593" s="45"/>
      <c r="B593" s="54"/>
      <c r="C593" s="47">
        <f t="shared" si="88"/>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35">
      <c r="A594" s="45"/>
      <c r="B594" s="54"/>
      <c r="C594" s="47">
        <f t="shared" si="88"/>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35">
      <c r="A595" s="45"/>
      <c r="B595" s="54"/>
      <c r="C595" s="47">
        <f t="shared" si="88"/>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35">
      <c r="A596" s="45"/>
      <c r="B596" s="54"/>
      <c r="C596" s="47">
        <f t="shared" si="88"/>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99">INDEX($K596:$Q596,1,U$43)</f>
        <v>1.02</v>
      </c>
      <c r="V596" s="261">
        <f t="shared" si="99"/>
        <v>1.02</v>
      </c>
      <c r="W596" s="261">
        <f t="shared" si="99"/>
        <v>1.02</v>
      </c>
      <c r="X596" s="261">
        <f t="shared" si="99"/>
        <v>1.02</v>
      </c>
      <c r="Y596" s="261">
        <f t="shared" si="99"/>
        <v>1.02</v>
      </c>
      <c r="Z596" s="261">
        <f t="shared" si="99"/>
        <v>1.02</v>
      </c>
      <c r="AA596" s="261">
        <f t="shared" si="99"/>
        <v>1.02</v>
      </c>
      <c r="AB596" s="261">
        <f t="shared" si="99"/>
        <v>1.02</v>
      </c>
      <c r="AC596" s="76"/>
      <c r="AD596" s="76"/>
      <c r="AE596" s="76"/>
      <c r="AF596" s="97">
        <v>1</v>
      </c>
      <c r="AG596" s="97">
        <v>1</v>
      </c>
      <c r="AH596" s="73"/>
      <c r="AI596" s="57"/>
      <c r="AJ596" s="45"/>
      <c r="AK596" s="45"/>
      <c r="AL596" s="45"/>
    </row>
    <row r="597" spans="1:38" hidden="1" outlineLevel="2" x14ac:dyDescent="0.35">
      <c r="A597" s="45"/>
      <c r="B597" s="54"/>
      <c r="C597" s="47">
        <f t="shared" si="88"/>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99"/>
        <v>0.98000000000000009</v>
      </c>
      <c r="V597" s="261">
        <f t="shared" si="99"/>
        <v>0.98000000000000009</v>
      </c>
      <c r="W597" s="261">
        <f t="shared" si="99"/>
        <v>0.98000000000000009</v>
      </c>
      <c r="X597" s="261">
        <f t="shared" si="99"/>
        <v>0.98000000000000009</v>
      </c>
      <c r="Y597" s="261">
        <f t="shared" si="99"/>
        <v>0.98000000000000009</v>
      </c>
      <c r="Z597" s="261">
        <f t="shared" si="99"/>
        <v>0.98000000000000009</v>
      </c>
      <c r="AA597" s="261">
        <f t="shared" si="99"/>
        <v>0.98000000000000009</v>
      </c>
      <c r="AB597" s="261">
        <f t="shared" si="99"/>
        <v>0.98000000000000009</v>
      </c>
      <c r="AC597" s="76"/>
      <c r="AD597" s="76"/>
      <c r="AE597" s="76"/>
      <c r="AF597" s="97">
        <v>1</v>
      </c>
      <c r="AG597" s="97">
        <v>1</v>
      </c>
      <c r="AH597" s="73"/>
      <c r="AI597" s="57"/>
      <c r="AJ597" s="45"/>
      <c r="AK597" s="45"/>
      <c r="AL597" s="45"/>
    </row>
    <row r="598" spans="1:38" hidden="1" outlineLevel="2" x14ac:dyDescent="0.35">
      <c r="A598" s="45"/>
      <c r="B598" s="54"/>
      <c r="C598" s="47">
        <f t="shared" si="88"/>
        <v>3</v>
      </c>
      <c r="D598" s="73"/>
      <c r="E598" s="70"/>
      <c r="F598" s="70" t="s">
        <v>1362</v>
      </c>
      <c r="G598" s="73"/>
      <c r="H598" s="76" t="s">
        <v>2452</v>
      </c>
      <c r="I598" s="96"/>
      <c r="J598" s="96" t="s">
        <v>1260</v>
      </c>
      <c r="K598" s="261">
        <f t="shared" ref="K598:P598" si="100">K596</f>
        <v>1.02</v>
      </c>
      <c r="L598" s="261">
        <f t="shared" si="100"/>
        <v>1.02</v>
      </c>
      <c r="M598" s="261">
        <f t="shared" si="100"/>
        <v>1</v>
      </c>
      <c r="N598" s="261">
        <f t="shared" si="100"/>
        <v>1</v>
      </c>
      <c r="O598" s="261">
        <f t="shared" si="100"/>
        <v>1</v>
      </c>
      <c r="P598" s="261">
        <f t="shared" si="100"/>
        <v>1</v>
      </c>
      <c r="Q598" s="76"/>
      <c r="R598" s="76"/>
      <c r="S598" s="76"/>
      <c r="T598" s="76"/>
      <c r="U598" s="261">
        <f t="shared" si="99"/>
        <v>1.02</v>
      </c>
      <c r="V598" s="261">
        <f t="shared" si="99"/>
        <v>1.02</v>
      </c>
      <c r="W598" s="261">
        <f t="shared" si="99"/>
        <v>1.02</v>
      </c>
      <c r="X598" s="261">
        <f t="shared" si="99"/>
        <v>1.02</v>
      </c>
      <c r="Y598" s="261">
        <f t="shared" si="99"/>
        <v>1.02</v>
      </c>
      <c r="Z598" s="261">
        <f t="shared" si="99"/>
        <v>1.02</v>
      </c>
      <c r="AA598" s="261">
        <f t="shared" si="99"/>
        <v>1.02</v>
      </c>
      <c r="AB598" s="261">
        <f t="shared" si="99"/>
        <v>1.02</v>
      </c>
      <c r="AC598" s="76"/>
      <c r="AD598" s="76"/>
      <c r="AE598" s="76"/>
      <c r="AF598" s="97">
        <v>1</v>
      </c>
      <c r="AG598" s="97">
        <v>1</v>
      </c>
      <c r="AH598" s="73"/>
      <c r="AI598" s="57"/>
      <c r="AJ598" s="45"/>
      <c r="AK598" s="45"/>
      <c r="AL598" s="45"/>
    </row>
    <row r="599" spans="1:38" hidden="1" outlineLevel="2" x14ac:dyDescent="0.35">
      <c r="A599" s="45"/>
      <c r="B599" s="54"/>
      <c r="C599" s="47">
        <f t="shared" si="88"/>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Y599</f>
        <v>0.34849999999999998</v>
      </c>
      <c r="Y599" s="97">
        <v>0.34849999999999998</v>
      </c>
      <c r="Z599" s="263">
        <f t="shared" ref="X599:AB607" si="101">Y599</f>
        <v>0.34849999999999998</v>
      </c>
      <c r="AA599" s="263">
        <f t="shared" si="101"/>
        <v>0.34849999999999998</v>
      </c>
      <c r="AB599" s="263">
        <f t="shared" si="101"/>
        <v>0.34849999999999998</v>
      </c>
      <c r="AC599" s="76"/>
      <c r="AD599" s="97" t="s">
        <v>2277</v>
      </c>
      <c r="AE599" s="76"/>
      <c r="AF599" s="97">
        <v>1</v>
      </c>
      <c r="AG599" s="97">
        <v>1</v>
      </c>
      <c r="AH599" s="73"/>
      <c r="AI599" s="57"/>
      <c r="AJ599" s="45"/>
      <c r="AK599" s="45"/>
      <c r="AL599" s="45"/>
    </row>
    <row r="600" spans="1:38" hidden="1" outlineLevel="2" x14ac:dyDescent="0.35">
      <c r="A600" s="45"/>
      <c r="B600" s="54"/>
      <c r="C600" s="47">
        <f t="shared" si="88"/>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Y600</f>
        <v>0</v>
      </c>
      <c r="Y600" s="97">
        <v>0</v>
      </c>
      <c r="Z600" s="263">
        <f t="shared" si="101"/>
        <v>0</v>
      </c>
      <c r="AA600" s="263">
        <f t="shared" si="101"/>
        <v>0</v>
      </c>
      <c r="AB600" s="263">
        <f t="shared" si="101"/>
        <v>0</v>
      </c>
      <c r="AC600" s="76"/>
      <c r="AD600" s="76"/>
      <c r="AE600" s="76"/>
      <c r="AF600" s="97">
        <v>1</v>
      </c>
      <c r="AG600" s="97">
        <v>1</v>
      </c>
      <c r="AH600" s="73"/>
      <c r="AI600" s="57"/>
      <c r="AJ600" s="45"/>
      <c r="AK600" s="45"/>
      <c r="AL600" s="45"/>
    </row>
    <row r="601" spans="1:38" hidden="1" outlineLevel="2" x14ac:dyDescent="0.35">
      <c r="A601" s="45"/>
      <c r="B601" s="54"/>
      <c r="C601" s="47">
        <f t="shared" si="88"/>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Y601</f>
        <v>0.34849999999999998</v>
      </c>
      <c r="Y601" s="261">
        <f>Y599</f>
        <v>0.34849999999999998</v>
      </c>
      <c r="Z601" s="263">
        <f t="shared" si="101"/>
        <v>0.34849999999999998</v>
      </c>
      <c r="AA601" s="263">
        <f t="shared" si="101"/>
        <v>0.34849999999999998</v>
      </c>
      <c r="AB601" s="263">
        <f t="shared" si="101"/>
        <v>0.34849999999999998</v>
      </c>
      <c r="AC601" s="76"/>
      <c r="AD601" s="76"/>
      <c r="AE601" s="76"/>
      <c r="AF601" s="97">
        <v>1</v>
      </c>
      <c r="AG601" s="97">
        <v>1</v>
      </c>
      <c r="AH601" s="73"/>
      <c r="AI601" s="57"/>
      <c r="AJ601" s="45"/>
      <c r="AK601" s="45"/>
      <c r="AL601" s="45"/>
    </row>
    <row r="602" spans="1:38" hidden="1" outlineLevel="2" x14ac:dyDescent="0.35">
      <c r="A602" s="45"/>
      <c r="B602" s="54"/>
      <c r="C602" s="47">
        <f t="shared" si="88"/>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1"/>
        <v>0</v>
      </c>
      <c r="Y602" s="97">
        <v>1.42</v>
      </c>
      <c r="Z602" s="263">
        <f t="shared" si="101"/>
        <v>1.42</v>
      </c>
      <c r="AA602" s="263">
        <f t="shared" si="101"/>
        <v>1.42</v>
      </c>
      <c r="AB602" s="263">
        <f t="shared" si="101"/>
        <v>1.42</v>
      </c>
      <c r="AC602" s="76"/>
      <c r="AD602" s="97" t="s">
        <v>2277</v>
      </c>
      <c r="AE602" s="76"/>
      <c r="AF602" s="97">
        <v>1</v>
      </c>
      <c r="AG602" s="97">
        <v>1</v>
      </c>
      <c r="AH602" s="73"/>
      <c r="AI602" s="57"/>
      <c r="AJ602" s="45"/>
      <c r="AK602" s="45"/>
      <c r="AL602" s="45"/>
    </row>
    <row r="603" spans="1:38" hidden="1" outlineLevel="2" x14ac:dyDescent="0.35">
      <c r="A603" s="45"/>
      <c r="B603" s="54"/>
      <c r="C603" s="47">
        <f t="shared" si="88"/>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1"/>
        <v>-0.72</v>
      </c>
      <c r="Y603" s="97">
        <v>0</v>
      </c>
      <c r="Z603" s="263">
        <f t="shared" si="101"/>
        <v>0</v>
      </c>
      <c r="AA603" s="263">
        <f t="shared" si="101"/>
        <v>0</v>
      </c>
      <c r="AB603" s="263">
        <f t="shared" si="101"/>
        <v>0</v>
      </c>
      <c r="AC603" s="76"/>
      <c r="AD603" s="97" t="s">
        <v>1373</v>
      </c>
      <c r="AE603" s="76"/>
      <c r="AF603" s="97">
        <v>1</v>
      </c>
      <c r="AG603" s="97">
        <v>1</v>
      </c>
      <c r="AH603" s="73"/>
      <c r="AI603" s="57"/>
      <c r="AJ603" s="45"/>
      <c r="AK603" s="45"/>
      <c r="AL603" s="45"/>
    </row>
    <row r="604" spans="1:38" hidden="1" outlineLevel="2" x14ac:dyDescent="0.35">
      <c r="A604" s="45"/>
      <c r="B604" s="54"/>
      <c r="C604" s="47">
        <f t="shared" si="88"/>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1"/>
        <v>0</v>
      </c>
      <c r="Y604" s="261">
        <f>Y602</f>
        <v>1.42</v>
      </c>
      <c r="Z604" s="263">
        <f t="shared" si="101"/>
        <v>1.42</v>
      </c>
      <c r="AA604" s="263">
        <f t="shared" si="101"/>
        <v>1.42</v>
      </c>
      <c r="AB604" s="263">
        <f t="shared" si="101"/>
        <v>1.42</v>
      </c>
      <c r="AC604" s="76"/>
      <c r="AD604" s="76"/>
      <c r="AE604" s="76"/>
      <c r="AF604" s="97">
        <v>1</v>
      </c>
      <c r="AG604" s="97">
        <v>1</v>
      </c>
      <c r="AH604" s="73"/>
      <c r="AI604" s="57"/>
      <c r="AJ604" s="45"/>
      <c r="AK604" s="45"/>
      <c r="AL604" s="45"/>
    </row>
    <row r="605" spans="1:38" hidden="1" outlineLevel="2" x14ac:dyDescent="0.35">
      <c r="A605" s="45"/>
      <c r="B605" s="54"/>
      <c r="C605" s="47">
        <f t="shared" si="88"/>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1"/>
        <v>0</v>
      </c>
      <c r="Y605" s="263">
        <f t="shared" si="101"/>
        <v>0</v>
      </c>
      <c r="Z605" s="263">
        <f t="shared" si="101"/>
        <v>0</v>
      </c>
      <c r="AA605" s="263">
        <f t="shared" si="101"/>
        <v>0</v>
      </c>
      <c r="AB605" s="263">
        <f t="shared" si="101"/>
        <v>0</v>
      </c>
      <c r="AC605" s="76"/>
      <c r="AD605" s="76"/>
      <c r="AE605" s="76"/>
      <c r="AF605" s="97">
        <v>1</v>
      </c>
      <c r="AG605" s="97">
        <v>1</v>
      </c>
      <c r="AH605" s="73"/>
      <c r="AI605" s="57"/>
      <c r="AJ605" s="45"/>
      <c r="AK605" s="45"/>
      <c r="AL605" s="45"/>
    </row>
    <row r="606" spans="1:38" hidden="1" outlineLevel="2" x14ac:dyDescent="0.35">
      <c r="A606" s="45"/>
      <c r="B606" s="54"/>
      <c r="C606" s="47">
        <f t="shared" si="88"/>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1"/>
        <v>-7.0000000000000001E-3</v>
      </c>
      <c r="Y606" s="263">
        <f t="shared" si="101"/>
        <v>-7.0000000000000001E-3</v>
      </c>
      <c r="Z606" s="263">
        <f t="shared" si="101"/>
        <v>-7.0000000000000001E-3</v>
      </c>
      <c r="AA606" s="263">
        <f t="shared" si="101"/>
        <v>-7.0000000000000001E-3</v>
      </c>
      <c r="AB606" s="263">
        <f t="shared" si="101"/>
        <v>-7.0000000000000001E-3</v>
      </c>
      <c r="AC606" s="76"/>
      <c r="AD606" s="97" t="s">
        <v>1380</v>
      </c>
      <c r="AE606" s="76"/>
      <c r="AF606" s="97">
        <v>1</v>
      </c>
      <c r="AG606" s="97">
        <v>1</v>
      </c>
      <c r="AH606" s="73"/>
      <c r="AI606" s="57"/>
      <c r="AJ606" s="45"/>
      <c r="AK606" s="45"/>
      <c r="AL606" s="45"/>
    </row>
    <row r="607" spans="1:38" hidden="1" outlineLevel="2" collapsed="1" x14ac:dyDescent="0.35">
      <c r="A607" s="45"/>
      <c r="B607" s="54"/>
      <c r="C607" s="47">
        <f t="shared" si="88"/>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1"/>
        <v>0</v>
      </c>
      <c r="Y607" s="263">
        <f t="shared" si="101"/>
        <v>0</v>
      </c>
      <c r="Z607" s="263">
        <f t="shared" si="101"/>
        <v>0</v>
      </c>
      <c r="AA607" s="263">
        <f t="shared" si="101"/>
        <v>0</v>
      </c>
      <c r="AB607" s="263">
        <f t="shared" si="101"/>
        <v>0</v>
      </c>
      <c r="AC607" s="76"/>
      <c r="AD607" s="76"/>
      <c r="AE607" s="76"/>
      <c r="AF607" s="97">
        <v>1</v>
      </c>
      <c r="AG607" s="97">
        <v>1</v>
      </c>
      <c r="AH607" s="73"/>
      <c r="AI607" s="57"/>
      <c r="AJ607" s="45"/>
      <c r="AK607" s="45"/>
      <c r="AL607" s="45"/>
    </row>
    <row r="608" spans="1:38" hidden="1" outlineLevel="3" x14ac:dyDescent="0.35">
      <c r="A608" s="45"/>
      <c r="B608" s="54"/>
      <c r="C608" s="47">
        <f t="shared" si="88"/>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88"/>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88"/>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35">
      <c r="A611" s="45"/>
      <c r="B611" s="54"/>
      <c r="C611" s="47">
        <f t="shared" si="88"/>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35">
      <c r="A612" s="45"/>
      <c r="B612" s="54"/>
      <c r="C612" s="47">
        <f t="shared" si="88"/>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35">
      <c r="A613" s="45"/>
      <c r="B613" s="54"/>
      <c r="C613" s="47">
        <f t="shared" si="88"/>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35">
      <c r="A614" s="45"/>
      <c r="B614" s="54"/>
      <c r="C614" s="47">
        <f t="shared" si="88"/>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2">W614</f>
        <v>0</v>
      </c>
      <c r="Y614" s="263">
        <f t="shared" si="102"/>
        <v>0</v>
      </c>
      <c r="Z614" s="263">
        <f t="shared" si="102"/>
        <v>0</v>
      </c>
      <c r="AA614" s="263">
        <f t="shared" si="102"/>
        <v>0</v>
      </c>
      <c r="AB614" s="263">
        <f t="shared" si="102"/>
        <v>0</v>
      </c>
      <c r="AC614" s="76"/>
      <c r="AD614" s="76"/>
      <c r="AE614" s="76"/>
      <c r="AF614" s="97">
        <v>1</v>
      </c>
      <c r="AG614" s="97">
        <v>1</v>
      </c>
      <c r="AH614" s="73"/>
      <c r="AI614" s="57"/>
      <c r="AJ614" s="45"/>
      <c r="AK614" s="45"/>
      <c r="AL614" s="45"/>
    </row>
    <row r="615" spans="1:38" hidden="1" outlineLevel="2" x14ac:dyDescent="0.35">
      <c r="A615" s="45"/>
      <c r="B615" s="54"/>
      <c r="C615" s="47">
        <f t="shared" si="88"/>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2"/>
        <v>0</v>
      </c>
      <c r="Y615" s="263">
        <f t="shared" si="102"/>
        <v>0</v>
      </c>
      <c r="Z615" s="263">
        <f t="shared" si="102"/>
        <v>0</v>
      </c>
      <c r="AA615" s="263">
        <f t="shared" si="102"/>
        <v>0</v>
      </c>
      <c r="AB615" s="263">
        <f t="shared" si="102"/>
        <v>0</v>
      </c>
      <c r="AC615" s="76"/>
      <c r="AD615" s="76"/>
      <c r="AE615" s="76"/>
      <c r="AF615" s="97">
        <v>1</v>
      </c>
      <c r="AG615" s="97">
        <v>1</v>
      </c>
      <c r="AH615" s="73"/>
      <c r="AI615" s="57"/>
      <c r="AJ615" s="45"/>
      <c r="AK615" s="45"/>
      <c r="AL615" s="45"/>
    </row>
    <row r="616" spans="1:38" hidden="1" outlineLevel="2" x14ac:dyDescent="0.35">
      <c r="A616" s="45"/>
      <c r="B616" s="54"/>
      <c r="C616" s="47">
        <f t="shared" si="88"/>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2"/>
        <v>0</v>
      </c>
      <c r="Y616" s="263">
        <f t="shared" si="102"/>
        <v>0</v>
      </c>
      <c r="Z616" s="263">
        <f t="shared" si="102"/>
        <v>0</v>
      </c>
      <c r="AA616" s="263">
        <f t="shared" si="102"/>
        <v>0</v>
      </c>
      <c r="AB616" s="263">
        <f t="shared" si="102"/>
        <v>0</v>
      </c>
      <c r="AC616" s="76"/>
      <c r="AD616" s="76"/>
      <c r="AE616" s="76"/>
      <c r="AF616" s="97">
        <v>1</v>
      </c>
      <c r="AG616" s="97">
        <v>1</v>
      </c>
      <c r="AH616" s="73"/>
      <c r="AI616" s="57"/>
      <c r="AJ616" s="45"/>
      <c r="AK616" s="45"/>
      <c r="AL616" s="45"/>
    </row>
    <row r="617" spans="1:38" hidden="1" outlineLevel="2" x14ac:dyDescent="0.35">
      <c r="A617" s="45"/>
      <c r="B617" s="54"/>
      <c r="C617" s="47">
        <f t="shared" si="88"/>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35">
      <c r="A618" s="45"/>
      <c r="B618" s="54"/>
      <c r="C618" s="47">
        <f t="shared" si="88"/>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35">
      <c r="A619" s="45"/>
      <c r="B619" s="54"/>
      <c r="C619" s="47">
        <f t="shared" si="88"/>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35">
      <c r="A620" s="45"/>
      <c r="B620" s="54"/>
      <c r="C620" s="47">
        <f t="shared" si="88"/>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35">
      <c r="A621" s="45"/>
      <c r="B621" s="54"/>
      <c r="C621" s="47">
        <f t="shared" si="88"/>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35">
      <c r="A622" s="45"/>
      <c r="B622" s="54"/>
      <c r="C622" s="47">
        <f t="shared" si="88"/>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3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35">
      <c r="A624" s="45"/>
      <c r="B624" s="54"/>
      <c r="C624" s="47">
        <f t="shared" ref="C624:C687" si="103">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103"/>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103"/>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103"/>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103"/>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si="103"/>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103"/>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103"/>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103"/>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103"/>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103"/>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35">
      <c r="A635" s="45"/>
      <c r="B635" s="54"/>
      <c r="C635" s="47">
        <f t="shared" si="103"/>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35">
      <c r="A636" s="45"/>
      <c r="B636" s="54"/>
      <c r="C636" s="47">
        <f t="shared" si="103"/>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35">
      <c r="A637" s="45"/>
      <c r="B637" s="54"/>
      <c r="C637" s="47">
        <f t="shared" si="103"/>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35">
      <c r="A638" s="45"/>
      <c r="B638" s="54"/>
      <c r="C638" s="47">
        <f t="shared" si="103"/>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03"/>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v>4</v>
      </c>
      <c r="B640" s="54"/>
      <c r="C640" s="47">
        <f t="shared" si="103"/>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35">
      <c r="A641" s="45">
        <f>A640</f>
        <v>4</v>
      </c>
      <c r="B641" s="54"/>
      <c r="C641" s="47">
        <f t="shared" si="103"/>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35">
      <c r="A642" s="45"/>
      <c r="B642" s="54"/>
      <c r="C642" s="47">
        <f t="shared" si="103"/>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35">
      <c r="A643" s="45"/>
      <c r="B643" s="54"/>
      <c r="C643" s="47">
        <f t="shared" si="103"/>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35">
      <c r="A644" s="45"/>
      <c r="B644" s="54"/>
      <c r="C644" s="47">
        <f t="shared" si="103"/>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35">
      <c r="A645" s="45"/>
      <c r="B645" s="54"/>
      <c r="C645" s="47">
        <f t="shared" si="103"/>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35">
      <c r="A646" s="45">
        <v>4</v>
      </c>
      <c r="B646" s="54"/>
      <c r="C646" s="47">
        <f t="shared" si="103"/>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35">
      <c r="A647" s="45">
        <f>A646</f>
        <v>4</v>
      </c>
      <c r="B647" s="54"/>
      <c r="C647" s="47">
        <f t="shared" si="103"/>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35">
      <c r="A648" s="45"/>
      <c r="B648" s="54"/>
      <c r="C648" s="47">
        <f t="shared" si="103"/>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35">
      <c r="A649" s="45"/>
      <c r="B649" s="54"/>
      <c r="C649" s="47">
        <f t="shared" si="103"/>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35">
      <c r="A650" s="45"/>
      <c r="B650" s="54"/>
      <c r="C650" s="47">
        <f t="shared" si="103"/>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35">
      <c r="A651" s="45"/>
      <c r="B651" s="54"/>
      <c r="C651" s="47">
        <f t="shared" si="103"/>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35">
      <c r="A652" s="45">
        <v>4</v>
      </c>
      <c r="B652" s="54"/>
      <c r="C652" s="47">
        <f t="shared" si="103"/>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35">
      <c r="A653" s="45">
        <f>A652</f>
        <v>4</v>
      </c>
      <c r="B653" s="54"/>
      <c r="C653" s="47">
        <f t="shared" si="103"/>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03"/>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03"/>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35">
      <c r="A656" s="45"/>
      <c r="B656" s="54"/>
      <c r="C656" s="47">
        <f t="shared" si="103"/>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35">
      <c r="A657" s="45"/>
      <c r="B657" s="54"/>
      <c r="C657" s="47">
        <f t="shared" si="103"/>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35">
      <c r="A658" s="45">
        <v>4</v>
      </c>
      <c r="B658" s="54"/>
      <c r="C658" s="47">
        <f t="shared" si="103"/>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35">
      <c r="A659" s="45">
        <f>A658</f>
        <v>4</v>
      </c>
      <c r="B659" s="54"/>
      <c r="C659" s="47">
        <f t="shared" si="103"/>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35">
      <c r="A660" s="45"/>
      <c r="B660" s="54"/>
      <c r="C660" s="47">
        <f t="shared" si="103"/>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35">
      <c r="A661" s="45"/>
      <c r="B661" s="54"/>
      <c r="C661" s="47">
        <f t="shared" si="103"/>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35">
      <c r="A662" s="45"/>
      <c r="B662" s="54"/>
      <c r="C662" s="47">
        <f t="shared" si="103"/>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03"/>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v>4</v>
      </c>
      <c r="B664" s="54"/>
      <c r="C664" s="47">
        <f t="shared" si="103"/>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f>A664</f>
        <v>4</v>
      </c>
      <c r="B665" s="54"/>
      <c r="C665" s="47">
        <f t="shared" si="103"/>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03"/>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03"/>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35">
      <c r="A668" s="45"/>
      <c r="B668" s="54"/>
      <c r="C668" s="47">
        <f t="shared" si="103"/>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103"/>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v>4</v>
      </c>
      <c r="B670" s="54"/>
      <c r="C670" s="47">
        <f t="shared" si="103"/>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f>A670</f>
        <v>4</v>
      </c>
      <c r="B671" s="54"/>
      <c r="C671" s="47">
        <f t="shared" si="103"/>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35">
      <c r="A672" s="45"/>
      <c r="B672" s="54"/>
      <c r="C672" s="47">
        <f t="shared" ref="C672:C677" si="104">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05">V$772</f>
        <v>0</v>
      </c>
      <c r="W672" s="271">
        <f t="shared" si="105"/>
        <v>0</v>
      </c>
      <c r="X672" s="271">
        <f t="shared" si="105"/>
        <v>0</v>
      </c>
      <c r="Y672" s="271">
        <f t="shared" si="105"/>
        <v>0</v>
      </c>
      <c r="Z672" s="271">
        <f t="shared" si="105"/>
        <v>0</v>
      </c>
      <c r="AA672" s="271">
        <f t="shared" si="105"/>
        <v>0</v>
      </c>
      <c r="AB672" s="271">
        <f t="shared" si="105"/>
        <v>0</v>
      </c>
      <c r="AC672" s="76"/>
      <c r="AD672" s="97" t="s">
        <v>1462</v>
      </c>
      <c r="AE672" s="76"/>
      <c r="AF672" s="271">
        <f>AF$772</f>
        <v>1</v>
      </c>
      <c r="AG672" s="271">
        <f>AG$772</f>
        <v>1</v>
      </c>
      <c r="AH672" s="73"/>
      <c r="AI672" s="57"/>
      <c r="AJ672" s="45"/>
      <c r="AK672" s="45"/>
      <c r="AL672" s="45"/>
    </row>
    <row r="673" spans="1:38" outlineLevel="2" x14ac:dyDescent="0.35">
      <c r="A673" s="45"/>
      <c r="B673" s="54"/>
      <c r="C673" s="47">
        <f t="shared" si="104"/>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06">V$773</f>
        <v>-0.48270000000000002</v>
      </c>
      <c r="W673" s="271">
        <f t="shared" si="106"/>
        <v>-0.55427188413696349</v>
      </c>
      <c r="X673" s="271">
        <f t="shared" si="106"/>
        <v>-0.15359999999999999</v>
      </c>
      <c r="Y673" s="271">
        <f t="shared" si="106"/>
        <v>-0.15359999999999999</v>
      </c>
      <c r="Z673" s="271">
        <f t="shared" si="106"/>
        <v>-0.15359999999999999</v>
      </c>
      <c r="AA673" s="271">
        <f t="shared" si="106"/>
        <v>-0.15359999999999999</v>
      </c>
      <c r="AB673" s="271">
        <f t="shared" si="106"/>
        <v>-0.15359999999999999</v>
      </c>
      <c r="AC673" s="76"/>
      <c r="AD673" s="76"/>
      <c r="AE673" s="76"/>
      <c r="AF673" s="271">
        <f>AF$773</f>
        <v>1</v>
      </c>
      <c r="AG673" s="271">
        <f>AG$773</f>
        <v>1</v>
      </c>
      <c r="AH673" s="73"/>
      <c r="AI673" s="57"/>
      <c r="AJ673" s="45"/>
      <c r="AK673" s="45"/>
      <c r="AL673" s="45"/>
    </row>
    <row r="674" spans="1:38" outlineLevel="2" x14ac:dyDescent="0.35">
      <c r="A674" s="45"/>
      <c r="B674" s="54"/>
      <c r="C674" s="47">
        <f t="shared" si="104"/>
        <v>3</v>
      </c>
      <c r="D674" s="73"/>
      <c r="E674" s="70"/>
      <c r="F674" s="70" t="s">
        <v>1465</v>
      </c>
      <c r="G674" s="73"/>
      <c r="H674" s="76" t="s">
        <v>1466</v>
      </c>
      <c r="I674" s="96"/>
      <c r="J674" s="96"/>
      <c r="K674" s="76"/>
      <c r="L674" s="76"/>
      <c r="M674" s="76"/>
      <c r="N674" s="76"/>
      <c r="O674" s="76"/>
      <c r="P674" s="76"/>
      <c r="Q674" s="76"/>
      <c r="R674" s="76"/>
      <c r="S674" s="76"/>
      <c r="T674" s="76"/>
      <c r="U674" s="271">
        <f>U$774</f>
        <v>-0.48270000000000002</v>
      </c>
      <c r="V674" s="271">
        <f t="shared" ref="V674:AB674" si="107">V$774</f>
        <v>-0.48270000000000002</v>
      </c>
      <c r="W674" s="271">
        <f t="shared" si="107"/>
        <v>-0.55427188413696349</v>
      </c>
      <c r="X674" s="271">
        <f t="shared" si="107"/>
        <v>-0.65990000000000004</v>
      </c>
      <c r="Y674" s="271">
        <f t="shared" si="107"/>
        <v>-0.65990000000000004</v>
      </c>
      <c r="Z674" s="271">
        <f t="shared" si="107"/>
        <v>-0.65990000000000004</v>
      </c>
      <c r="AA674" s="271">
        <f t="shared" si="107"/>
        <v>-0.65990000000000004</v>
      </c>
      <c r="AB674" s="271">
        <f t="shared" si="107"/>
        <v>-0.65990000000000004</v>
      </c>
      <c r="AC674" s="76"/>
      <c r="AD674" s="76"/>
      <c r="AE674" s="76"/>
      <c r="AF674" s="271">
        <f>AF$774</f>
        <v>1</v>
      </c>
      <c r="AG674" s="271">
        <f>AG$774</f>
        <v>1</v>
      </c>
      <c r="AH674" s="73"/>
      <c r="AI674" s="57"/>
      <c r="AJ674" s="45"/>
      <c r="AK674" s="45"/>
      <c r="AL674" s="45"/>
    </row>
    <row r="675" spans="1:38" outlineLevel="2" x14ac:dyDescent="0.35">
      <c r="A675" s="45"/>
      <c r="B675" s="54"/>
      <c r="C675" s="47">
        <f t="shared" si="104"/>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08">$773:$773</f>
        <v>-0.48270000000000002</v>
      </c>
      <c r="W675" s="271">
        <f t="shared" si="108"/>
        <v>-0.55427188413696349</v>
      </c>
      <c r="X675" s="271">
        <f t="shared" si="108"/>
        <v>-0.15359999999999999</v>
      </c>
      <c r="Y675" s="271">
        <f t="shared" si="108"/>
        <v>-0.15359999999999999</v>
      </c>
      <c r="Z675" s="271">
        <f t="shared" si="108"/>
        <v>-0.15359999999999999</v>
      </c>
      <c r="AA675" s="271">
        <f t="shared" si="108"/>
        <v>-0.15359999999999999</v>
      </c>
      <c r="AB675" s="271">
        <f t="shared" si="108"/>
        <v>-0.15359999999999999</v>
      </c>
      <c r="AC675" s="76"/>
      <c r="AD675" s="76"/>
      <c r="AE675" s="76"/>
      <c r="AF675" s="271">
        <f>$773:$773</f>
        <v>1</v>
      </c>
      <c r="AG675" s="271">
        <f>$773:$773</f>
        <v>1</v>
      </c>
      <c r="AH675" s="73"/>
      <c r="AI675" s="57"/>
      <c r="AJ675" s="45"/>
      <c r="AK675" s="45"/>
      <c r="AL675" s="45"/>
    </row>
    <row r="676" spans="1:38" outlineLevel="2" x14ac:dyDescent="0.35">
      <c r="A676" s="45">
        <v>4</v>
      </c>
      <c r="B676" s="54"/>
      <c r="C676" s="47">
        <f t="shared" si="104"/>
        <v>3</v>
      </c>
      <c r="D676" s="73"/>
      <c r="E676" s="70"/>
      <c r="F676" s="70" t="s">
        <v>1469</v>
      </c>
      <c r="G676" s="73"/>
      <c r="H676" s="76" t="s">
        <v>1470</v>
      </c>
      <c r="I676" s="96"/>
      <c r="J676" s="96"/>
      <c r="K676" s="76"/>
      <c r="L676" s="76"/>
      <c r="M676" s="76"/>
      <c r="N676" s="76"/>
      <c r="O676" s="76"/>
      <c r="P676" s="76"/>
      <c r="Q676" s="76"/>
      <c r="R676" s="76"/>
      <c r="S676" s="76"/>
      <c r="T676" s="76"/>
      <c r="U676" s="271">
        <f>$774:$774</f>
        <v>-0.48270000000000002</v>
      </c>
      <c r="V676" s="271">
        <f t="shared" ref="V676:AB677" si="109">$774:$774</f>
        <v>-0.48270000000000002</v>
      </c>
      <c r="W676" s="271">
        <f t="shared" si="109"/>
        <v>-0.55427188413696349</v>
      </c>
      <c r="X676" s="271">
        <f t="shared" si="109"/>
        <v>-0.65990000000000004</v>
      </c>
      <c r="Y676" s="271">
        <f t="shared" si="109"/>
        <v>-0.65990000000000004</v>
      </c>
      <c r="Z676" s="271">
        <f t="shared" si="109"/>
        <v>-0.65990000000000004</v>
      </c>
      <c r="AA676" s="271">
        <f t="shared" si="109"/>
        <v>-0.65990000000000004</v>
      </c>
      <c r="AB676" s="271">
        <f t="shared" si="109"/>
        <v>-0.65990000000000004</v>
      </c>
      <c r="AC676" s="76"/>
      <c r="AD676" s="76"/>
      <c r="AE676" s="76"/>
      <c r="AF676" s="271">
        <f>$774:$774</f>
        <v>1</v>
      </c>
      <c r="AG676" s="271">
        <f>$774:$774</f>
        <v>1</v>
      </c>
      <c r="AH676" s="73"/>
      <c r="AI676" s="57"/>
      <c r="AJ676" s="45"/>
      <c r="AK676" s="45"/>
      <c r="AL676" s="45"/>
    </row>
    <row r="677" spans="1:38" outlineLevel="2" collapsed="1" x14ac:dyDescent="0.35">
      <c r="A677" s="45">
        <f>A676</f>
        <v>4</v>
      </c>
      <c r="B677" s="54"/>
      <c r="C677" s="47">
        <f t="shared" si="104"/>
        <v>3</v>
      </c>
      <c r="D677" s="73"/>
      <c r="E677" s="70"/>
      <c r="F677" s="70" t="s">
        <v>1471</v>
      </c>
      <c r="G677" s="73"/>
      <c r="H677" s="76" t="s">
        <v>1472</v>
      </c>
      <c r="I677" s="96"/>
      <c r="J677" s="96"/>
      <c r="K677" s="76"/>
      <c r="L677" s="76"/>
      <c r="M677" s="76"/>
      <c r="N677" s="76"/>
      <c r="O677" s="76"/>
      <c r="P677" s="76"/>
      <c r="Q677" s="76"/>
      <c r="R677" s="76"/>
      <c r="S677" s="76"/>
      <c r="T677" s="76"/>
      <c r="U677" s="271">
        <f>$774:$774</f>
        <v>-0.48270000000000002</v>
      </c>
      <c r="V677" s="271">
        <f t="shared" si="109"/>
        <v>-0.48270000000000002</v>
      </c>
      <c r="W677" s="271">
        <f t="shared" si="109"/>
        <v>-0.55427188413696349</v>
      </c>
      <c r="X677" s="271">
        <f t="shared" si="109"/>
        <v>-0.65990000000000004</v>
      </c>
      <c r="Y677" s="271">
        <f t="shared" si="109"/>
        <v>-0.65990000000000004</v>
      </c>
      <c r="Z677" s="271">
        <f t="shared" si="109"/>
        <v>-0.65990000000000004</v>
      </c>
      <c r="AA677" s="271">
        <f t="shared" si="109"/>
        <v>-0.65990000000000004</v>
      </c>
      <c r="AB677" s="271">
        <f t="shared" si="109"/>
        <v>-0.65990000000000004</v>
      </c>
      <c r="AC677" s="76"/>
      <c r="AD677" s="76"/>
      <c r="AE677" s="76"/>
      <c r="AF677" s="271">
        <f>$774:$774</f>
        <v>1</v>
      </c>
      <c r="AG677" s="271">
        <f>$774:$774</f>
        <v>1</v>
      </c>
      <c r="AH677" s="73"/>
      <c r="AI677" s="57"/>
      <c r="AJ677" s="45"/>
      <c r="AK677" s="45"/>
      <c r="AL677" s="45"/>
    </row>
    <row r="678" spans="1:38" hidden="1" outlineLevel="3" x14ac:dyDescent="0.35">
      <c r="A678" s="45"/>
      <c r="B678" s="54"/>
      <c r="C678" s="47">
        <f t="shared" si="103"/>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03"/>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03"/>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03"/>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v>4</v>
      </c>
      <c r="B682" s="54"/>
      <c r="C682" s="47">
        <f t="shared" si="103"/>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f>A682</f>
        <v>4</v>
      </c>
      <c r="B683" s="54"/>
      <c r="C683" s="47">
        <f t="shared" si="103"/>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03"/>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103"/>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103"/>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03"/>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v>4</v>
      </c>
      <c r="B688" s="54"/>
      <c r="C688" s="47">
        <f t="shared" ref="C688:C713" si="110">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f>A688</f>
        <v>4</v>
      </c>
      <c r="B689" s="54"/>
      <c r="C689" s="47">
        <f t="shared" si="110"/>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10"/>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10"/>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10"/>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10"/>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v>4</v>
      </c>
      <c r="B694" s="54"/>
      <c r="C694" s="47">
        <f t="shared" si="110"/>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f>A694</f>
        <v>4</v>
      </c>
      <c r="B695" s="54"/>
      <c r="C695" s="47">
        <f t="shared" si="110"/>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35">
      <c r="A696" s="45"/>
      <c r="B696" s="54"/>
      <c r="C696" s="47">
        <f t="shared" ref="C696:C707" si="111">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2">W696</f>
        <v>0</v>
      </c>
      <c r="Y696" s="263">
        <f t="shared" si="112"/>
        <v>0</v>
      </c>
      <c r="Z696" s="263">
        <f t="shared" si="112"/>
        <v>0</v>
      </c>
      <c r="AA696" s="263">
        <f t="shared" si="112"/>
        <v>0</v>
      </c>
      <c r="AB696" s="263">
        <f t="shared" si="112"/>
        <v>0</v>
      </c>
      <c r="AC696" s="76"/>
      <c r="AD696" s="97" t="s">
        <v>1493</v>
      </c>
      <c r="AE696" s="76"/>
      <c r="AF696" s="97">
        <v>1</v>
      </c>
      <c r="AG696" s="97">
        <v>1</v>
      </c>
      <c r="AH696" s="73"/>
      <c r="AI696" s="57"/>
      <c r="AJ696" s="45"/>
      <c r="AK696" s="45"/>
      <c r="AL696" s="45"/>
    </row>
    <row r="697" spans="1:38" hidden="1" outlineLevel="2" x14ac:dyDescent="0.35">
      <c r="A697" s="45"/>
      <c r="B697" s="54"/>
      <c r="C697" s="47">
        <f t="shared" si="111"/>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2"/>
        <v>-0.26400000000000001</v>
      </c>
      <c r="Y697" s="263">
        <f t="shared" si="112"/>
        <v>-0.26400000000000001</v>
      </c>
      <c r="Z697" s="263">
        <f t="shared" si="112"/>
        <v>-0.26400000000000001</v>
      </c>
      <c r="AA697" s="263">
        <f t="shared" si="112"/>
        <v>-0.26400000000000001</v>
      </c>
      <c r="AB697" s="263">
        <f t="shared" si="112"/>
        <v>-0.26400000000000001</v>
      </c>
      <c r="AC697" s="76"/>
      <c r="AD697" s="97" t="s">
        <v>1496</v>
      </c>
      <c r="AE697" s="76"/>
      <c r="AF697" s="97">
        <v>1</v>
      </c>
      <c r="AG697" s="97">
        <v>1</v>
      </c>
      <c r="AH697" s="73"/>
      <c r="AI697" s="57"/>
      <c r="AJ697" s="45"/>
      <c r="AK697" s="45"/>
      <c r="AL697" s="45"/>
    </row>
    <row r="698" spans="1:38" hidden="1" outlineLevel="2" x14ac:dyDescent="0.35">
      <c r="A698" s="45"/>
      <c r="B698" s="54"/>
      <c r="C698" s="47">
        <f t="shared" si="111"/>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2"/>
        <v>-0.4</v>
      </c>
      <c r="Y698" s="263">
        <f t="shared" si="112"/>
        <v>-0.4</v>
      </c>
      <c r="Z698" s="263">
        <f t="shared" si="112"/>
        <v>-0.4</v>
      </c>
      <c r="AA698" s="263">
        <f t="shared" si="112"/>
        <v>-0.4</v>
      </c>
      <c r="AB698" s="263">
        <f t="shared" si="112"/>
        <v>-0.4</v>
      </c>
      <c r="AC698" s="76"/>
      <c r="AD698" s="273" t="s">
        <v>1499</v>
      </c>
      <c r="AE698" s="76"/>
      <c r="AF698" s="97">
        <v>1</v>
      </c>
      <c r="AG698" s="97">
        <v>1</v>
      </c>
      <c r="AH698" s="73"/>
      <c r="AI698" s="57"/>
      <c r="AJ698" s="45"/>
      <c r="AK698" s="45"/>
      <c r="AL698" s="45"/>
    </row>
    <row r="699" spans="1:38" hidden="1" outlineLevel="2" x14ac:dyDescent="0.35">
      <c r="A699" s="45"/>
      <c r="B699" s="54"/>
      <c r="C699" s="47">
        <f t="shared" si="111"/>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2"/>
        <v>-0.17799999999999999</v>
      </c>
      <c r="Y699" s="263">
        <f t="shared" si="112"/>
        <v>-0.17799999999999999</v>
      </c>
      <c r="Z699" s="263">
        <f t="shared" si="112"/>
        <v>-0.17799999999999999</v>
      </c>
      <c r="AA699" s="263">
        <f t="shared" si="112"/>
        <v>-0.17799999999999999</v>
      </c>
      <c r="AB699" s="263">
        <f t="shared" si="112"/>
        <v>-0.17799999999999999</v>
      </c>
      <c r="AC699" s="76"/>
      <c r="AD699" s="97" t="s">
        <v>1502</v>
      </c>
      <c r="AE699" s="76"/>
      <c r="AF699" s="97">
        <v>1</v>
      </c>
      <c r="AG699" s="97">
        <v>1</v>
      </c>
      <c r="AH699" s="73"/>
      <c r="AI699" s="57"/>
      <c r="AJ699" s="45"/>
      <c r="AK699" s="45"/>
      <c r="AL699" s="45"/>
    </row>
    <row r="700" spans="1:38" hidden="1" outlineLevel="2" x14ac:dyDescent="0.35">
      <c r="A700" s="45">
        <v>4</v>
      </c>
      <c r="B700" s="54"/>
      <c r="C700" s="47">
        <f t="shared" si="111"/>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2"/>
        <v>-0.26400000000000001</v>
      </c>
      <c r="Y700" s="263">
        <f t="shared" si="112"/>
        <v>-0.26400000000000001</v>
      </c>
      <c r="Z700" s="263">
        <f t="shared" si="112"/>
        <v>-0.26400000000000001</v>
      </c>
      <c r="AA700" s="263">
        <f t="shared" si="112"/>
        <v>-0.26400000000000001</v>
      </c>
      <c r="AB700" s="263">
        <f t="shared" si="112"/>
        <v>-0.26400000000000001</v>
      </c>
      <c r="AC700" s="76"/>
      <c r="AD700" s="97"/>
      <c r="AE700" s="76"/>
      <c r="AF700" s="97">
        <v>1</v>
      </c>
      <c r="AG700" s="97">
        <v>1</v>
      </c>
      <c r="AH700" s="73"/>
      <c r="AI700" s="57"/>
      <c r="AJ700" s="45"/>
      <c r="AK700" s="45"/>
      <c r="AL700" s="45"/>
    </row>
    <row r="701" spans="1:38" hidden="1" outlineLevel="2" x14ac:dyDescent="0.35">
      <c r="A701" s="45">
        <f>A700</f>
        <v>4</v>
      </c>
      <c r="B701" s="54"/>
      <c r="C701" s="47">
        <f t="shared" si="111"/>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2"/>
        <v>-0.17799999999999999</v>
      </c>
      <c r="Y701" s="263">
        <f t="shared" si="112"/>
        <v>-0.17799999999999999</v>
      </c>
      <c r="Z701" s="263">
        <f t="shared" si="112"/>
        <v>-0.17799999999999999</v>
      </c>
      <c r="AA701" s="263">
        <f t="shared" si="112"/>
        <v>-0.17799999999999999</v>
      </c>
      <c r="AB701" s="263">
        <f t="shared" si="112"/>
        <v>-0.17799999999999999</v>
      </c>
      <c r="AC701" s="76"/>
      <c r="AD701" s="97"/>
      <c r="AE701" s="76"/>
      <c r="AF701" s="97">
        <v>1</v>
      </c>
      <c r="AG701" s="97">
        <v>1</v>
      </c>
      <c r="AH701" s="73"/>
      <c r="AI701" s="57"/>
      <c r="AJ701" s="45"/>
      <c r="AK701" s="45"/>
      <c r="AL701" s="45"/>
    </row>
    <row r="702" spans="1:38" hidden="1" outlineLevel="2" x14ac:dyDescent="0.35">
      <c r="A702" s="45"/>
      <c r="B702" s="54"/>
      <c r="C702" s="47">
        <f t="shared" si="111"/>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2"/>
        <v>0</v>
      </c>
      <c r="Y702" s="263">
        <f t="shared" si="112"/>
        <v>0</v>
      </c>
      <c r="Z702" s="263">
        <f t="shared" si="112"/>
        <v>0</v>
      </c>
      <c r="AA702" s="263">
        <f t="shared" si="112"/>
        <v>0</v>
      </c>
      <c r="AB702" s="263">
        <f t="shared" si="112"/>
        <v>0</v>
      </c>
      <c r="AC702" s="76"/>
      <c r="AD702" s="97" t="s">
        <v>1493</v>
      </c>
      <c r="AE702" s="76"/>
      <c r="AF702" s="97">
        <v>1</v>
      </c>
      <c r="AG702" s="97">
        <v>1</v>
      </c>
      <c r="AH702" s="73"/>
      <c r="AI702" s="57"/>
      <c r="AJ702" s="45"/>
      <c r="AK702" s="45"/>
      <c r="AL702" s="45"/>
    </row>
    <row r="703" spans="1:38" hidden="1" outlineLevel="2" x14ac:dyDescent="0.35">
      <c r="A703" s="45"/>
      <c r="B703" s="54"/>
      <c r="C703" s="47">
        <f t="shared" si="111"/>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2"/>
        <v>0.43</v>
      </c>
      <c r="Y703" s="263">
        <f t="shared" si="112"/>
        <v>0.43</v>
      </c>
      <c r="Z703" s="263">
        <f t="shared" si="112"/>
        <v>0.43</v>
      </c>
      <c r="AA703" s="263">
        <f t="shared" si="112"/>
        <v>0.43</v>
      </c>
      <c r="AB703" s="263">
        <f t="shared" si="112"/>
        <v>0.43</v>
      </c>
      <c r="AC703" s="76"/>
      <c r="AD703" s="97" t="s">
        <v>1496</v>
      </c>
      <c r="AE703" s="76"/>
      <c r="AF703" s="97">
        <v>1</v>
      </c>
      <c r="AG703" s="97">
        <v>1</v>
      </c>
      <c r="AH703" s="73"/>
      <c r="AI703" s="57"/>
      <c r="AJ703" s="45"/>
      <c r="AK703" s="45"/>
      <c r="AL703" s="45"/>
    </row>
    <row r="704" spans="1:38" hidden="1" outlineLevel="2" x14ac:dyDescent="0.35">
      <c r="A704" s="45"/>
      <c r="B704" s="54"/>
      <c r="C704" s="47">
        <f t="shared" si="111"/>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2"/>
        <v>0.8</v>
      </c>
      <c r="Y704" s="263">
        <f t="shared" si="112"/>
        <v>0.8</v>
      </c>
      <c r="Z704" s="263">
        <f t="shared" si="112"/>
        <v>0.8</v>
      </c>
      <c r="AA704" s="263">
        <f t="shared" si="112"/>
        <v>0.8</v>
      </c>
      <c r="AB704" s="263">
        <f t="shared" si="112"/>
        <v>0.8</v>
      </c>
      <c r="AC704" s="76"/>
      <c r="AD704" s="273" t="s">
        <v>1499</v>
      </c>
      <c r="AE704" s="76"/>
      <c r="AF704" s="97">
        <v>1</v>
      </c>
      <c r="AG704" s="97">
        <v>1</v>
      </c>
      <c r="AH704" s="73"/>
      <c r="AI704" s="57"/>
      <c r="AJ704" s="45"/>
      <c r="AK704" s="45"/>
      <c r="AL704" s="45"/>
    </row>
    <row r="705" spans="1:38" hidden="1" outlineLevel="2" x14ac:dyDescent="0.35">
      <c r="A705" s="45"/>
      <c r="B705" s="54"/>
      <c r="C705" s="47">
        <f t="shared" si="111"/>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2"/>
        <v>8.9999999999999993E-3</v>
      </c>
      <c r="Y705" s="263">
        <f t="shared" si="112"/>
        <v>8.9999999999999993E-3</v>
      </c>
      <c r="Z705" s="263">
        <f t="shared" si="112"/>
        <v>8.9999999999999993E-3</v>
      </c>
      <c r="AA705" s="263">
        <f t="shared" si="112"/>
        <v>8.9999999999999993E-3</v>
      </c>
      <c r="AB705" s="263">
        <f t="shared" si="112"/>
        <v>8.9999999999999993E-3</v>
      </c>
      <c r="AC705" s="76"/>
      <c r="AD705" s="97" t="s">
        <v>1516</v>
      </c>
      <c r="AE705" s="76"/>
      <c r="AF705" s="97">
        <v>1</v>
      </c>
      <c r="AG705" s="97">
        <v>1</v>
      </c>
      <c r="AH705" s="73"/>
      <c r="AI705" s="57"/>
      <c r="AJ705" s="45"/>
      <c r="AK705" s="45"/>
      <c r="AL705" s="45"/>
    </row>
    <row r="706" spans="1:38" hidden="1" outlineLevel="2" x14ac:dyDescent="0.35">
      <c r="A706" s="45">
        <v>4</v>
      </c>
      <c r="B706" s="54"/>
      <c r="C706" s="47">
        <f t="shared" si="111"/>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2"/>
        <v>0.48199999999999998</v>
      </c>
      <c r="Y706" s="263">
        <f t="shared" si="112"/>
        <v>0.48199999999999998</v>
      </c>
      <c r="Z706" s="263">
        <f t="shared" si="112"/>
        <v>0.48199999999999998</v>
      </c>
      <c r="AA706" s="263">
        <f t="shared" si="112"/>
        <v>0.48199999999999998</v>
      </c>
      <c r="AB706" s="263">
        <f t="shared" si="112"/>
        <v>0.48199999999999998</v>
      </c>
      <c r="AC706" s="76"/>
      <c r="AD706" s="97"/>
      <c r="AE706" s="76"/>
      <c r="AF706" s="97">
        <v>1</v>
      </c>
      <c r="AG706" s="97">
        <v>1</v>
      </c>
      <c r="AH706" s="73"/>
      <c r="AI706" s="57"/>
      <c r="AJ706" s="45"/>
      <c r="AK706" s="45"/>
      <c r="AL706" s="45"/>
    </row>
    <row r="707" spans="1:38" hidden="1" outlineLevel="2" collapsed="1" x14ac:dyDescent="0.35">
      <c r="A707" s="45">
        <f>A706</f>
        <v>4</v>
      </c>
      <c r="B707" s="54"/>
      <c r="C707" s="47">
        <f t="shared" si="111"/>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2"/>
        <v>0.128</v>
      </c>
      <c r="Y707" s="263">
        <f t="shared" si="112"/>
        <v>0.128</v>
      </c>
      <c r="Z707" s="263">
        <f t="shared" si="112"/>
        <v>0.128</v>
      </c>
      <c r="AA707" s="263">
        <f t="shared" si="112"/>
        <v>0.128</v>
      </c>
      <c r="AB707" s="263">
        <f t="shared" si="112"/>
        <v>0.128</v>
      </c>
      <c r="AC707" s="76"/>
      <c r="AD707" s="97"/>
      <c r="AE707" s="76"/>
      <c r="AF707" s="97">
        <v>1</v>
      </c>
      <c r="AG707" s="97">
        <v>1</v>
      </c>
      <c r="AH707" s="73"/>
      <c r="AI707" s="57"/>
      <c r="AJ707" s="45"/>
      <c r="AK707" s="45"/>
      <c r="AL707" s="45"/>
    </row>
    <row r="708" spans="1:38" hidden="1" outlineLevel="3" x14ac:dyDescent="0.35">
      <c r="A708" s="45"/>
      <c r="B708" s="54"/>
      <c r="C708" s="47">
        <f t="shared" si="110"/>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10"/>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10"/>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10"/>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110"/>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110"/>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35">
      <c r="A714" s="45"/>
      <c r="B714" s="54"/>
      <c r="C714" s="47">
        <f t="shared" ref="C714:C737" si="113">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14">V$800</f>
        <v>0.1</v>
      </c>
      <c r="W714" s="271">
        <f t="shared" si="114"/>
        <v>0.1</v>
      </c>
      <c r="X714" s="271">
        <f t="shared" si="114"/>
        <v>0.1</v>
      </c>
      <c r="Y714" s="271">
        <f t="shared" si="114"/>
        <v>0.1</v>
      </c>
      <c r="Z714" s="271">
        <f t="shared" si="114"/>
        <v>0.1</v>
      </c>
      <c r="AA714" s="271">
        <f t="shared" si="114"/>
        <v>0.1</v>
      </c>
      <c r="AB714" s="271">
        <f t="shared" si="114"/>
        <v>0.1</v>
      </c>
      <c r="AC714" s="76"/>
      <c r="AD714" s="76" t="s">
        <v>1462</v>
      </c>
      <c r="AE714" s="76"/>
      <c r="AF714" s="271">
        <f>AF$800</f>
        <v>1</v>
      </c>
      <c r="AG714" s="271">
        <f>AG$800</f>
        <v>1</v>
      </c>
      <c r="AH714" s="73"/>
      <c r="AI714" s="57"/>
      <c r="AJ714" s="45"/>
      <c r="AK714" s="45"/>
      <c r="AL714" s="45"/>
    </row>
    <row r="715" spans="1:38" hidden="1" outlineLevel="2" x14ac:dyDescent="0.35">
      <c r="A715" s="45"/>
      <c r="B715" s="54"/>
      <c r="C715" s="47">
        <f t="shared" si="113"/>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15">V$801</f>
        <v>8.5000000000000006E-2</v>
      </c>
      <c r="W715" s="271">
        <f t="shared" si="115"/>
        <v>8.5000000000000006E-2</v>
      </c>
      <c r="X715" s="271">
        <f t="shared" si="115"/>
        <v>8.5000000000000006E-2</v>
      </c>
      <c r="Y715" s="271">
        <f t="shared" si="115"/>
        <v>8.5000000000000006E-2</v>
      </c>
      <c r="Z715" s="271">
        <f t="shared" si="115"/>
        <v>8.5000000000000006E-2</v>
      </c>
      <c r="AA715" s="271">
        <f t="shared" si="115"/>
        <v>8.5000000000000006E-2</v>
      </c>
      <c r="AB715" s="271">
        <f t="shared" si="115"/>
        <v>8.5000000000000006E-2</v>
      </c>
      <c r="AC715" s="76"/>
      <c r="AD715" s="76"/>
      <c r="AE715" s="76"/>
      <c r="AF715" s="271">
        <f>AF$801</f>
        <v>1</v>
      </c>
      <c r="AG715" s="271">
        <f>AG$801</f>
        <v>1</v>
      </c>
      <c r="AH715" s="73"/>
      <c r="AI715" s="57"/>
      <c r="AJ715" s="45"/>
      <c r="AK715" s="45"/>
      <c r="AL715" s="45"/>
    </row>
    <row r="716" spans="1:38" hidden="1" outlineLevel="2" x14ac:dyDescent="0.35">
      <c r="A716" s="45"/>
      <c r="B716" s="54"/>
      <c r="C716" s="47">
        <f t="shared" si="113"/>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16">V$802</f>
        <v>7.0000000000000007E-2</v>
      </c>
      <c r="W716" s="271">
        <f t="shared" si="116"/>
        <v>7.0000000000000007E-2</v>
      </c>
      <c r="X716" s="271">
        <f t="shared" si="116"/>
        <v>7.0000000000000007E-2</v>
      </c>
      <c r="Y716" s="271">
        <f t="shared" si="116"/>
        <v>7.0000000000000007E-2</v>
      </c>
      <c r="Z716" s="271">
        <f t="shared" si="116"/>
        <v>7.0000000000000007E-2</v>
      </c>
      <c r="AA716" s="271">
        <f t="shared" si="116"/>
        <v>7.0000000000000007E-2</v>
      </c>
      <c r="AB716" s="271">
        <f t="shared" si="116"/>
        <v>7.0000000000000007E-2</v>
      </c>
      <c r="AC716" s="76"/>
      <c r="AD716" s="76"/>
      <c r="AE716" s="76"/>
      <c r="AF716" s="271">
        <f>AF$802</f>
        <v>1</v>
      </c>
      <c r="AG716" s="271">
        <f>AG$802</f>
        <v>1</v>
      </c>
      <c r="AH716" s="73"/>
      <c r="AI716" s="57"/>
      <c r="AJ716" s="45"/>
      <c r="AK716" s="45"/>
      <c r="AL716" s="45"/>
    </row>
    <row r="717" spans="1:38" hidden="1" outlineLevel="2" x14ac:dyDescent="0.35">
      <c r="A717" s="45"/>
      <c r="B717" s="54"/>
      <c r="C717" s="47">
        <f t="shared" si="113"/>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17">V$801</f>
        <v>8.5000000000000006E-2</v>
      </c>
      <c r="W717" s="271">
        <f t="shared" si="117"/>
        <v>8.5000000000000006E-2</v>
      </c>
      <c r="X717" s="271">
        <f t="shared" si="117"/>
        <v>8.5000000000000006E-2</v>
      </c>
      <c r="Y717" s="271">
        <f t="shared" si="117"/>
        <v>8.5000000000000006E-2</v>
      </c>
      <c r="Z717" s="271">
        <f t="shared" si="117"/>
        <v>8.5000000000000006E-2</v>
      </c>
      <c r="AA717" s="271">
        <f t="shared" si="117"/>
        <v>8.5000000000000006E-2</v>
      </c>
      <c r="AB717" s="271">
        <f t="shared" si="117"/>
        <v>8.5000000000000006E-2</v>
      </c>
      <c r="AC717" s="76"/>
      <c r="AD717" s="76"/>
      <c r="AE717" s="76"/>
      <c r="AF717" s="271">
        <f>AF$801</f>
        <v>1</v>
      </c>
      <c r="AG717" s="271">
        <f>AG$801</f>
        <v>1</v>
      </c>
      <c r="AH717" s="73"/>
      <c r="AI717" s="57"/>
      <c r="AJ717" s="45"/>
      <c r="AK717" s="45"/>
      <c r="AL717" s="45"/>
    </row>
    <row r="718" spans="1:38" hidden="1" outlineLevel="2" x14ac:dyDescent="0.35">
      <c r="A718" s="45">
        <v>4</v>
      </c>
      <c r="B718" s="54"/>
      <c r="C718" s="47">
        <f t="shared" si="113"/>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18">V$802</f>
        <v>7.0000000000000007E-2</v>
      </c>
      <c r="W718" s="271">
        <f t="shared" si="118"/>
        <v>7.0000000000000007E-2</v>
      </c>
      <c r="X718" s="271">
        <f t="shared" si="118"/>
        <v>7.0000000000000007E-2</v>
      </c>
      <c r="Y718" s="271">
        <f t="shared" si="118"/>
        <v>7.0000000000000007E-2</v>
      </c>
      <c r="Z718" s="271">
        <f t="shared" si="118"/>
        <v>7.0000000000000007E-2</v>
      </c>
      <c r="AA718" s="271">
        <f t="shared" si="118"/>
        <v>7.0000000000000007E-2</v>
      </c>
      <c r="AB718" s="271">
        <f t="shared" si="118"/>
        <v>7.0000000000000007E-2</v>
      </c>
      <c r="AC718" s="76"/>
      <c r="AD718" s="76"/>
      <c r="AE718" s="76"/>
      <c r="AF718" s="271">
        <f>AF$802</f>
        <v>1</v>
      </c>
      <c r="AG718" s="271">
        <f>AG$802</f>
        <v>1</v>
      </c>
      <c r="AH718" s="73"/>
      <c r="AI718" s="57"/>
      <c r="AJ718" s="45"/>
      <c r="AK718" s="45"/>
      <c r="AL718" s="45"/>
    </row>
    <row r="719" spans="1:38" hidden="1" outlineLevel="2" x14ac:dyDescent="0.35">
      <c r="A719" s="45">
        <f>A718</f>
        <v>4</v>
      </c>
      <c r="B719" s="54"/>
      <c r="C719" s="47">
        <f t="shared" si="113"/>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18"/>
        <v>7.0000000000000007E-2</v>
      </c>
      <c r="W719" s="271">
        <f t="shared" si="118"/>
        <v>7.0000000000000007E-2</v>
      </c>
      <c r="X719" s="271">
        <f t="shared" si="118"/>
        <v>7.0000000000000007E-2</v>
      </c>
      <c r="Y719" s="271">
        <f t="shared" si="118"/>
        <v>7.0000000000000007E-2</v>
      </c>
      <c r="Z719" s="271">
        <f t="shared" si="118"/>
        <v>7.0000000000000007E-2</v>
      </c>
      <c r="AA719" s="271">
        <f t="shared" si="118"/>
        <v>7.0000000000000007E-2</v>
      </c>
      <c r="AB719" s="271">
        <f t="shared" si="118"/>
        <v>7.0000000000000007E-2</v>
      </c>
      <c r="AC719" s="76"/>
      <c r="AD719" s="76"/>
      <c r="AE719" s="76"/>
      <c r="AF719" s="271">
        <f>AF$802</f>
        <v>1</v>
      </c>
      <c r="AG719" s="271">
        <f>AG$802</f>
        <v>1</v>
      </c>
      <c r="AH719" s="73"/>
      <c r="AI719" s="57"/>
      <c r="AJ719" s="45"/>
      <c r="AK719" s="45"/>
      <c r="AL719" s="45"/>
    </row>
    <row r="720" spans="1:38" hidden="1" outlineLevel="2" x14ac:dyDescent="0.35">
      <c r="A720" s="45"/>
      <c r="B720" s="54"/>
      <c r="C720" s="47">
        <f t="shared" si="113"/>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19">V$804</f>
        <v>0</v>
      </c>
      <c r="W720" s="271">
        <f t="shared" si="119"/>
        <v>0</v>
      </c>
      <c r="X720" s="271">
        <f t="shared" si="119"/>
        <v>0</v>
      </c>
      <c r="Y720" s="271">
        <f t="shared" si="119"/>
        <v>0</v>
      </c>
      <c r="Z720" s="271">
        <f t="shared" si="119"/>
        <v>0</v>
      </c>
      <c r="AA720" s="271">
        <f t="shared" si="119"/>
        <v>0</v>
      </c>
      <c r="AB720" s="271">
        <f t="shared" si="119"/>
        <v>0</v>
      </c>
      <c r="AC720" s="76"/>
      <c r="AD720" s="76" t="s">
        <v>1462</v>
      </c>
      <c r="AE720" s="76"/>
      <c r="AF720" s="271">
        <f>AF$804</f>
        <v>1</v>
      </c>
      <c r="AG720" s="271">
        <f>AG$804</f>
        <v>1</v>
      </c>
      <c r="AH720" s="73"/>
      <c r="AI720" s="57"/>
      <c r="AJ720" s="45"/>
      <c r="AK720" s="45"/>
      <c r="AL720" s="45"/>
    </row>
    <row r="721" spans="1:38" hidden="1" outlineLevel="2" x14ac:dyDescent="0.35">
      <c r="A721" s="45"/>
      <c r="B721" s="54"/>
      <c r="C721" s="47">
        <f t="shared" si="113"/>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0">V$805</f>
        <v>-1.03</v>
      </c>
      <c r="W721" s="271">
        <f t="shared" si="120"/>
        <v>-1.03</v>
      </c>
      <c r="X721" s="271">
        <f t="shared" si="120"/>
        <v>-1.03</v>
      </c>
      <c r="Y721" s="271">
        <f t="shared" si="120"/>
        <v>-1.079</v>
      </c>
      <c r="Z721" s="271">
        <f t="shared" si="120"/>
        <v>-1.079</v>
      </c>
      <c r="AA721" s="271">
        <f t="shared" si="120"/>
        <v>-1.079</v>
      </c>
      <c r="AB721" s="271">
        <f t="shared" si="120"/>
        <v>-1.079</v>
      </c>
      <c r="AC721" s="76"/>
      <c r="AD721" s="76"/>
      <c r="AE721" s="76"/>
      <c r="AF721" s="271">
        <f>AF$805</f>
        <v>1</v>
      </c>
      <c r="AG721" s="271">
        <f>AG$805</f>
        <v>1</v>
      </c>
      <c r="AH721" s="73"/>
      <c r="AI721" s="57"/>
      <c r="AJ721" s="45"/>
      <c r="AK721" s="45"/>
      <c r="AL721" s="45"/>
    </row>
    <row r="722" spans="1:38" hidden="1" outlineLevel="2" x14ac:dyDescent="0.35">
      <c r="A722" s="45"/>
      <c r="B722" s="54"/>
      <c r="C722" s="47">
        <f t="shared" si="113"/>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1">V$806</f>
        <v>-2</v>
      </c>
      <c r="W722" s="271">
        <f t="shared" si="121"/>
        <v>-2</v>
      </c>
      <c r="X722" s="271">
        <f t="shared" si="121"/>
        <v>-2</v>
      </c>
      <c r="Y722" s="271">
        <f t="shared" si="121"/>
        <v>-2.012</v>
      </c>
      <c r="Z722" s="271">
        <f t="shared" si="121"/>
        <v>-2.012</v>
      </c>
      <c r="AA722" s="271">
        <f t="shared" si="121"/>
        <v>-2.012</v>
      </c>
      <c r="AB722" s="271">
        <f t="shared" si="121"/>
        <v>-2.012</v>
      </c>
      <c r="AC722" s="76"/>
      <c r="AD722" s="76"/>
      <c r="AE722" s="76"/>
      <c r="AF722" s="271">
        <f>AF$806</f>
        <v>1</v>
      </c>
      <c r="AG722" s="271">
        <f>AG$806</f>
        <v>1</v>
      </c>
      <c r="AH722" s="73"/>
      <c r="AI722" s="57"/>
      <c r="AJ722" s="45"/>
      <c r="AK722" s="45"/>
      <c r="AL722" s="45"/>
    </row>
    <row r="723" spans="1:38" hidden="1" outlineLevel="2" x14ac:dyDescent="0.35">
      <c r="A723" s="45"/>
      <c r="B723" s="54"/>
      <c r="C723" s="47">
        <f t="shared" si="113"/>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2">V$805</f>
        <v>-1.03</v>
      </c>
      <c r="W723" s="271">
        <f t="shared" si="122"/>
        <v>-1.03</v>
      </c>
      <c r="X723" s="271">
        <f t="shared" si="122"/>
        <v>-1.03</v>
      </c>
      <c r="Y723" s="271">
        <f t="shared" si="122"/>
        <v>-1.079</v>
      </c>
      <c r="Z723" s="271">
        <f t="shared" si="122"/>
        <v>-1.079</v>
      </c>
      <c r="AA723" s="271">
        <f t="shared" si="122"/>
        <v>-1.079</v>
      </c>
      <c r="AB723" s="271">
        <f t="shared" si="122"/>
        <v>-1.079</v>
      </c>
      <c r="AC723" s="76"/>
      <c r="AD723" s="76"/>
      <c r="AE723" s="76"/>
      <c r="AF723" s="271">
        <f>AF$805</f>
        <v>1</v>
      </c>
      <c r="AG723" s="271">
        <f>AG$805</f>
        <v>1</v>
      </c>
      <c r="AH723" s="73"/>
      <c r="AI723" s="57"/>
      <c r="AJ723" s="45"/>
      <c r="AK723" s="45"/>
      <c r="AL723" s="45"/>
    </row>
    <row r="724" spans="1:38" hidden="1" outlineLevel="2" x14ac:dyDescent="0.35">
      <c r="A724" s="45">
        <v>4</v>
      </c>
      <c r="B724" s="54"/>
      <c r="C724" s="47">
        <f t="shared" si="113"/>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23">V$806</f>
        <v>-2</v>
      </c>
      <c r="W724" s="271">
        <f t="shared" si="123"/>
        <v>-2</v>
      </c>
      <c r="X724" s="271">
        <f t="shared" si="123"/>
        <v>-2</v>
      </c>
      <c r="Y724" s="271">
        <f t="shared" si="123"/>
        <v>-2.012</v>
      </c>
      <c r="Z724" s="271">
        <f t="shared" si="123"/>
        <v>-2.012</v>
      </c>
      <c r="AA724" s="271">
        <f t="shared" si="123"/>
        <v>-2.012</v>
      </c>
      <c r="AB724" s="271">
        <f t="shared" si="123"/>
        <v>-2.012</v>
      </c>
      <c r="AC724" s="76"/>
      <c r="AD724" s="76"/>
      <c r="AE724" s="76"/>
      <c r="AF724" s="271">
        <f>AF$806</f>
        <v>1</v>
      </c>
      <c r="AG724" s="271">
        <f>AG$806</f>
        <v>1</v>
      </c>
      <c r="AH724" s="73"/>
      <c r="AI724" s="57"/>
      <c r="AJ724" s="45"/>
      <c r="AK724" s="45"/>
      <c r="AL724" s="45"/>
    </row>
    <row r="725" spans="1:38" hidden="1" outlineLevel="2" x14ac:dyDescent="0.35">
      <c r="A725" s="45">
        <f>A724</f>
        <v>4</v>
      </c>
      <c r="B725" s="54"/>
      <c r="C725" s="47">
        <f t="shared" si="113"/>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23"/>
        <v>-2</v>
      </c>
      <c r="W725" s="271">
        <f t="shared" si="123"/>
        <v>-2</v>
      </c>
      <c r="X725" s="271">
        <f t="shared" si="123"/>
        <v>-2</v>
      </c>
      <c r="Y725" s="271">
        <f t="shared" si="123"/>
        <v>-2.012</v>
      </c>
      <c r="Z725" s="271">
        <f t="shared" si="123"/>
        <v>-2.012</v>
      </c>
      <c r="AA725" s="271">
        <f t="shared" si="123"/>
        <v>-2.012</v>
      </c>
      <c r="AB725" s="271">
        <f t="shared" si="123"/>
        <v>-2.012</v>
      </c>
      <c r="AC725" s="76"/>
      <c r="AD725" s="76"/>
      <c r="AE725" s="76"/>
      <c r="AF725" s="271">
        <f>AF$806</f>
        <v>1</v>
      </c>
      <c r="AG725" s="271">
        <f>AG$806</f>
        <v>1</v>
      </c>
      <c r="AH725" s="73"/>
      <c r="AI725" s="57"/>
      <c r="AJ725" s="45"/>
      <c r="AK725" s="45"/>
      <c r="AL725" s="45"/>
    </row>
    <row r="726" spans="1:38" hidden="1" outlineLevel="2" x14ac:dyDescent="0.35">
      <c r="A726" s="45"/>
      <c r="B726" s="54"/>
      <c r="C726" s="47">
        <f t="shared" si="113"/>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hidden="1" outlineLevel="2" x14ac:dyDescent="0.35">
      <c r="A727" s="45"/>
      <c r="B727" s="54"/>
      <c r="C727" s="47">
        <f t="shared" si="113"/>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24">U727</f>
        <v>-4.9400000000000004</v>
      </c>
      <c r="W727" s="351">
        <f t="shared" si="124"/>
        <v>-4.9400000000000004</v>
      </c>
      <c r="X727" s="351">
        <f>Y727</f>
        <v>-6.68</v>
      </c>
      <c r="Y727" s="97">
        <v>-6.68</v>
      </c>
      <c r="Z727" s="263">
        <f t="shared" si="124"/>
        <v>-6.68</v>
      </c>
      <c r="AA727" s="263">
        <f t="shared" si="124"/>
        <v>-6.68</v>
      </c>
      <c r="AB727" s="263">
        <f t="shared" si="124"/>
        <v>-6.68</v>
      </c>
      <c r="AC727" s="76"/>
      <c r="AD727" s="97" t="s">
        <v>2400</v>
      </c>
      <c r="AE727" s="76"/>
      <c r="AF727" s="97">
        <v>1</v>
      </c>
      <c r="AG727" s="97">
        <v>1</v>
      </c>
      <c r="AH727" s="73"/>
      <c r="AI727" s="57"/>
      <c r="AJ727" s="45"/>
      <c r="AK727" s="45"/>
      <c r="AL727" s="45"/>
    </row>
    <row r="728" spans="1:38" hidden="1" outlineLevel="2" x14ac:dyDescent="0.35">
      <c r="A728" s="45"/>
      <c r="B728" s="54"/>
      <c r="C728" s="47">
        <f t="shared" si="113"/>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24"/>
        <v>-6.8171999999999997</v>
      </c>
      <c r="W728" s="351">
        <f t="shared" si="124"/>
        <v>-6.8171999999999997</v>
      </c>
      <c r="X728" s="351">
        <f t="shared" ref="X728:X731" si="125">Y728</f>
        <v>-9.2200000000000006</v>
      </c>
      <c r="Y728" s="97">
        <v>-9.2200000000000006</v>
      </c>
      <c r="Z728" s="263">
        <f t="shared" si="124"/>
        <v>-9.2200000000000006</v>
      </c>
      <c r="AA728" s="263">
        <f t="shared" si="124"/>
        <v>-9.2200000000000006</v>
      </c>
      <c r="AB728" s="263">
        <f t="shared" si="124"/>
        <v>-9.2200000000000006</v>
      </c>
      <c r="AC728" s="76"/>
      <c r="AD728" s="97" t="s">
        <v>2401</v>
      </c>
      <c r="AE728" s="76"/>
      <c r="AF728" s="97">
        <v>1</v>
      </c>
      <c r="AG728" s="97">
        <v>1</v>
      </c>
      <c r="AH728" s="73"/>
      <c r="AI728" s="57"/>
      <c r="AJ728" s="45"/>
      <c r="AK728" s="45"/>
      <c r="AL728" s="45"/>
    </row>
    <row r="729" spans="1:38" hidden="1" outlineLevel="2" x14ac:dyDescent="0.35">
      <c r="A729" s="45"/>
      <c r="B729" s="54"/>
      <c r="C729" s="47">
        <f t="shared" si="113"/>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26">U729</f>
        <v>-1.85</v>
      </c>
      <c r="W729" s="351">
        <f t="shared" si="126"/>
        <v>-1.85</v>
      </c>
      <c r="X729" s="351">
        <f t="shared" si="125"/>
        <v>-3.36</v>
      </c>
      <c r="Y729" s="97">
        <v>-3.36</v>
      </c>
      <c r="Z729" s="263">
        <f t="shared" si="126"/>
        <v>-3.36</v>
      </c>
      <c r="AA729" s="263">
        <f t="shared" si="126"/>
        <v>-3.36</v>
      </c>
      <c r="AB729" s="263">
        <f t="shared" si="126"/>
        <v>-3.36</v>
      </c>
      <c r="AC729" s="76"/>
      <c r="AD729" s="97" t="s">
        <v>2402</v>
      </c>
      <c r="AE729" s="76"/>
      <c r="AF729" s="97">
        <v>1</v>
      </c>
      <c r="AG729" s="97">
        <v>1</v>
      </c>
      <c r="AH729" s="73"/>
      <c r="AI729" s="57"/>
      <c r="AJ729" s="45"/>
      <c r="AK729" s="45"/>
      <c r="AL729" s="45"/>
    </row>
    <row r="730" spans="1:38" hidden="1" outlineLevel="2" x14ac:dyDescent="0.35">
      <c r="A730" s="45">
        <v>4</v>
      </c>
      <c r="B730" s="54"/>
      <c r="C730" s="47">
        <f t="shared" si="113"/>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27">U730</f>
        <v>-6.1627488000000001</v>
      </c>
      <c r="W730" s="351">
        <f t="shared" ref="W730:W731" si="128">V730</f>
        <v>-6.1627488000000001</v>
      </c>
      <c r="X730" s="351">
        <f t="shared" si="125"/>
        <v>-8.33</v>
      </c>
      <c r="Y730" s="97">
        <v>-8.33</v>
      </c>
      <c r="Z730" s="263">
        <f t="shared" ref="Z730:Z731" si="129">Y730</f>
        <v>-8.33</v>
      </c>
      <c r="AA730" s="263">
        <f t="shared" ref="AA730:AA731" si="130">Z730</f>
        <v>-8.33</v>
      </c>
      <c r="AB730" s="263">
        <f t="shared" ref="AB730:AB731" si="131">AA730</f>
        <v>-8.33</v>
      </c>
      <c r="AC730" s="76"/>
      <c r="AD730" s="97"/>
      <c r="AE730" s="76"/>
      <c r="AF730" s="97">
        <v>1</v>
      </c>
      <c r="AG730" s="97">
        <v>1</v>
      </c>
      <c r="AH730" s="73"/>
      <c r="AI730" s="57"/>
      <c r="AJ730" s="45"/>
      <c r="AK730" s="45"/>
      <c r="AL730" s="45"/>
    </row>
    <row r="731" spans="1:38" hidden="1" outlineLevel="2" x14ac:dyDescent="0.35">
      <c r="A731" s="45">
        <f>A730</f>
        <v>4</v>
      </c>
      <c r="B731" s="54"/>
      <c r="C731" s="47">
        <f t="shared" si="113"/>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27"/>
        <v>-3.7835460000000003</v>
      </c>
      <c r="W731" s="351">
        <f t="shared" si="128"/>
        <v>-3.7835460000000003</v>
      </c>
      <c r="X731" s="351">
        <f t="shared" si="125"/>
        <v>-5.1100000000000003</v>
      </c>
      <c r="Y731" s="97">
        <v>-5.1100000000000003</v>
      </c>
      <c r="Z731" s="263">
        <f t="shared" si="129"/>
        <v>-5.1100000000000003</v>
      </c>
      <c r="AA731" s="263">
        <f t="shared" si="130"/>
        <v>-5.1100000000000003</v>
      </c>
      <c r="AB731" s="263">
        <f t="shared" si="131"/>
        <v>-5.1100000000000003</v>
      </c>
      <c r="AC731" s="76"/>
      <c r="AD731" s="97"/>
      <c r="AE731" s="76"/>
      <c r="AF731" s="97">
        <v>1</v>
      </c>
      <c r="AG731" s="97">
        <v>1</v>
      </c>
      <c r="AH731" s="73"/>
      <c r="AI731" s="57"/>
      <c r="AJ731" s="45"/>
      <c r="AK731" s="45"/>
      <c r="AL731" s="45"/>
    </row>
    <row r="732" spans="1:38" hidden="1" outlineLevel="2" x14ac:dyDescent="0.35">
      <c r="A732" s="45"/>
      <c r="B732" s="54"/>
      <c r="C732" s="47">
        <f t="shared" si="113"/>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hidden="1" outlineLevel="2" x14ac:dyDescent="0.35">
      <c r="A733" s="45"/>
      <c r="B733" s="54"/>
      <c r="C733" s="47">
        <f t="shared" si="113"/>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2">U733</f>
        <v>-5.2299999999999999E-2</v>
      </c>
      <c r="W733" s="263">
        <f t="shared" si="132"/>
        <v>-5.2299999999999999E-2</v>
      </c>
      <c r="X733" s="263">
        <f t="shared" si="132"/>
        <v>-5.2299999999999999E-2</v>
      </c>
      <c r="Y733" s="263">
        <f t="shared" si="132"/>
        <v>-5.2299999999999999E-2</v>
      </c>
      <c r="Z733" s="263">
        <f t="shared" si="132"/>
        <v>-5.2299999999999999E-2</v>
      </c>
      <c r="AA733" s="263">
        <f t="shared" si="132"/>
        <v>-5.2299999999999999E-2</v>
      </c>
      <c r="AB733" s="263">
        <f t="shared" si="132"/>
        <v>-5.2299999999999999E-2</v>
      </c>
      <c r="AC733" s="76"/>
      <c r="AD733" s="97"/>
      <c r="AE733" s="76"/>
      <c r="AF733" s="97">
        <v>1</v>
      </c>
      <c r="AG733" s="97">
        <v>1</v>
      </c>
      <c r="AH733" s="73"/>
      <c r="AI733" s="57"/>
      <c r="AJ733" s="45"/>
      <c r="AK733" s="45"/>
      <c r="AL733" s="45"/>
    </row>
    <row r="734" spans="1:38" hidden="1" outlineLevel="2" x14ac:dyDescent="0.35">
      <c r="A734" s="45"/>
      <c r="B734" s="54"/>
      <c r="C734" s="47">
        <f t="shared" si="113"/>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33">U733</f>
        <v>-5.2299999999999999E-2</v>
      </c>
      <c r="V734" s="271">
        <f t="shared" si="133"/>
        <v>-5.2299999999999999E-2</v>
      </c>
      <c r="W734" s="271">
        <f t="shared" si="133"/>
        <v>-5.2299999999999999E-2</v>
      </c>
      <c r="X734" s="271">
        <f t="shared" si="133"/>
        <v>-5.2299999999999999E-2</v>
      </c>
      <c r="Y734" s="271">
        <f t="shared" si="133"/>
        <v>-5.2299999999999999E-2</v>
      </c>
      <c r="Z734" s="271">
        <f t="shared" si="133"/>
        <v>-5.2299999999999999E-2</v>
      </c>
      <c r="AA734" s="271">
        <f t="shared" si="133"/>
        <v>-5.2299999999999999E-2</v>
      </c>
      <c r="AB734" s="271">
        <f t="shared" si="133"/>
        <v>-5.2299999999999999E-2</v>
      </c>
      <c r="AC734" s="76"/>
      <c r="AD734" s="97" t="s">
        <v>1557</v>
      </c>
      <c r="AE734" s="76"/>
      <c r="AF734" s="97">
        <v>1</v>
      </c>
      <c r="AG734" s="97">
        <v>1</v>
      </c>
      <c r="AH734" s="73"/>
      <c r="AI734" s="57"/>
      <c r="AJ734" s="45"/>
      <c r="AK734" s="45"/>
      <c r="AL734" s="45"/>
    </row>
    <row r="735" spans="1:38" hidden="1" outlineLevel="2" x14ac:dyDescent="0.35">
      <c r="A735" s="45"/>
      <c r="B735" s="54"/>
      <c r="C735" s="47">
        <f t="shared" si="113"/>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34">U735</f>
        <v>-1.0699999999999999E-2</v>
      </c>
      <c r="W735" s="263">
        <f t="shared" si="134"/>
        <v>-1.0699999999999999E-2</v>
      </c>
      <c r="X735" s="263">
        <f t="shared" si="134"/>
        <v>-1.0699999999999999E-2</v>
      </c>
      <c r="Y735" s="263">
        <f t="shared" si="134"/>
        <v>-1.0699999999999999E-2</v>
      </c>
      <c r="Z735" s="263">
        <f t="shared" si="134"/>
        <v>-1.0699999999999999E-2</v>
      </c>
      <c r="AA735" s="263">
        <f t="shared" si="134"/>
        <v>-1.0699999999999999E-2</v>
      </c>
      <c r="AB735" s="263">
        <f t="shared" si="134"/>
        <v>-1.0699999999999999E-2</v>
      </c>
      <c r="AC735" s="76"/>
      <c r="AD735" s="97"/>
      <c r="AE735" s="76"/>
      <c r="AF735" s="97">
        <v>1</v>
      </c>
      <c r="AG735" s="97">
        <v>1</v>
      </c>
      <c r="AH735" s="73"/>
      <c r="AI735" s="57"/>
      <c r="AJ735" s="45"/>
      <c r="AK735" s="45"/>
      <c r="AL735" s="45"/>
    </row>
    <row r="736" spans="1:38" hidden="1" outlineLevel="2" x14ac:dyDescent="0.35">
      <c r="A736" s="45">
        <v>4</v>
      </c>
      <c r="B736" s="54"/>
      <c r="C736" s="47">
        <f t="shared" si="113"/>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35">U735</f>
        <v>-1.0699999999999999E-2</v>
      </c>
      <c r="V736" s="271">
        <f t="shared" si="135"/>
        <v>-1.0699999999999999E-2</v>
      </c>
      <c r="W736" s="271">
        <f t="shared" si="135"/>
        <v>-1.0699999999999999E-2</v>
      </c>
      <c r="X736" s="271">
        <f t="shared" si="135"/>
        <v>-1.0699999999999999E-2</v>
      </c>
      <c r="Y736" s="271">
        <f t="shared" si="135"/>
        <v>-1.0699999999999999E-2</v>
      </c>
      <c r="Z736" s="271">
        <f t="shared" si="135"/>
        <v>-1.0699999999999999E-2</v>
      </c>
      <c r="AA736" s="271">
        <f t="shared" si="135"/>
        <v>-1.0699999999999999E-2</v>
      </c>
      <c r="AB736" s="271">
        <f t="shared" si="135"/>
        <v>-1.0699999999999999E-2</v>
      </c>
      <c r="AC736" s="76"/>
      <c r="AD736" s="97"/>
      <c r="AE736" s="76"/>
      <c r="AF736" s="97">
        <v>1</v>
      </c>
      <c r="AG736" s="97">
        <v>1</v>
      </c>
      <c r="AH736" s="73"/>
      <c r="AI736" s="57"/>
      <c r="AJ736" s="45"/>
      <c r="AK736" s="45"/>
      <c r="AL736" s="45"/>
    </row>
    <row r="737" spans="1:38" hidden="1" outlineLevel="2" x14ac:dyDescent="0.35">
      <c r="A737" s="45">
        <f>A736</f>
        <v>4</v>
      </c>
      <c r="B737" s="54"/>
      <c r="C737" s="47">
        <f t="shared" si="113"/>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35"/>
        <v>-1.0699999999999999E-2</v>
      </c>
      <c r="W737" s="271">
        <f t="shared" si="135"/>
        <v>-1.0699999999999999E-2</v>
      </c>
      <c r="X737" s="271">
        <f t="shared" si="135"/>
        <v>-1.0699999999999999E-2</v>
      </c>
      <c r="Y737" s="271">
        <f t="shared" si="135"/>
        <v>-1.0699999999999999E-2</v>
      </c>
      <c r="Z737" s="271">
        <f t="shared" si="135"/>
        <v>-1.0699999999999999E-2</v>
      </c>
      <c r="AA737" s="271">
        <f t="shared" si="135"/>
        <v>-1.0699999999999999E-2</v>
      </c>
      <c r="AB737" s="271">
        <f t="shared" si="135"/>
        <v>-1.0699999999999999E-2</v>
      </c>
      <c r="AC737" s="76"/>
      <c r="AD737" s="97"/>
      <c r="AE737" s="76"/>
      <c r="AF737" s="97">
        <v>1</v>
      </c>
      <c r="AG737" s="97">
        <v>1</v>
      </c>
      <c r="AH737" s="73"/>
      <c r="AI737" s="57"/>
      <c r="AJ737" s="45"/>
      <c r="AK737" s="45"/>
      <c r="AL737" s="45"/>
    </row>
    <row r="738" spans="1:38" hidden="1" outlineLevel="1" x14ac:dyDescent="0.3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3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35">
      <c r="A743" s="45"/>
      <c r="B743" s="54"/>
      <c r="C743" s="47">
        <f t="shared" ref="C743:C777" si="136">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hidden="1" outlineLevel="2" x14ac:dyDescent="0.35">
      <c r="A744" s="45"/>
      <c r="B744" s="54"/>
      <c r="C744" s="47">
        <f t="shared" si="136"/>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37">0.23/2</f>
        <v>0.115</v>
      </c>
      <c r="X744" s="97">
        <f>0.34/2</f>
        <v>0.17</v>
      </c>
      <c r="Y744" s="97">
        <f t="shared" ref="Y744:AC744" si="138">0.34/2</f>
        <v>0.17</v>
      </c>
      <c r="Z744" s="97">
        <f t="shared" si="138"/>
        <v>0.17</v>
      </c>
      <c r="AA744" s="97">
        <f t="shared" si="138"/>
        <v>0.17</v>
      </c>
      <c r="AB744" s="97">
        <f t="shared" si="138"/>
        <v>0.17</v>
      </c>
      <c r="AC744" s="97">
        <f t="shared" si="138"/>
        <v>0.17</v>
      </c>
      <c r="AD744" s="97" t="s">
        <v>2709</v>
      </c>
      <c r="AE744" s="76"/>
      <c r="AF744" s="97">
        <v>1</v>
      </c>
      <c r="AG744" s="97">
        <v>1</v>
      </c>
      <c r="AH744" s="73"/>
      <c r="AI744" s="57"/>
      <c r="AJ744" s="45"/>
      <c r="AK744" s="45"/>
      <c r="AL744" s="45"/>
    </row>
    <row r="745" spans="1:38" hidden="1" outlineLevel="2" x14ac:dyDescent="0.35">
      <c r="A745" s="45"/>
      <c r="B745" s="54"/>
      <c r="C745" s="47">
        <f t="shared" si="136"/>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39">0.39/2</f>
        <v>0.19500000000000001</v>
      </c>
      <c r="X745" s="97">
        <f>0.64/2</f>
        <v>0.32</v>
      </c>
      <c r="Y745" s="97">
        <f t="shared" ref="Y745:AC746" si="140">0.64/2</f>
        <v>0.32</v>
      </c>
      <c r="Z745" s="97">
        <f t="shared" si="140"/>
        <v>0.32</v>
      </c>
      <c r="AA745" s="97">
        <f t="shared" si="140"/>
        <v>0.32</v>
      </c>
      <c r="AB745" s="97">
        <f t="shared" si="140"/>
        <v>0.32</v>
      </c>
      <c r="AC745" s="97">
        <f t="shared" si="140"/>
        <v>0.32</v>
      </c>
      <c r="AD745" s="97" t="s">
        <v>1592</v>
      </c>
      <c r="AE745" s="76"/>
      <c r="AF745" s="97">
        <v>1</v>
      </c>
      <c r="AG745" s="97">
        <v>1</v>
      </c>
      <c r="AH745" s="73"/>
      <c r="AI745" s="57"/>
      <c r="AJ745" s="45"/>
      <c r="AK745" s="45"/>
      <c r="AL745" s="45"/>
    </row>
    <row r="746" spans="1:38" hidden="1" outlineLevel="2" x14ac:dyDescent="0.35">
      <c r="A746" s="45"/>
      <c r="B746" s="54"/>
      <c r="C746" s="47">
        <f t="shared" si="136"/>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39"/>
        <v>0.19500000000000001</v>
      </c>
      <c r="X746" s="97">
        <f>0.64/2</f>
        <v>0.32</v>
      </c>
      <c r="Y746" s="97">
        <f t="shared" si="140"/>
        <v>0.32</v>
      </c>
      <c r="Z746" s="97">
        <f t="shared" si="140"/>
        <v>0.32</v>
      </c>
      <c r="AA746" s="97">
        <f t="shared" si="140"/>
        <v>0.32</v>
      </c>
      <c r="AB746" s="97">
        <f t="shared" si="140"/>
        <v>0.32</v>
      </c>
      <c r="AC746" s="97">
        <f t="shared" si="140"/>
        <v>0.32</v>
      </c>
      <c r="AD746" s="97" t="s">
        <v>1110</v>
      </c>
      <c r="AE746" s="76"/>
      <c r="AF746" s="97">
        <v>1</v>
      </c>
      <c r="AG746" s="97">
        <v>1</v>
      </c>
      <c r="AH746" s="73"/>
      <c r="AI746" s="57"/>
      <c r="AJ746" s="45"/>
      <c r="AK746" s="45"/>
      <c r="AL746" s="45"/>
    </row>
    <row r="747" spans="1:38" hidden="1" outlineLevel="2" x14ac:dyDescent="0.35">
      <c r="A747" s="45"/>
      <c r="B747" s="54"/>
      <c r="C747" s="47">
        <f t="shared" si="136"/>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hidden="1" outlineLevel="2" x14ac:dyDescent="0.35">
      <c r="A748" s="45"/>
      <c r="B748" s="54"/>
      <c r="C748" s="47">
        <f t="shared" si="136"/>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hidden="1" outlineLevel="2" x14ac:dyDescent="0.35">
      <c r="A749" s="45"/>
      <c r="B749" s="54"/>
      <c r="C749" s="47">
        <f t="shared" si="136"/>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hidden="1" outlineLevel="2" x14ac:dyDescent="0.35">
      <c r="A750" s="45"/>
      <c r="B750" s="54"/>
      <c r="C750" s="47">
        <f t="shared" si="136"/>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hidden="1" outlineLevel="2" x14ac:dyDescent="0.35">
      <c r="A751" s="45"/>
      <c r="B751" s="54"/>
      <c r="C751" s="47">
        <f t="shared" si="136"/>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hidden="1" outlineLevel="2" x14ac:dyDescent="0.35">
      <c r="A752" s="45"/>
      <c r="B752" s="54"/>
      <c r="C752" s="47">
        <f t="shared" si="136"/>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hidden="1" outlineLevel="2" x14ac:dyDescent="0.35">
      <c r="A753" s="45"/>
      <c r="B753" s="54"/>
      <c r="C753" s="47">
        <f t="shared" si="136"/>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hidden="1" outlineLevel="2" x14ac:dyDescent="0.35">
      <c r="A754" s="45"/>
      <c r="B754" s="54"/>
      <c r="C754" s="47">
        <f t="shared" si="136"/>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hidden="1" outlineLevel="2" x14ac:dyDescent="0.35">
      <c r="A755" s="45"/>
      <c r="B755" s="54"/>
      <c r="C755" s="47">
        <f t="shared" si="136"/>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hidden="1" outlineLevel="2" x14ac:dyDescent="0.35">
      <c r="A756" s="45"/>
      <c r="B756" s="54"/>
      <c r="C756" s="47">
        <f t="shared" si="136"/>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hidden="1" outlineLevel="2" x14ac:dyDescent="0.35">
      <c r="A757" s="45"/>
      <c r="B757" s="54"/>
      <c r="C757" s="47">
        <f t="shared" si="136"/>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1">0.2-(0.2944/2)</f>
        <v>5.2800000000000014E-2</v>
      </c>
      <c r="W757" s="97">
        <f t="shared" si="141"/>
        <v>5.2800000000000014E-2</v>
      </c>
      <c r="X757" s="97">
        <f t="shared" si="141"/>
        <v>5.2800000000000014E-2</v>
      </c>
      <c r="Y757" s="97">
        <f t="shared" si="141"/>
        <v>5.2800000000000014E-2</v>
      </c>
      <c r="Z757" s="97">
        <f t="shared" si="141"/>
        <v>5.2800000000000014E-2</v>
      </c>
      <c r="AA757" s="97">
        <f t="shared" si="141"/>
        <v>5.2800000000000014E-2</v>
      </c>
      <c r="AB757" s="97">
        <f t="shared" si="141"/>
        <v>5.2800000000000014E-2</v>
      </c>
      <c r="AC757" s="76"/>
      <c r="AD757" s="97" t="s">
        <v>1623</v>
      </c>
      <c r="AE757" s="76"/>
      <c r="AF757" s="97">
        <v>1</v>
      </c>
      <c r="AG757" s="97">
        <v>1</v>
      </c>
      <c r="AH757" s="73"/>
      <c r="AI757" s="57"/>
      <c r="AJ757" s="45"/>
      <c r="AK757" s="45"/>
      <c r="AL757" s="45"/>
    </row>
    <row r="758" spans="1:38" hidden="1" outlineLevel="2" x14ac:dyDescent="0.35">
      <c r="A758" s="45"/>
      <c r="B758" s="54"/>
      <c r="C758" s="47">
        <f t="shared" si="136"/>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1"/>
        <v>5.2800000000000014E-2</v>
      </c>
      <c r="W758" s="97">
        <f t="shared" si="141"/>
        <v>5.2800000000000014E-2</v>
      </c>
      <c r="X758" s="97">
        <f t="shared" si="141"/>
        <v>5.2800000000000014E-2</v>
      </c>
      <c r="Y758" s="97">
        <f t="shared" si="141"/>
        <v>5.2800000000000014E-2</v>
      </c>
      <c r="Z758" s="97">
        <f t="shared" si="141"/>
        <v>5.2800000000000014E-2</v>
      </c>
      <c r="AA758" s="97">
        <f t="shared" si="141"/>
        <v>5.2800000000000014E-2</v>
      </c>
      <c r="AB758" s="97">
        <f t="shared" si="141"/>
        <v>5.2800000000000014E-2</v>
      </c>
      <c r="AC758" s="76"/>
      <c r="AD758" s="97" t="s">
        <v>1626</v>
      </c>
      <c r="AE758" s="76"/>
      <c r="AF758" s="97">
        <v>1</v>
      </c>
      <c r="AG758" s="97">
        <v>1</v>
      </c>
      <c r="AH758" s="73"/>
      <c r="AI758" s="57"/>
      <c r="AJ758" s="45"/>
      <c r="AK758" s="45"/>
      <c r="AL758" s="45"/>
    </row>
    <row r="759" spans="1:38" hidden="1" outlineLevel="2" x14ac:dyDescent="0.35">
      <c r="A759" s="45"/>
      <c r="B759" s="54"/>
      <c r="C759" s="47">
        <f t="shared" si="136"/>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hidden="1" outlineLevel="2" x14ac:dyDescent="0.35">
      <c r="A760" s="45"/>
      <c r="B760" s="54"/>
      <c r="C760" s="47">
        <f t="shared" si="136"/>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hidden="1" outlineLevel="2" x14ac:dyDescent="0.35">
      <c r="A761" s="45"/>
      <c r="B761" s="54"/>
      <c r="C761" s="47">
        <f t="shared" si="136"/>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2">0.2+(0.2944/2)</f>
        <v>0.34720000000000001</v>
      </c>
      <c r="W761" s="97">
        <f t="shared" si="142"/>
        <v>0.34720000000000001</v>
      </c>
      <c r="X761" s="97">
        <f t="shared" si="142"/>
        <v>0.34720000000000001</v>
      </c>
      <c r="Y761" s="97">
        <f t="shared" si="142"/>
        <v>0.34720000000000001</v>
      </c>
      <c r="Z761" s="97">
        <f t="shared" si="142"/>
        <v>0.34720000000000001</v>
      </c>
      <c r="AA761" s="97">
        <f t="shared" si="142"/>
        <v>0.34720000000000001</v>
      </c>
      <c r="AB761" s="97">
        <f t="shared" si="142"/>
        <v>0.34720000000000001</v>
      </c>
      <c r="AC761" s="76"/>
      <c r="AD761" s="97" t="s">
        <v>2382</v>
      </c>
      <c r="AE761" s="76"/>
      <c r="AF761" s="97">
        <v>1</v>
      </c>
      <c r="AG761" s="97">
        <v>1</v>
      </c>
      <c r="AH761" s="73"/>
      <c r="AI761" s="57"/>
      <c r="AJ761" s="45"/>
      <c r="AK761" s="45"/>
      <c r="AL761" s="45"/>
    </row>
    <row r="762" spans="1:38" hidden="1" outlineLevel="2" x14ac:dyDescent="0.35">
      <c r="A762" s="45"/>
      <c r="B762" s="54"/>
      <c r="C762" s="47">
        <f t="shared" si="136"/>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2"/>
        <v>0.34720000000000001</v>
      </c>
      <c r="W762" s="97">
        <f t="shared" si="142"/>
        <v>0.34720000000000001</v>
      </c>
      <c r="X762" s="97">
        <f t="shared" si="142"/>
        <v>0.34720000000000001</v>
      </c>
      <c r="Y762" s="97">
        <f t="shared" si="142"/>
        <v>0.34720000000000001</v>
      </c>
      <c r="Z762" s="97">
        <f t="shared" si="142"/>
        <v>0.34720000000000001</v>
      </c>
      <c r="AA762" s="97">
        <f t="shared" si="142"/>
        <v>0.34720000000000001</v>
      </c>
      <c r="AB762" s="97">
        <f t="shared" si="142"/>
        <v>0.34720000000000001</v>
      </c>
      <c r="AC762" s="76"/>
      <c r="AD762" s="97" t="s">
        <v>2383</v>
      </c>
      <c r="AE762" s="76"/>
      <c r="AF762" s="97">
        <v>1</v>
      </c>
      <c r="AG762" s="97">
        <v>1</v>
      </c>
      <c r="AH762" s="73"/>
      <c r="AI762" s="57"/>
      <c r="AJ762" s="45"/>
      <c r="AK762" s="45"/>
      <c r="AL762" s="45"/>
    </row>
    <row r="763" spans="1:38" hidden="1" outlineLevel="2" x14ac:dyDescent="0.35">
      <c r="A763" s="45"/>
      <c r="B763" s="54"/>
      <c r="C763" s="47">
        <f t="shared" si="136"/>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hidden="1" outlineLevel="2" x14ac:dyDescent="0.35">
      <c r="A764" s="45"/>
      <c r="B764" s="54"/>
      <c r="C764" s="47">
        <f t="shared" si="136"/>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hidden="1" outlineLevel="2" x14ac:dyDescent="0.35">
      <c r="A765" s="45"/>
      <c r="B765" s="54"/>
      <c r="C765" s="47">
        <f t="shared" si="136"/>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hidden="1" outlineLevel="2" x14ac:dyDescent="0.35">
      <c r="A766" s="45"/>
      <c r="B766" s="54"/>
      <c r="C766" s="47">
        <f t="shared" si="136"/>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hidden="1" outlineLevel="2" x14ac:dyDescent="0.35">
      <c r="A767" s="45"/>
      <c r="B767" s="54"/>
      <c r="C767" s="47">
        <f t="shared" si="136"/>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hidden="1" outlineLevel="2" x14ac:dyDescent="0.35">
      <c r="A768" s="45"/>
      <c r="B768" s="54"/>
      <c r="C768" s="47">
        <f t="shared" si="136"/>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hidden="1" outlineLevel="2" x14ac:dyDescent="0.35">
      <c r="A769" s="45"/>
      <c r="B769" s="54"/>
      <c r="C769" s="47">
        <f t="shared" si="136"/>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hidden="1" outlineLevel="2" x14ac:dyDescent="0.35">
      <c r="A770" s="45"/>
      <c r="B770" s="54"/>
      <c r="C770" s="47">
        <f t="shared" si="136"/>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outlineLevel="2" x14ac:dyDescent="0.35">
      <c r="A771" s="45"/>
      <c r="B771" s="54"/>
      <c r="C771" s="47">
        <f t="shared" si="136"/>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35">
      <c r="A772" s="45"/>
      <c r="B772" s="54"/>
      <c r="C772" s="47">
        <f t="shared" si="136"/>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43">Y772</f>
        <v>0</v>
      </c>
      <c r="AA772" s="263">
        <f t="shared" si="143"/>
        <v>0</v>
      </c>
      <c r="AB772" s="263">
        <f t="shared" si="143"/>
        <v>0</v>
      </c>
      <c r="AC772" s="76"/>
      <c r="AD772" s="97" t="s">
        <v>2705</v>
      </c>
      <c r="AE772" s="76"/>
      <c r="AF772" s="97">
        <v>1</v>
      </c>
      <c r="AG772" s="97">
        <v>1</v>
      </c>
      <c r="AH772" s="73"/>
      <c r="AI772" s="57"/>
      <c r="AJ772" s="45"/>
      <c r="AK772" s="45"/>
      <c r="AL772" s="45"/>
    </row>
    <row r="773" spans="1:38" outlineLevel="2" x14ac:dyDescent="0.35">
      <c r="A773" s="45"/>
      <c r="B773" s="54"/>
      <c r="C773" s="47">
        <f t="shared" si="136"/>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43"/>
        <v>-0.15359999999999999</v>
      </c>
      <c r="AA773" s="263">
        <f t="shared" si="143"/>
        <v>-0.15359999999999999</v>
      </c>
      <c r="AB773" s="263">
        <f t="shared" si="143"/>
        <v>-0.15359999999999999</v>
      </c>
      <c r="AC773" s="76"/>
      <c r="AD773" s="76"/>
      <c r="AE773" s="76"/>
      <c r="AF773" s="97">
        <v>1</v>
      </c>
      <c r="AG773" s="97">
        <v>1</v>
      </c>
      <c r="AH773" s="73"/>
      <c r="AI773" s="57"/>
      <c r="AJ773" s="45"/>
      <c r="AK773" s="45"/>
      <c r="AL773" s="45"/>
    </row>
    <row r="774" spans="1:38" outlineLevel="2" x14ac:dyDescent="0.35">
      <c r="A774" s="45"/>
      <c r="B774" s="54"/>
      <c r="C774" s="47">
        <f t="shared" si="136"/>
        <v>3</v>
      </c>
      <c r="D774" s="73"/>
      <c r="E774" s="70"/>
      <c r="F774" s="70" t="s">
        <v>1650</v>
      </c>
      <c r="G774" s="73"/>
      <c r="H774" s="76" t="s">
        <v>1651</v>
      </c>
      <c r="I774" s="96" t="s">
        <v>576</v>
      </c>
      <c r="J774" s="96"/>
      <c r="K774" s="76"/>
      <c r="L774" s="76"/>
      <c r="M774" s="76"/>
      <c r="N774" s="76"/>
      <c r="O774" s="76"/>
      <c r="P774" s="76"/>
      <c r="Q774" s="76"/>
      <c r="R774" s="76"/>
      <c r="S774" s="76"/>
      <c r="T774" s="76"/>
      <c r="U774" s="261">
        <f>U773</f>
        <v>-0.48270000000000002</v>
      </c>
      <c r="V774" s="261">
        <f t="shared" ref="V774:W774" si="144">V773</f>
        <v>-0.48270000000000002</v>
      </c>
      <c r="W774" s="261">
        <f t="shared" si="144"/>
        <v>-0.55427188413696349</v>
      </c>
      <c r="X774" s="263">
        <f>Y774</f>
        <v>-0.65990000000000004</v>
      </c>
      <c r="Y774" s="97">
        <v>-0.65990000000000004</v>
      </c>
      <c r="Z774" s="263">
        <f t="shared" ref="Z774" si="145">Y774</f>
        <v>-0.65990000000000004</v>
      </c>
      <c r="AA774" s="263">
        <f t="shared" ref="AA774" si="146">Z774</f>
        <v>-0.65990000000000004</v>
      </c>
      <c r="AB774" s="263">
        <f t="shared" ref="AB774" si="147">AA774</f>
        <v>-0.65990000000000004</v>
      </c>
      <c r="AC774" s="76"/>
      <c r="AD774" s="76" t="s">
        <v>2704</v>
      </c>
      <c r="AE774" s="76"/>
      <c r="AF774" s="97">
        <v>1</v>
      </c>
      <c r="AG774" s="97">
        <v>1</v>
      </c>
      <c r="AH774" s="73"/>
      <c r="AI774" s="57"/>
      <c r="AJ774" s="45"/>
      <c r="AK774" s="45"/>
      <c r="AL774" s="45"/>
    </row>
    <row r="775" spans="1:38" hidden="1" outlineLevel="2" x14ac:dyDescent="0.35">
      <c r="A775" s="45"/>
      <c r="B775" s="54"/>
      <c r="C775" s="47">
        <f t="shared" si="136"/>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hidden="1" outlineLevel="2" x14ac:dyDescent="0.35">
      <c r="A776" s="45"/>
      <c r="B776" s="54"/>
      <c r="C776" s="47">
        <f t="shared" si="136"/>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hidden="1" outlineLevel="2" x14ac:dyDescent="0.35">
      <c r="A777" s="45"/>
      <c r="B777" s="54"/>
      <c r="C777" s="47">
        <f t="shared" si="136"/>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hidden="1" outlineLevel="2" collapsed="1" x14ac:dyDescent="0.35">
      <c r="A778" s="45"/>
      <c r="B778" s="54"/>
      <c r="C778" s="47">
        <f t="shared" ref="C778:C782" si="148">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49">V777</f>
        <v>1</v>
      </c>
      <c r="W778" s="261">
        <f t="shared" si="149"/>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35">
      <c r="A779" s="45"/>
      <c r="B779" s="54"/>
      <c r="C779" s="47">
        <f t="shared" si="148"/>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35">
      <c r="A780" s="45"/>
      <c r="B780" s="54"/>
      <c r="C780" s="47">
        <f t="shared" si="148"/>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35">
      <c r="A781" s="45"/>
      <c r="B781" s="54"/>
      <c r="C781" s="47">
        <f t="shared" si="148"/>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35">
      <c r="A782" s="45"/>
      <c r="B782" s="54"/>
      <c r="C782" s="47">
        <f t="shared" si="148"/>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hidden="1" outlineLevel="2" x14ac:dyDescent="0.3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hidden="1" outlineLevel="2" x14ac:dyDescent="0.3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hidden="1" outlineLevel="2" x14ac:dyDescent="0.3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hidden="1" outlineLevel="2" collapsed="1" x14ac:dyDescent="0.3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v>1.1000000000000001</v>
      </c>
      <c r="V786" s="97">
        <v>1.1000000000000001</v>
      </c>
      <c r="W786" s="97">
        <v>1.1000000000000001</v>
      </c>
      <c r="X786" s="97">
        <v>0.82</v>
      </c>
      <c r="Y786" s="97">
        <v>0.82</v>
      </c>
      <c r="Z786" s="97">
        <v>0.82</v>
      </c>
      <c r="AA786" s="97">
        <v>0.82</v>
      </c>
      <c r="AB786" s="97">
        <v>0.82</v>
      </c>
      <c r="AC786" s="76"/>
      <c r="AD786" s="97" t="s">
        <v>1101</v>
      </c>
      <c r="AE786" s="76"/>
      <c r="AF786" s="97">
        <v>1</v>
      </c>
      <c r="AG786" s="97">
        <v>1</v>
      </c>
      <c r="AH786" s="73"/>
      <c r="AI786" s="57"/>
      <c r="AJ786" s="45"/>
      <c r="AK786" s="45"/>
      <c r="AL786" s="45"/>
    </row>
    <row r="787" spans="1:38" hidden="1" outlineLevel="3" x14ac:dyDescent="0.35">
      <c r="A787" s="45"/>
      <c r="B787" s="54"/>
      <c r="C787" s="47">
        <f t="shared" ref="C787:C794" si="150">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35">
      <c r="A788" s="45"/>
      <c r="B788" s="54"/>
      <c r="C788" s="47">
        <f t="shared" si="150"/>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35">
      <c r="A789" s="45"/>
      <c r="B789" s="54"/>
      <c r="C789" s="47">
        <f t="shared" si="150"/>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35">
      <c r="A790" s="45"/>
      <c r="B790" s="54"/>
      <c r="C790" s="47">
        <f t="shared" si="150"/>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35">
      <c r="A791" s="45"/>
      <c r="B791" s="54"/>
      <c r="C791" s="47">
        <f t="shared" si="150"/>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35">
      <c r="A792" s="45"/>
      <c r="B792" s="54"/>
      <c r="C792" s="47">
        <f t="shared" si="150"/>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35">
      <c r="A793" s="45"/>
      <c r="B793" s="54"/>
      <c r="C793" s="47">
        <f t="shared" si="150"/>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35">
      <c r="A794" s="45"/>
      <c r="B794" s="54"/>
      <c r="C794" s="47">
        <f t="shared" si="150"/>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35">
      <c r="A795" s="45"/>
      <c r="B795" s="54"/>
      <c r="C795" s="47">
        <f t="shared" ref="C795:C842" si="151">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35">
      <c r="A796" s="45"/>
      <c r="B796" s="54"/>
      <c r="C796" s="47">
        <f t="shared" si="151"/>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52">INDEX($K796:$Q796,1,U$43)</f>
        <v>1.5</v>
      </c>
      <c r="V796" s="261">
        <f t="shared" si="152"/>
        <v>1.5</v>
      </c>
      <c r="W796" s="261">
        <f t="shared" si="152"/>
        <v>1.5</v>
      </c>
      <c r="X796" s="261">
        <f t="shared" si="152"/>
        <v>1.5</v>
      </c>
      <c r="Y796" s="261">
        <f t="shared" si="152"/>
        <v>1.5</v>
      </c>
      <c r="Z796" s="261">
        <f t="shared" si="152"/>
        <v>1.5</v>
      </c>
      <c r="AA796" s="261">
        <f t="shared" si="152"/>
        <v>1.5</v>
      </c>
      <c r="AB796" s="261">
        <f t="shared" si="152"/>
        <v>1.5</v>
      </c>
      <c r="AC796" s="76"/>
      <c r="AD796" s="76"/>
      <c r="AE796" s="76"/>
      <c r="AF796" s="97">
        <v>1</v>
      </c>
      <c r="AG796" s="97">
        <v>1</v>
      </c>
      <c r="AH796" s="73"/>
      <c r="AI796" s="57"/>
      <c r="AJ796" s="45"/>
      <c r="AK796" s="45"/>
      <c r="AL796" s="45"/>
    </row>
    <row r="797" spans="1:38" hidden="1" outlineLevel="2" x14ac:dyDescent="0.35">
      <c r="A797" s="45"/>
      <c r="B797" s="54"/>
      <c r="C797" s="47">
        <f t="shared" si="151"/>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52"/>
        <v>1.75</v>
      </c>
      <c r="V797" s="261">
        <f t="shared" si="152"/>
        <v>1.75</v>
      </c>
      <c r="W797" s="261">
        <f t="shared" si="152"/>
        <v>1.75</v>
      </c>
      <c r="X797" s="261">
        <f t="shared" si="152"/>
        <v>1.75</v>
      </c>
      <c r="Y797" s="261">
        <f t="shared" si="152"/>
        <v>1.75</v>
      </c>
      <c r="Z797" s="261">
        <f t="shared" si="152"/>
        <v>1.75</v>
      </c>
      <c r="AA797" s="261">
        <f t="shared" si="152"/>
        <v>1.75</v>
      </c>
      <c r="AB797" s="261">
        <f t="shared" si="152"/>
        <v>1.75</v>
      </c>
      <c r="AC797" s="76"/>
      <c r="AD797" s="76"/>
      <c r="AE797" s="76"/>
      <c r="AF797" s="97">
        <v>1</v>
      </c>
      <c r="AG797" s="97">
        <v>1</v>
      </c>
      <c r="AH797" s="73"/>
      <c r="AI797" s="57"/>
      <c r="AJ797" s="45"/>
      <c r="AK797" s="45"/>
      <c r="AL797" s="45"/>
    </row>
    <row r="798" spans="1:38" hidden="1" outlineLevel="2" x14ac:dyDescent="0.35">
      <c r="A798" s="45"/>
      <c r="B798" s="54"/>
      <c r="C798" s="47">
        <f t="shared" si="151"/>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52"/>
        <v>2</v>
      </c>
      <c r="V798" s="261">
        <f t="shared" si="152"/>
        <v>2</v>
      </c>
      <c r="W798" s="261">
        <f t="shared" si="152"/>
        <v>2</v>
      </c>
      <c r="X798" s="261">
        <f t="shared" si="152"/>
        <v>2</v>
      </c>
      <c r="Y798" s="261">
        <f t="shared" si="152"/>
        <v>2</v>
      </c>
      <c r="Z798" s="261">
        <f t="shared" si="152"/>
        <v>2</v>
      </c>
      <c r="AA798" s="261">
        <f t="shared" si="152"/>
        <v>2</v>
      </c>
      <c r="AB798" s="261">
        <f t="shared" si="152"/>
        <v>2</v>
      </c>
      <c r="AC798" s="76"/>
      <c r="AD798" s="76"/>
      <c r="AE798" s="76"/>
      <c r="AF798" s="97">
        <v>1</v>
      </c>
      <c r="AG798" s="97">
        <v>1</v>
      </c>
      <c r="AH798" s="73"/>
      <c r="AI798" s="57"/>
      <c r="AJ798" s="45"/>
      <c r="AK798" s="45"/>
      <c r="AL798" s="45"/>
    </row>
    <row r="799" spans="1:38" hidden="1" outlineLevel="2" x14ac:dyDescent="0.35">
      <c r="A799" s="45"/>
      <c r="B799" s="54"/>
      <c r="C799" s="47">
        <f t="shared" si="151"/>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35">
      <c r="A800" s="45"/>
      <c r="B800" s="54"/>
      <c r="C800" s="47">
        <f t="shared" si="151"/>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53">INDEX($K800:$Q800,1,U$43)</f>
        <v>0.1</v>
      </c>
      <c r="V800" s="261">
        <f t="shared" si="153"/>
        <v>0.1</v>
      </c>
      <c r="W800" s="261">
        <f t="shared" si="153"/>
        <v>0.1</v>
      </c>
      <c r="X800" s="261">
        <f t="shared" si="153"/>
        <v>0.1</v>
      </c>
      <c r="Y800" s="261">
        <f t="shared" si="153"/>
        <v>0.1</v>
      </c>
      <c r="Z800" s="261">
        <f t="shared" si="153"/>
        <v>0.1</v>
      </c>
      <c r="AA800" s="261">
        <f t="shared" si="153"/>
        <v>0.1</v>
      </c>
      <c r="AB800" s="261">
        <f t="shared" si="153"/>
        <v>0.1</v>
      </c>
      <c r="AC800" s="76"/>
      <c r="AD800" s="76"/>
      <c r="AE800" s="76"/>
      <c r="AF800" s="97">
        <v>1</v>
      </c>
      <c r="AG800" s="97">
        <v>1</v>
      </c>
      <c r="AH800" s="73"/>
      <c r="AI800" s="57"/>
      <c r="AJ800" s="45"/>
      <c r="AK800" s="45"/>
      <c r="AL800" s="45"/>
    </row>
    <row r="801" spans="1:38" hidden="1" outlineLevel="2" x14ac:dyDescent="0.35">
      <c r="A801" s="45"/>
      <c r="B801" s="54"/>
      <c r="C801" s="47">
        <f t="shared" si="151"/>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53"/>
        <v>8.5000000000000006E-2</v>
      </c>
      <c r="V801" s="261">
        <f t="shared" si="153"/>
        <v>8.5000000000000006E-2</v>
      </c>
      <c r="W801" s="261">
        <f t="shared" si="153"/>
        <v>8.5000000000000006E-2</v>
      </c>
      <c r="X801" s="261">
        <f t="shared" si="153"/>
        <v>8.5000000000000006E-2</v>
      </c>
      <c r="Y801" s="261">
        <f t="shared" si="153"/>
        <v>8.5000000000000006E-2</v>
      </c>
      <c r="Z801" s="261">
        <f t="shared" si="153"/>
        <v>8.5000000000000006E-2</v>
      </c>
      <c r="AA801" s="261">
        <f t="shared" si="153"/>
        <v>8.5000000000000006E-2</v>
      </c>
      <c r="AB801" s="261">
        <f t="shared" si="153"/>
        <v>8.5000000000000006E-2</v>
      </c>
      <c r="AC801" s="76"/>
      <c r="AD801" s="76"/>
      <c r="AE801" s="76"/>
      <c r="AF801" s="97">
        <v>1</v>
      </c>
      <c r="AG801" s="97">
        <v>1</v>
      </c>
      <c r="AH801" s="73"/>
      <c r="AI801" s="57"/>
      <c r="AJ801" s="45"/>
      <c r="AK801" s="45"/>
      <c r="AL801" s="45"/>
    </row>
    <row r="802" spans="1:38" hidden="1" outlineLevel="2" x14ac:dyDescent="0.35">
      <c r="A802" s="45"/>
      <c r="B802" s="54"/>
      <c r="C802" s="47">
        <f t="shared" si="151"/>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53"/>
        <v>7.0000000000000007E-2</v>
      </c>
      <c r="V802" s="261">
        <f t="shared" si="153"/>
        <v>7.0000000000000007E-2</v>
      </c>
      <c r="W802" s="261">
        <f t="shared" si="153"/>
        <v>7.0000000000000007E-2</v>
      </c>
      <c r="X802" s="261">
        <f t="shared" si="153"/>
        <v>7.0000000000000007E-2</v>
      </c>
      <c r="Y802" s="261">
        <f t="shared" si="153"/>
        <v>7.0000000000000007E-2</v>
      </c>
      <c r="Z802" s="261">
        <f t="shared" si="153"/>
        <v>7.0000000000000007E-2</v>
      </c>
      <c r="AA802" s="261">
        <f t="shared" si="153"/>
        <v>7.0000000000000007E-2</v>
      </c>
      <c r="AB802" s="261">
        <f t="shared" si="153"/>
        <v>7.0000000000000007E-2</v>
      </c>
      <c r="AC802" s="76"/>
      <c r="AD802" s="76"/>
      <c r="AE802" s="76"/>
      <c r="AF802" s="97">
        <v>1</v>
      </c>
      <c r="AG802" s="97">
        <v>1</v>
      </c>
      <c r="AH802" s="73"/>
      <c r="AI802" s="57"/>
      <c r="AJ802" s="45"/>
      <c r="AK802" s="45"/>
      <c r="AL802" s="45"/>
    </row>
    <row r="803" spans="1:38" hidden="1" outlineLevel="2" x14ac:dyDescent="0.35">
      <c r="A803" s="45"/>
      <c r="B803" s="54"/>
      <c r="C803" s="47">
        <f t="shared" si="151"/>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hidden="1" outlineLevel="2" x14ac:dyDescent="0.35">
      <c r="A804" s="45"/>
      <c r="B804" s="54"/>
      <c r="C804" s="47">
        <f t="shared" si="151"/>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54">U804</f>
        <v>0</v>
      </c>
      <c r="W804" s="263">
        <f t="shared" si="154"/>
        <v>0</v>
      </c>
      <c r="X804" s="263">
        <f t="shared" si="154"/>
        <v>0</v>
      </c>
      <c r="Y804" s="97">
        <v>0</v>
      </c>
      <c r="Z804" s="263">
        <f t="shared" si="154"/>
        <v>0</v>
      </c>
      <c r="AA804" s="263">
        <f t="shared" si="154"/>
        <v>0</v>
      </c>
      <c r="AB804" s="263">
        <f t="shared" si="154"/>
        <v>0</v>
      </c>
      <c r="AC804" s="76"/>
      <c r="AD804" s="97" t="s">
        <v>2276</v>
      </c>
      <c r="AE804" s="76"/>
      <c r="AF804" s="97">
        <v>1</v>
      </c>
      <c r="AG804" s="97">
        <v>1</v>
      </c>
      <c r="AH804" s="73"/>
      <c r="AI804" s="57"/>
      <c r="AJ804" s="45"/>
      <c r="AK804" s="45"/>
      <c r="AL804" s="45"/>
    </row>
    <row r="805" spans="1:38" hidden="1" outlineLevel="2" x14ac:dyDescent="0.35">
      <c r="A805" s="45"/>
      <c r="B805" s="54"/>
      <c r="C805" s="47">
        <f t="shared" si="151"/>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54"/>
        <v>-1.03</v>
      </c>
      <c r="W805" s="263">
        <f t="shared" si="154"/>
        <v>-1.03</v>
      </c>
      <c r="X805" s="263">
        <f t="shared" si="154"/>
        <v>-1.03</v>
      </c>
      <c r="Y805" s="97">
        <v>-1.079</v>
      </c>
      <c r="Z805" s="263">
        <f t="shared" si="154"/>
        <v>-1.079</v>
      </c>
      <c r="AA805" s="263">
        <f t="shared" si="154"/>
        <v>-1.079</v>
      </c>
      <c r="AB805" s="263">
        <f t="shared" si="154"/>
        <v>-1.079</v>
      </c>
      <c r="AC805" s="76"/>
      <c r="AD805" s="97"/>
      <c r="AE805" s="76"/>
      <c r="AF805" s="97">
        <v>1</v>
      </c>
      <c r="AG805" s="97">
        <v>1</v>
      </c>
      <c r="AH805" s="73"/>
      <c r="AI805" s="57"/>
      <c r="AJ805" s="45"/>
      <c r="AK805" s="45"/>
      <c r="AL805" s="45"/>
    </row>
    <row r="806" spans="1:38" hidden="1" outlineLevel="2" collapsed="1" x14ac:dyDescent="0.35">
      <c r="A806" s="45"/>
      <c r="B806" s="54"/>
      <c r="C806" s="47">
        <f t="shared" si="151"/>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54"/>
        <v>-2</v>
      </c>
      <c r="W806" s="263">
        <f t="shared" si="154"/>
        <v>-2</v>
      </c>
      <c r="X806" s="263">
        <f t="shared" si="154"/>
        <v>-2</v>
      </c>
      <c r="Y806" s="97">
        <v>-2.012</v>
      </c>
      <c r="Z806" s="263">
        <f t="shared" si="154"/>
        <v>-2.012</v>
      </c>
      <c r="AA806" s="263">
        <f t="shared" si="154"/>
        <v>-2.012</v>
      </c>
      <c r="AB806" s="263">
        <f t="shared" si="154"/>
        <v>-2.012</v>
      </c>
      <c r="AC806" s="76"/>
      <c r="AD806" s="97"/>
      <c r="AE806" s="76"/>
      <c r="AF806" s="97">
        <v>1</v>
      </c>
      <c r="AG806" s="97">
        <v>1</v>
      </c>
      <c r="AH806" s="73"/>
      <c r="AI806" s="57"/>
      <c r="AJ806" s="45"/>
      <c r="AK806" s="45"/>
      <c r="AL806" s="45"/>
    </row>
    <row r="807" spans="1:38" hidden="1" outlineLevel="3" x14ac:dyDescent="0.35">
      <c r="A807" s="45"/>
      <c r="B807" s="54"/>
      <c r="C807" s="47">
        <f t="shared" si="151"/>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35">
      <c r="A808" s="45"/>
      <c r="B808" s="54"/>
      <c r="C808" s="47">
        <f t="shared" si="151"/>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35">
      <c r="A809" s="45"/>
      <c r="B809" s="54"/>
      <c r="C809" s="47">
        <f t="shared" si="151"/>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35">
      <c r="A810" s="45"/>
      <c r="B810" s="54"/>
      <c r="C810" s="47">
        <f t="shared" si="151"/>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35">
      <c r="A811" s="45"/>
      <c r="B811" s="54"/>
      <c r="C811" s="47">
        <f t="shared" si="151"/>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35">
      <c r="A812" s="45"/>
      <c r="B812" s="54"/>
      <c r="C812" s="47">
        <f t="shared" si="151"/>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35">
      <c r="A813" s="45"/>
      <c r="B813" s="54"/>
      <c r="C813" s="47">
        <f t="shared" si="151"/>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35">
      <c r="A814" s="45"/>
      <c r="B814" s="54"/>
      <c r="C814" s="47">
        <f t="shared" si="151"/>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35">
      <c r="A815" s="45"/>
      <c r="B815" s="54"/>
      <c r="C815" s="47">
        <f t="shared" si="151"/>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35">
      <c r="A816" s="45"/>
      <c r="B816" s="54"/>
      <c r="C816" s="47">
        <f t="shared" si="151"/>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35">
      <c r="A817" s="45"/>
      <c r="B817" s="54"/>
      <c r="C817" s="47">
        <f t="shared" si="151"/>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35">
      <c r="A818" s="45"/>
      <c r="B818" s="54"/>
      <c r="C818" s="47">
        <f t="shared" si="151"/>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35">
      <c r="A819" s="45"/>
      <c r="B819" s="54"/>
      <c r="C819" s="47">
        <f t="shared" si="151"/>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35">
      <c r="A820" s="45"/>
      <c r="B820" s="54"/>
      <c r="C820" s="47">
        <f t="shared" si="151"/>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35">
      <c r="A821" s="45"/>
      <c r="B821" s="54"/>
      <c r="C821" s="47">
        <f t="shared" si="151"/>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35">
      <c r="A822" s="45"/>
      <c r="B822" s="54"/>
      <c r="C822" s="47">
        <f t="shared" si="151"/>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35">
      <c r="A823" s="45"/>
      <c r="B823" s="54"/>
      <c r="C823" s="47">
        <f t="shared" si="151"/>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35">
      <c r="A824" s="45"/>
      <c r="B824" s="54"/>
      <c r="C824" s="47">
        <f t="shared" si="151"/>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35">
      <c r="A825" s="45"/>
      <c r="B825" s="54"/>
      <c r="C825" s="47">
        <f t="shared" si="151"/>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35">
      <c r="A826" s="45"/>
      <c r="B826" s="54"/>
      <c r="C826" s="47">
        <f t="shared" si="151"/>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35">
      <c r="A827" s="45"/>
      <c r="B827" s="54"/>
      <c r="C827" s="47">
        <f t="shared" si="151"/>
        <v>3</v>
      </c>
      <c r="D827" s="73"/>
      <c r="E827" s="70"/>
      <c r="F827" s="70" t="s">
        <v>2628</v>
      </c>
      <c r="G827" s="73"/>
      <c r="H827" s="76" t="s">
        <v>1579</v>
      </c>
      <c r="I827" s="96" t="s">
        <v>576</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35">
      <c r="A828" s="45"/>
      <c r="B828" s="54"/>
      <c r="C828" s="47">
        <f t="shared" si="151"/>
        <v>3</v>
      </c>
      <c r="D828" s="73"/>
      <c r="E828" s="70"/>
      <c r="F828" s="70" t="s">
        <v>2629</v>
      </c>
      <c r="G828" s="73"/>
      <c r="H828" s="76" t="s">
        <v>1581</v>
      </c>
      <c r="I828" s="96" t="s">
        <v>576</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 t="shared" si="151"/>
        <v>3</v>
      </c>
      <c r="D829" s="73"/>
      <c r="E829" s="70"/>
      <c r="F829" s="70" t="s">
        <v>2630</v>
      </c>
      <c r="G829" s="73"/>
      <c r="H829" s="76" t="s">
        <v>1583</v>
      </c>
      <c r="I829" s="96" t="s">
        <v>576</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 t="shared" si="151"/>
        <v>3</v>
      </c>
      <c r="D830" s="73"/>
      <c r="E830" s="70"/>
      <c r="F830" s="70" t="s">
        <v>2631</v>
      </c>
      <c r="G830" s="73"/>
      <c r="H830" s="76" t="s">
        <v>1585</v>
      </c>
      <c r="I830" s="96" t="s">
        <v>576</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 t="shared" si="151"/>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si="151"/>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151"/>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151"/>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35">
      <c r="A835" s="45"/>
      <c r="B835" s="54"/>
      <c r="C835" s="47">
        <f t="shared" si="151"/>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hidden="1" outlineLevel="2" x14ac:dyDescent="0.35">
      <c r="A836" s="45"/>
      <c r="B836" s="54"/>
      <c r="C836" s="47">
        <f t="shared" si="151"/>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55">U836</f>
        <v>2.2589999999999999</v>
      </c>
      <c r="W836" s="263">
        <f t="shared" ref="W836:W838" si="156">V836</f>
        <v>2.2589999999999999</v>
      </c>
      <c r="X836" s="263">
        <f>Y836</f>
        <v>1.962</v>
      </c>
      <c r="Y836" s="97">
        <v>1.962</v>
      </c>
      <c r="Z836" s="263">
        <f t="shared" ref="Z836:Z838" si="157">Y836</f>
        <v>1.962</v>
      </c>
      <c r="AA836" s="263">
        <f t="shared" ref="AA836:AA838" si="158">Z836</f>
        <v>1.962</v>
      </c>
      <c r="AB836" s="263">
        <f t="shared" ref="AB836:AB838" si="159">AA836</f>
        <v>1.962</v>
      </c>
      <c r="AC836" s="76"/>
      <c r="AD836" s="97" t="s">
        <v>2648</v>
      </c>
      <c r="AE836" s="76"/>
      <c r="AF836" s="97">
        <v>1</v>
      </c>
      <c r="AG836" s="97">
        <v>1</v>
      </c>
      <c r="AH836" s="73"/>
      <c r="AI836" s="57"/>
      <c r="AJ836" s="45"/>
      <c r="AK836" s="45"/>
      <c r="AL836" s="45"/>
    </row>
    <row r="837" spans="1:38" hidden="1" outlineLevel="2" x14ac:dyDescent="0.35">
      <c r="A837" s="45"/>
      <c r="B837" s="54"/>
      <c r="C837" s="47">
        <f t="shared" si="151"/>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55"/>
        <v>100</v>
      </c>
      <c r="W837" s="263">
        <f t="shared" si="156"/>
        <v>100</v>
      </c>
      <c r="X837" s="263">
        <f t="shared" ref="X837:X838" si="160">Y837</f>
        <v>5.6980000000000004</v>
      </c>
      <c r="Y837" s="97">
        <v>5.6980000000000004</v>
      </c>
      <c r="Z837" s="263">
        <f t="shared" si="157"/>
        <v>5.6980000000000004</v>
      </c>
      <c r="AA837" s="263">
        <f t="shared" si="158"/>
        <v>5.6980000000000004</v>
      </c>
      <c r="AB837" s="263">
        <f t="shared" si="159"/>
        <v>5.6980000000000004</v>
      </c>
      <c r="AC837" s="76"/>
      <c r="AD837" s="76"/>
      <c r="AE837" s="76"/>
      <c r="AF837" s="97">
        <v>1</v>
      </c>
      <c r="AG837" s="97">
        <v>1</v>
      </c>
      <c r="AH837" s="73"/>
      <c r="AI837" s="57"/>
      <c r="AJ837" s="45"/>
      <c r="AK837" s="45"/>
      <c r="AL837" s="45"/>
    </row>
    <row r="838" spans="1:38" hidden="1" outlineLevel="2" x14ac:dyDescent="0.35">
      <c r="A838" s="45"/>
      <c r="B838" s="54"/>
      <c r="C838" s="47">
        <f t="shared" si="151"/>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55"/>
        <v>100</v>
      </c>
      <c r="W838" s="76">
        <f t="shared" si="156"/>
        <v>100</v>
      </c>
      <c r="X838" s="76">
        <f t="shared" si="160"/>
        <v>100</v>
      </c>
      <c r="Y838" s="76">
        <v>100</v>
      </c>
      <c r="Z838" s="76">
        <f t="shared" si="157"/>
        <v>100</v>
      </c>
      <c r="AA838" s="76">
        <f t="shared" si="158"/>
        <v>100</v>
      </c>
      <c r="AB838" s="76">
        <f t="shared" si="159"/>
        <v>100</v>
      </c>
      <c r="AC838" s="76"/>
      <c r="AD838" s="274" t="s">
        <v>2652</v>
      </c>
      <c r="AE838" s="76"/>
      <c r="AF838" s="76">
        <v>1</v>
      </c>
      <c r="AG838" s="76">
        <v>1</v>
      </c>
      <c r="AH838" s="73"/>
      <c r="AI838" s="57"/>
      <c r="AJ838" s="45"/>
      <c r="AK838" s="45"/>
      <c r="AL838" s="45"/>
    </row>
    <row r="839" spans="1:38" hidden="1" outlineLevel="2" x14ac:dyDescent="0.35">
      <c r="A839" s="45"/>
      <c r="B839" s="54"/>
      <c r="C839" s="47">
        <f t="shared" si="151"/>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hidden="1" outlineLevel="2" x14ac:dyDescent="0.35">
      <c r="A840" s="45"/>
      <c r="B840" s="54"/>
      <c r="C840" s="47">
        <f t="shared" si="151"/>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61">V840</f>
        <v>5.05</v>
      </c>
      <c r="X840" s="263">
        <f t="shared" ref="X840:X842" si="162">Y840</f>
        <v>4.3520000000000003</v>
      </c>
      <c r="Y840" s="97">
        <v>4.3520000000000003</v>
      </c>
      <c r="Z840" s="263">
        <f t="shared" ref="Z840:AA840" si="163">Y840</f>
        <v>4.3520000000000003</v>
      </c>
      <c r="AA840" s="263">
        <f t="shared" si="163"/>
        <v>4.3520000000000003</v>
      </c>
      <c r="AB840" s="263">
        <f t="shared" ref="AB840" si="164">AA840</f>
        <v>4.3520000000000003</v>
      </c>
      <c r="AC840" s="76"/>
      <c r="AD840" s="97" t="s">
        <v>2649</v>
      </c>
      <c r="AE840" s="76"/>
      <c r="AF840" s="97">
        <v>1</v>
      </c>
      <c r="AG840" s="97">
        <v>1</v>
      </c>
      <c r="AH840" s="73"/>
      <c r="AI840" s="57"/>
      <c r="AJ840" s="45"/>
      <c r="AK840" s="45"/>
      <c r="AL840" s="45"/>
    </row>
    <row r="841" spans="1:38" hidden="1" outlineLevel="2" x14ac:dyDescent="0.35">
      <c r="A841" s="45"/>
      <c r="B841" s="54"/>
      <c r="C841" s="47">
        <f t="shared" si="151"/>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65">V841</f>
        <v>9</v>
      </c>
      <c r="X841" s="263">
        <f t="shared" si="162"/>
        <v>8.5020000000000007</v>
      </c>
      <c r="Y841" s="97">
        <v>8.5020000000000007</v>
      </c>
      <c r="Z841" s="263">
        <f t="shared" ref="Z841:AB841" si="166">Y841</f>
        <v>8.5020000000000007</v>
      </c>
      <c r="AA841" s="263">
        <f t="shared" si="166"/>
        <v>8.5020000000000007</v>
      </c>
      <c r="AB841" s="263">
        <f t="shared" si="166"/>
        <v>8.5020000000000007</v>
      </c>
      <c r="AC841" s="76"/>
      <c r="AD841" s="76"/>
      <c r="AE841" s="76"/>
      <c r="AF841" s="97">
        <v>1</v>
      </c>
      <c r="AG841" s="97">
        <v>1</v>
      </c>
      <c r="AH841" s="73"/>
      <c r="AI841" s="57"/>
      <c r="AJ841" s="45"/>
      <c r="AK841" s="45"/>
      <c r="AL841" s="45"/>
    </row>
    <row r="842" spans="1:38" hidden="1" outlineLevel="2" x14ac:dyDescent="0.35">
      <c r="A842" s="45"/>
      <c r="B842" s="54"/>
      <c r="C842" s="47">
        <f t="shared" si="151"/>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67">U842</f>
        <v>100</v>
      </c>
      <c r="W842" s="76">
        <f t="shared" si="167"/>
        <v>100</v>
      </c>
      <c r="X842" s="76">
        <f t="shared" si="162"/>
        <v>100</v>
      </c>
      <c r="Y842" s="76">
        <v>100</v>
      </c>
      <c r="Z842" s="76">
        <f t="shared" ref="Z842:AB842" si="168">Y842</f>
        <v>100</v>
      </c>
      <c r="AA842" s="76">
        <f t="shared" si="168"/>
        <v>100</v>
      </c>
      <c r="AB842" s="76">
        <f t="shared" si="168"/>
        <v>100</v>
      </c>
      <c r="AC842" s="76"/>
      <c r="AD842" s="274" t="s">
        <v>2652</v>
      </c>
      <c r="AE842" s="76"/>
      <c r="AF842" s="76">
        <v>1</v>
      </c>
      <c r="AG842" s="76">
        <v>1</v>
      </c>
      <c r="AH842" s="73"/>
      <c r="AI842" s="57"/>
      <c r="AJ842" s="45"/>
      <c r="AK842" s="45"/>
      <c r="AL842" s="45"/>
    </row>
    <row r="843" spans="1:38" hidden="1" outlineLevel="1" x14ac:dyDescent="0.3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3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hidden="1" outlineLevel="2" x14ac:dyDescent="0.3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69">INDEX($K845:$Q845,1,U$43)</f>
        <v>0.38900000000000001</v>
      </c>
      <c r="V845" s="261">
        <f t="shared" si="169"/>
        <v>0.38900000000000001</v>
      </c>
      <c r="W845" s="261">
        <f t="shared" si="169"/>
        <v>0.38900000000000001</v>
      </c>
      <c r="X845" s="261">
        <f t="shared" si="169"/>
        <v>0.48599999999999999</v>
      </c>
      <c r="Y845" s="261">
        <f t="shared" si="169"/>
        <v>0.48599999999999999</v>
      </c>
      <c r="Z845" s="261">
        <f t="shared" si="169"/>
        <v>0.48599999999999999</v>
      </c>
      <c r="AA845" s="261">
        <f t="shared" si="169"/>
        <v>0.48599999999999999</v>
      </c>
      <c r="AB845" s="261">
        <f t="shared" si="169"/>
        <v>0.48599999999999999</v>
      </c>
      <c r="AC845" s="76"/>
      <c r="AD845" s="76"/>
      <c r="AE845" s="76"/>
      <c r="AF845" s="97">
        <v>1</v>
      </c>
      <c r="AG845" s="97">
        <v>1</v>
      </c>
      <c r="AH845" s="73"/>
      <c r="AI845" s="57"/>
      <c r="AJ845" s="45"/>
      <c r="AK845" s="45"/>
      <c r="AL845" s="45"/>
    </row>
    <row r="846" spans="1:38" hidden="1" outlineLevel="2" x14ac:dyDescent="0.3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69"/>
        <v>0.622</v>
      </c>
      <c r="V846" s="261">
        <f t="shared" si="169"/>
        <v>0.622</v>
      </c>
      <c r="W846" s="261">
        <f t="shared" si="169"/>
        <v>0.622</v>
      </c>
      <c r="X846" s="261">
        <f t="shared" si="169"/>
        <v>0.77800000000000002</v>
      </c>
      <c r="Y846" s="261">
        <f t="shared" si="169"/>
        <v>0.77800000000000002</v>
      </c>
      <c r="Z846" s="261">
        <f t="shared" si="169"/>
        <v>0.77800000000000002</v>
      </c>
      <c r="AA846" s="261">
        <f t="shared" si="169"/>
        <v>0.77800000000000002</v>
      </c>
      <c r="AB846" s="261">
        <f t="shared" si="169"/>
        <v>0.77800000000000002</v>
      </c>
      <c r="AC846" s="76"/>
      <c r="AD846" s="76"/>
      <c r="AE846" s="76"/>
      <c r="AF846" s="97">
        <v>1</v>
      </c>
      <c r="AG846" s="97">
        <v>1</v>
      </c>
      <c r="AH846" s="73"/>
      <c r="AI846" s="57"/>
      <c r="AJ846" s="45"/>
      <c r="AK846" s="45"/>
      <c r="AL846" s="45"/>
    </row>
    <row r="847" spans="1:38" hidden="1" outlineLevel="2" x14ac:dyDescent="0.3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69"/>
        <v>0.746</v>
      </c>
      <c r="V847" s="261">
        <f t="shared" si="169"/>
        <v>0.746</v>
      </c>
      <c r="W847" s="261">
        <f t="shared" si="169"/>
        <v>0.746</v>
      </c>
      <c r="X847" s="261">
        <f t="shared" si="169"/>
        <v>0.93400000000000005</v>
      </c>
      <c r="Y847" s="261">
        <f t="shared" si="169"/>
        <v>0.93400000000000005</v>
      </c>
      <c r="Z847" s="261">
        <f t="shared" si="169"/>
        <v>0.93400000000000005</v>
      </c>
      <c r="AA847" s="261">
        <f t="shared" si="169"/>
        <v>0.93400000000000005</v>
      </c>
      <c r="AB847" s="261">
        <f t="shared" si="169"/>
        <v>0.93400000000000005</v>
      </c>
      <c r="AC847" s="76"/>
      <c r="AD847" s="76"/>
      <c r="AE847" s="76"/>
      <c r="AF847" s="97">
        <v>1</v>
      </c>
      <c r="AG847" s="97">
        <v>1</v>
      </c>
      <c r="AH847" s="73"/>
      <c r="AI847" s="57"/>
      <c r="AJ847" s="45"/>
      <c r="AK847" s="45"/>
      <c r="AL847" s="45"/>
    </row>
    <row r="848" spans="1:38" hidden="1" outlineLevel="3" x14ac:dyDescent="0.35">
      <c r="A848" s="45"/>
      <c r="B848" s="54"/>
      <c r="C848" s="47">
        <f t="shared" ref="C848:C911" si="170">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70"/>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70"/>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70"/>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70"/>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70"/>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70"/>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170"/>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170"/>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170"/>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170"/>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170"/>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170"/>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170"/>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170"/>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170"/>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170"/>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170"/>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170"/>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170"/>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70"/>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70"/>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70"/>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70"/>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70"/>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70"/>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70"/>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70"/>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35">
      <c r="A876" s="45"/>
      <c r="B876" s="54"/>
      <c r="C876" s="47">
        <f t="shared" si="170"/>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35">
      <c r="A877" s="45"/>
      <c r="B877" s="54"/>
      <c r="C877" s="47">
        <f t="shared" si="170"/>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35">
      <c r="A878" s="45"/>
      <c r="B878" s="54"/>
      <c r="C878" s="47">
        <f t="shared" si="170"/>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35">
      <c r="A879" s="45"/>
      <c r="B879" s="54"/>
      <c r="C879" s="47">
        <f t="shared" si="170"/>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70"/>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70"/>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70"/>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70"/>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70"/>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70"/>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70"/>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35">
      <c r="A887" s="45"/>
      <c r="B887" s="54"/>
      <c r="C887" s="47">
        <f t="shared" si="170"/>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35">
      <c r="A888" s="45"/>
      <c r="B888" s="54"/>
      <c r="C888" s="47">
        <f t="shared" si="170"/>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35">
      <c r="A889" s="45"/>
      <c r="B889" s="54"/>
      <c r="C889" s="47">
        <f t="shared" si="170"/>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35">
      <c r="A890" s="45"/>
      <c r="B890" s="54"/>
      <c r="C890" s="47">
        <f t="shared" si="170"/>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35">
      <c r="A891" s="45"/>
      <c r="B891" s="54"/>
      <c r="C891" s="47">
        <f t="shared" si="170"/>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35">
      <c r="A892" s="45"/>
      <c r="B892" s="54"/>
      <c r="C892" s="47">
        <f t="shared" si="170"/>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35">
      <c r="A893" s="45"/>
      <c r="B893" s="54"/>
      <c r="C893" s="47">
        <f t="shared" si="170"/>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170"/>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170"/>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170"/>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170"/>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170"/>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170"/>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170"/>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170"/>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170"/>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170"/>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170"/>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170"/>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170"/>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170"/>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170"/>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70"/>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70"/>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70"/>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ref="C912:C919" si="171">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71"/>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71"/>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71"/>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71"/>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71"/>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71"/>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71"/>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3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hidden="1" outlineLevel="2" x14ac:dyDescent="0.3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72">INDEX($K921:$Q921,1,U$43)</f>
        <v>0.52400000000000002</v>
      </c>
      <c r="V921" s="261">
        <f t="shared" si="172"/>
        <v>0.52400000000000002</v>
      </c>
      <c r="W921" s="261">
        <f t="shared" si="172"/>
        <v>0.52400000000000002</v>
      </c>
      <c r="X921" s="261">
        <f t="shared" si="172"/>
        <v>0.65500000000000003</v>
      </c>
      <c r="Y921" s="261">
        <f t="shared" si="172"/>
        <v>0.65500000000000003</v>
      </c>
      <c r="Z921" s="261">
        <f t="shared" si="172"/>
        <v>0.65500000000000003</v>
      </c>
      <c r="AA921" s="261">
        <f t="shared" si="172"/>
        <v>0.65500000000000003</v>
      </c>
      <c r="AB921" s="261">
        <f t="shared" si="172"/>
        <v>0.65500000000000003</v>
      </c>
      <c r="AC921" s="76"/>
      <c r="AD921" s="76"/>
      <c r="AE921" s="76"/>
      <c r="AF921" s="97">
        <v>1</v>
      </c>
      <c r="AG921" s="97">
        <v>1</v>
      </c>
      <c r="AH921" s="73"/>
      <c r="AI921" s="57"/>
      <c r="AJ921" s="45"/>
      <c r="AK921" s="45"/>
      <c r="AL921" s="45"/>
    </row>
    <row r="922" spans="1:38" hidden="1" outlineLevel="2" x14ac:dyDescent="0.3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72"/>
        <v>0.70699999999999996</v>
      </c>
      <c r="V922" s="261">
        <f t="shared" si="172"/>
        <v>0.70699999999999996</v>
      </c>
      <c r="W922" s="261">
        <f t="shared" si="172"/>
        <v>0.70699999999999996</v>
      </c>
      <c r="X922" s="261">
        <f t="shared" si="172"/>
        <v>0.88400000000000001</v>
      </c>
      <c r="Y922" s="261">
        <f t="shared" si="172"/>
        <v>0.88400000000000001</v>
      </c>
      <c r="Z922" s="261">
        <f t="shared" si="172"/>
        <v>0.88400000000000001</v>
      </c>
      <c r="AA922" s="261">
        <f t="shared" si="172"/>
        <v>0.88400000000000001</v>
      </c>
      <c r="AB922" s="261">
        <f t="shared" si="172"/>
        <v>0.88400000000000001</v>
      </c>
      <c r="AC922" s="76"/>
      <c r="AD922" s="76"/>
      <c r="AE922" s="76"/>
      <c r="AF922" s="97">
        <v>1</v>
      </c>
      <c r="AG922" s="97">
        <v>1</v>
      </c>
      <c r="AH922" s="73"/>
      <c r="AI922" s="57"/>
      <c r="AJ922" s="45"/>
      <c r="AK922" s="45"/>
      <c r="AL922" s="45"/>
    </row>
    <row r="923" spans="1:38" hidden="1" outlineLevel="2" collapsed="1" x14ac:dyDescent="0.3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72"/>
        <v>0.89100000000000001</v>
      </c>
      <c r="V923" s="261">
        <f t="shared" si="172"/>
        <v>0.89100000000000001</v>
      </c>
      <c r="W923" s="261">
        <f t="shared" si="172"/>
        <v>0.89100000000000001</v>
      </c>
      <c r="X923" s="261">
        <f t="shared" si="172"/>
        <v>1.1140000000000001</v>
      </c>
      <c r="Y923" s="261">
        <f t="shared" si="172"/>
        <v>1.1140000000000001</v>
      </c>
      <c r="Z923" s="261">
        <f t="shared" si="172"/>
        <v>1.1140000000000001</v>
      </c>
      <c r="AA923" s="261">
        <f t="shared" si="172"/>
        <v>1.1140000000000001</v>
      </c>
      <c r="AB923" s="261">
        <f t="shared" si="172"/>
        <v>1.1140000000000001</v>
      </c>
      <c r="AC923" s="76"/>
      <c r="AD923" s="76"/>
      <c r="AE923" s="76"/>
      <c r="AF923" s="97">
        <v>1</v>
      </c>
      <c r="AG923" s="97">
        <v>1</v>
      </c>
      <c r="AH923" s="73"/>
      <c r="AI923" s="57"/>
      <c r="AJ923" s="45"/>
      <c r="AK923" s="45"/>
      <c r="AL923" s="45"/>
    </row>
    <row r="924" spans="1:38" hidden="1" outlineLevel="3" x14ac:dyDescent="0.35">
      <c r="A924" s="45"/>
      <c r="B924" s="54"/>
      <c r="C924" s="47">
        <f t="shared" ref="C924:C947" si="173">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73"/>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73"/>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73"/>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73"/>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73"/>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73"/>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73"/>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73"/>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73"/>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73"/>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73"/>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73"/>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73"/>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73"/>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73"/>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73"/>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73"/>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73"/>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73"/>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73"/>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73"/>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73"/>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73"/>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3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3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74">INDEX($K949:$Q949,1,U$43)</f>
        <v>0.99704199999999998</v>
      </c>
      <c r="V949" s="261">
        <f t="shared" si="174"/>
        <v>0.99704199999999998</v>
      </c>
      <c r="W949" s="261">
        <f t="shared" si="174"/>
        <v>0.99704199999999998</v>
      </c>
      <c r="X949" s="261">
        <f t="shared" si="174"/>
        <v>0.99704199999999998</v>
      </c>
      <c r="Y949" s="261">
        <f t="shared" si="174"/>
        <v>0.99704199999999998</v>
      </c>
      <c r="Z949" s="261">
        <f t="shared" si="174"/>
        <v>0.99704199999999998</v>
      </c>
      <c r="AA949" s="261">
        <f t="shared" si="174"/>
        <v>0.99704199999999998</v>
      </c>
      <c r="AB949" s="261">
        <f t="shared" si="174"/>
        <v>0.99704199999999998</v>
      </c>
      <c r="AC949" s="76"/>
      <c r="AD949" s="76"/>
      <c r="AE949" s="76"/>
      <c r="AF949" s="97">
        <v>1</v>
      </c>
      <c r="AG949" s="97">
        <v>1</v>
      </c>
      <c r="AH949" s="73"/>
      <c r="AI949" s="57"/>
      <c r="AJ949" s="45"/>
      <c r="AK949" s="45"/>
      <c r="AL949" s="45"/>
    </row>
    <row r="950" spans="1:38" hidden="1" outlineLevel="2" x14ac:dyDescent="0.3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3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75">W951</f>
        <v>0.13739999999999999</v>
      </c>
      <c r="Y951" s="263">
        <f t="shared" si="175"/>
        <v>0.13739999999999999</v>
      </c>
      <c r="Z951" s="263">
        <f t="shared" si="175"/>
        <v>0.13739999999999999</v>
      </c>
      <c r="AA951" s="263">
        <f t="shared" si="175"/>
        <v>0.13739999999999999</v>
      </c>
      <c r="AB951" s="263">
        <f t="shared" si="175"/>
        <v>0.13739999999999999</v>
      </c>
      <c r="AC951" s="76"/>
      <c r="AD951" s="76"/>
      <c r="AE951" s="76"/>
      <c r="AF951" s="97">
        <v>1</v>
      </c>
      <c r="AG951" s="97">
        <v>1</v>
      </c>
      <c r="AH951" s="73"/>
      <c r="AI951" s="57"/>
      <c r="AJ951" s="45"/>
      <c r="AK951" s="45"/>
      <c r="AL951" s="45"/>
    </row>
    <row r="952" spans="1:38" hidden="1" outlineLevel="2" x14ac:dyDescent="0.3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75"/>
        <v>0.16700000000000001</v>
      </c>
      <c r="Y952" s="263">
        <f t="shared" si="175"/>
        <v>0.16700000000000001</v>
      </c>
      <c r="Z952" s="263">
        <f t="shared" si="175"/>
        <v>0.16700000000000001</v>
      </c>
      <c r="AA952" s="263">
        <f t="shared" si="175"/>
        <v>0.16700000000000001</v>
      </c>
      <c r="AB952" s="263">
        <f t="shared" si="175"/>
        <v>0.16700000000000001</v>
      </c>
      <c r="AC952" s="76"/>
      <c r="AD952" s="76"/>
      <c r="AE952" s="76"/>
      <c r="AF952" s="97">
        <v>1</v>
      </c>
      <c r="AG952" s="97">
        <v>1</v>
      </c>
      <c r="AH952" s="73"/>
      <c r="AI952" s="57"/>
      <c r="AJ952" s="45"/>
      <c r="AK952" s="45"/>
      <c r="AL952" s="45"/>
    </row>
    <row r="953" spans="1:38" hidden="1" outlineLevel="2" x14ac:dyDescent="0.3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75"/>
        <v>0.08</v>
      </c>
      <c r="Y953" s="263">
        <f t="shared" si="175"/>
        <v>0.08</v>
      </c>
      <c r="Z953" s="263">
        <f t="shared" si="175"/>
        <v>0.08</v>
      </c>
      <c r="AA953" s="263">
        <f t="shared" si="175"/>
        <v>0.08</v>
      </c>
      <c r="AB953" s="263">
        <f t="shared" si="175"/>
        <v>0.08</v>
      </c>
      <c r="AC953" s="76"/>
      <c r="AD953" s="76"/>
      <c r="AE953" s="76"/>
      <c r="AF953" s="97">
        <v>1</v>
      </c>
      <c r="AG953" s="97">
        <v>1</v>
      </c>
      <c r="AH953" s="73"/>
      <c r="AI953" s="57"/>
      <c r="AJ953" s="45"/>
      <c r="AK953" s="45"/>
      <c r="AL953" s="45"/>
    </row>
    <row r="954" spans="1:38" hidden="1" outlineLevel="1" x14ac:dyDescent="0.3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3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ref="C956:C962" si="176">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76"/>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76"/>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76"/>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76"/>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76"/>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76"/>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ref="C963:C1026" si="177">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77"/>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77"/>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77"/>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77"/>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77"/>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77"/>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77"/>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77"/>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177"/>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77"/>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77"/>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77"/>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77"/>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77"/>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77"/>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77"/>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177"/>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177"/>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177"/>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177"/>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177"/>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77"/>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77"/>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77"/>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77"/>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77"/>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77"/>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77"/>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77"/>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77"/>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77"/>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77"/>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77"/>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77"/>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77"/>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77"/>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77"/>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77"/>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77"/>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77"/>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77"/>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77"/>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77"/>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77"/>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si="177"/>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177"/>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177"/>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177"/>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177"/>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177"/>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177"/>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177"/>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177"/>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77"/>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77"/>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35">
      <c r="A1019" s="45"/>
      <c r="B1019" s="54"/>
      <c r="C1019" s="47">
        <f t="shared" si="177"/>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35">
      <c r="A1020" s="45"/>
      <c r="B1020" s="54"/>
      <c r="C1020" s="47">
        <f t="shared" si="177"/>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35">
      <c r="A1021" s="45"/>
      <c r="B1021" s="54"/>
      <c r="C1021" s="47">
        <f t="shared" si="177"/>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35">
      <c r="A1022" s="45"/>
      <c r="B1022" s="54"/>
      <c r="C1022" s="47">
        <f t="shared" si="177"/>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35">
      <c r="A1023" s="45"/>
      <c r="B1023" s="54"/>
      <c r="C1023" s="47">
        <f t="shared" si="177"/>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35">
      <c r="A1024" s="45"/>
      <c r="B1024" s="54"/>
      <c r="C1024" s="47">
        <f t="shared" si="177"/>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35">
      <c r="A1025" s="45"/>
      <c r="B1025" s="54"/>
      <c r="C1025" s="47">
        <f t="shared" si="177"/>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35">
      <c r="A1026" s="45"/>
      <c r="B1026" s="54"/>
      <c r="C1026" s="47">
        <f t="shared" si="177"/>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ref="C1027:C1050" si="178">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78"/>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78"/>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78"/>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78"/>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78"/>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78"/>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78"/>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78"/>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78"/>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78"/>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78"/>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78"/>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78"/>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78"/>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78"/>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78"/>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78"/>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78"/>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78"/>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78"/>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78"/>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78"/>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78"/>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35">
      <c r="A1051" s="45"/>
      <c r="B1051" s="54"/>
      <c r="C1051" s="47">
        <f t="shared" ref="C1051:C1106" si="179">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35">
      <c r="A1052" s="45"/>
      <c r="B1052" s="54"/>
      <c r="C1052" s="47">
        <f t="shared" si="179"/>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80">V1053</f>
        <v>9.9999999999999985E-3</v>
      </c>
      <c r="W1052" s="261">
        <f t="shared" si="180"/>
        <v>9.9999999999999985E-3</v>
      </c>
      <c r="X1052" s="261">
        <f t="shared" si="180"/>
        <v>9.9999999999999985E-3</v>
      </c>
      <c r="Y1052" s="261">
        <f t="shared" si="180"/>
        <v>9.9999999999999985E-3</v>
      </c>
      <c r="Z1052" s="261">
        <f t="shared" si="180"/>
        <v>9.9999999999999985E-3</v>
      </c>
      <c r="AA1052" s="261">
        <f t="shared" si="180"/>
        <v>9.9999999999999985E-3</v>
      </c>
      <c r="AB1052" s="261">
        <f t="shared" si="180"/>
        <v>9.9999999999999985E-3</v>
      </c>
      <c r="AC1052" s="76"/>
      <c r="AD1052" s="76"/>
      <c r="AE1052" s="76"/>
      <c r="AF1052" s="261">
        <f>AF1053</f>
        <v>1</v>
      </c>
      <c r="AG1052" s="261">
        <f>AG1053</f>
        <v>1</v>
      </c>
      <c r="AH1052" s="73"/>
      <c r="AI1052" s="57"/>
      <c r="AJ1052" s="45"/>
      <c r="AK1052" s="45"/>
      <c r="AL1052" s="45"/>
    </row>
    <row r="1053" spans="1:38" hidden="1" outlineLevel="2" x14ac:dyDescent="0.35">
      <c r="A1053" s="45"/>
      <c r="B1053" s="54"/>
      <c r="C1053" s="47">
        <f t="shared" si="179"/>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81">W1053</f>
        <v>9.9999999999999985E-3</v>
      </c>
      <c r="Y1053" s="263">
        <f t="shared" si="181"/>
        <v>9.9999999999999985E-3</v>
      </c>
      <c r="Z1053" s="263">
        <f t="shared" si="181"/>
        <v>9.9999999999999985E-3</v>
      </c>
      <c r="AA1053" s="263">
        <f t="shared" si="181"/>
        <v>9.9999999999999985E-3</v>
      </c>
      <c r="AB1053" s="263">
        <f t="shared" si="181"/>
        <v>9.9999999999999985E-3</v>
      </c>
      <c r="AC1053" s="76"/>
      <c r="AD1053" s="76"/>
      <c r="AE1053" s="76"/>
      <c r="AF1053" s="97">
        <v>1</v>
      </c>
      <c r="AG1053" s="97">
        <v>1</v>
      </c>
      <c r="AH1053" s="73"/>
      <c r="AI1053" s="57"/>
      <c r="AJ1053" s="45"/>
      <c r="AK1053" s="45"/>
      <c r="AL1053" s="45"/>
    </row>
    <row r="1054" spans="1:38" hidden="1" outlineLevel="2" collapsed="1" x14ac:dyDescent="0.35">
      <c r="A1054" s="45"/>
      <c r="B1054" s="54"/>
      <c r="C1054" s="47">
        <f t="shared" si="179"/>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81"/>
        <v>9.0000000000000011E-3</v>
      </c>
      <c r="Y1054" s="263">
        <f t="shared" si="181"/>
        <v>9.0000000000000011E-3</v>
      </c>
      <c r="Z1054" s="263">
        <f t="shared" si="181"/>
        <v>9.0000000000000011E-3</v>
      </c>
      <c r="AA1054" s="263">
        <f t="shared" si="181"/>
        <v>9.0000000000000011E-3</v>
      </c>
      <c r="AB1054" s="263">
        <f t="shared" si="181"/>
        <v>9.0000000000000011E-3</v>
      </c>
      <c r="AC1054" s="76"/>
      <c r="AD1054" s="76"/>
      <c r="AE1054" s="76"/>
      <c r="AF1054" s="97">
        <v>1</v>
      </c>
      <c r="AG1054" s="97">
        <v>1</v>
      </c>
      <c r="AH1054" s="73"/>
      <c r="AI1054" s="57"/>
      <c r="AJ1054" s="45"/>
      <c r="AK1054" s="45"/>
      <c r="AL1054" s="45"/>
    </row>
    <row r="1055" spans="1:38" hidden="1" outlineLevel="3" x14ac:dyDescent="0.3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3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3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35">
      <c r="A1058" s="45"/>
      <c r="B1058" s="54"/>
      <c r="C1058" s="47">
        <f t="shared" si="179"/>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82">W1058</f>
        <v>0</v>
      </c>
      <c r="Y1058" s="263">
        <f t="shared" si="182"/>
        <v>0</v>
      </c>
      <c r="Z1058" s="263">
        <f t="shared" si="182"/>
        <v>0</v>
      </c>
      <c r="AA1058" s="263">
        <f t="shared" si="182"/>
        <v>0</v>
      </c>
      <c r="AB1058" s="263">
        <f t="shared" si="182"/>
        <v>0</v>
      </c>
      <c r="AC1058" s="76"/>
      <c r="AD1058" s="97" t="s">
        <v>2263</v>
      </c>
      <c r="AE1058" s="76"/>
      <c r="AF1058" s="97">
        <v>1</v>
      </c>
      <c r="AG1058" s="97">
        <v>1</v>
      </c>
      <c r="AH1058" s="73"/>
      <c r="AI1058" s="57"/>
      <c r="AJ1058" s="45"/>
      <c r="AK1058" s="45"/>
      <c r="AL1058" s="45"/>
    </row>
    <row r="1059" spans="1:38" hidden="1" outlineLevel="2" x14ac:dyDescent="0.35">
      <c r="A1059" s="45"/>
      <c r="B1059" s="54"/>
      <c r="C1059" s="47">
        <f t="shared" si="179"/>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82"/>
        <v>0</v>
      </c>
      <c r="Y1059" s="263">
        <f t="shared" si="182"/>
        <v>0</v>
      </c>
      <c r="Z1059" s="263">
        <f t="shared" si="182"/>
        <v>0</v>
      </c>
      <c r="AA1059" s="263">
        <f t="shared" si="182"/>
        <v>0</v>
      </c>
      <c r="AB1059" s="263">
        <f t="shared" si="182"/>
        <v>0</v>
      </c>
      <c r="AC1059" s="76"/>
      <c r="AD1059" s="97" t="s">
        <v>1948</v>
      </c>
      <c r="AE1059" s="76"/>
      <c r="AF1059" s="97">
        <v>1</v>
      </c>
      <c r="AG1059" s="97">
        <v>1</v>
      </c>
      <c r="AH1059" s="73"/>
      <c r="AI1059" s="57"/>
      <c r="AJ1059" s="45"/>
      <c r="AK1059" s="45"/>
      <c r="AL1059" s="45"/>
    </row>
    <row r="1060" spans="1:38" hidden="1" outlineLevel="2" x14ac:dyDescent="0.35">
      <c r="A1060" s="45"/>
      <c r="B1060" s="54"/>
      <c r="C1060" s="47">
        <f t="shared" si="179"/>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83">U1061</f>
        <v>-1.9E-2</v>
      </c>
      <c r="V1060" s="261">
        <f t="shared" si="183"/>
        <v>-1.9E-2</v>
      </c>
      <c r="W1060" s="261">
        <f t="shared" si="183"/>
        <v>-1.9E-2</v>
      </c>
      <c r="X1060" s="261">
        <f t="shared" si="183"/>
        <v>-1.9E-2</v>
      </c>
      <c r="Y1060" s="261">
        <f t="shared" si="183"/>
        <v>-1.9E-2</v>
      </c>
      <c r="Z1060" s="261">
        <f t="shared" si="183"/>
        <v>-1.9E-2</v>
      </c>
      <c r="AA1060" s="261">
        <f t="shared" si="183"/>
        <v>-1.9E-2</v>
      </c>
      <c r="AB1060" s="261">
        <f t="shared" si="183"/>
        <v>-1.9E-2</v>
      </c>
      <c r="AC1060" s="76"/>
      <c r="AD1060" s="76"/>
      <c r="AE1060" s="76"/>
      <c r="AF1060" s="261">
        <f>AF1061</f>
        <v>1</v>
      </c>
      <c r="AG1060" s="261">
        <f>AG1061</f>
        <v>1</v>
      </c>
      <c r="AH1060" s="73"/>
      <c r="AI1060" s="57"/>
      <c r="AJ1060" s="45"/>
      <c r="AK1060" s="45"/>
      <c r="AL1060" s="45"/>
    </row>
    <row r="1061" spans="1:38" hidden="1" outlineLevel="2" x14ac:dyDescent="0.35">
      <c r="A1061" s="45"/>
      <c r="B1061" s="54"/>
      <c r="C1061" s="47">
        <f t="shared" si="179"/>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84">W1061</f>
        <v>-1.9E-2</v>
      </c>
      <c r="Y1061" s="263">
        <f t="shared" si="184"/>
        <v>-1.9E-2</v>
      </c>
      <c r="Z1061" s="263">
        <f t="shared" si="184"/>
        <v>-1.9E-2</v>
      </c>
      <c r="AA1061" s="263">
        <f t="shared" si="184"/>
        <v>-1.9E-2</v>
      </c>
      <c r="AB1061" s="263">
        <f t="shared" si="184"/>
        <v>-1.9E-2</v>
      </c>
      <c r="AC1061" s="76"/>
      <c r="AD1061" s="76"/>
      <c r="AE1061" s="76"/>
      <c r="AF1061" s="97">
        <v>1</v>
      </c>
      <c r="AG1061" s="97">
        <v>1</v>
      </c>
      <c r="AH1061" s="73"/>
      <c r="AI1061" s="57"/>
      <c r="AJ1061" s="45"/>
      <c r="AK1061" s="45"/>
      <c r="AL1061" s="45"/>
    </row>
    <row r="1062" spans="1:38" hidden="1" outlineLevel="2" collapsed="1" x14ac:dyDescent="0.35">
      <c r="A1062" s="45"/>
      <c r="B1062" s="54"/>
      <c r="C1062" s="47">
        <f t="shared" si="179"/>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84"/>
        <v>-3.1E-2</v>
      </c>
      <c r="Y1062" s="263">
        <f t="shared" si="184"/>
        <v>-3.1E-2</v>
      </c>
      <c r="Z1062" s="263">
        <f t="shared" si="184"/>
        <v>-3.1E-2</v>
      </c>
      <c r="AA1062" s="263">
        <f t="shared" si="184"/>
        <v>-3.1E-2</v>
      </c>
      <c r="AB1062" s="263">
        <f t="shared" si="184"/>
        <v>-3.1E-2</v>
      </c>
      <c r="AC1062" s="76"/>
      <c r="AD1062" s="76"/>
      <c r="AE1062" s="76"/>
      <c r="AF1062" s="97">
        <v>1</v>
      </c>
      <c r="AG1062" s="97">
        <v>1</v>
      </c>
      <c r="AH1062" s="73"/>
      <c r="AI1062" s="57"/>
      <c r="AJ1062" s="45"/>
      <c r="AK1062" s="45"/>
      <c r="AL1062" s="45"/>
    </row>
    <row r="1063" spans="1:38" hidden="1" outlineLevel="3" x14ac:dyDescent="0.3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3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3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35">
      <c r="A1066" s="45"/>
      <c r="B1066" s="54"/>
      <c r="C1066" s="47">
        <f t="shared" si="179"/>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35">
      <c r="A1067" s="45"/>
      <c r="B1067" s="54"/>
      <c r="C1067" s="47">
        <f t="shared" ref="C1067:C1082" si="185">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85"/>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85"/>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85"/>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85"/>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85"/>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85"/>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85"/>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85"/>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85"/>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85"/>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85"/>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85"/>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85"/>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85"/>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85"/>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35">
      <c r="A1083" s="45"/>
      <c r="B1083" s="54"/>
      <c r="C1083" s="47">
        <f t="shared" si="179"/>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hidden="1" outlineLevel="2" x14ac:dyDescent="0.35">
      <c r="A1084" s="45"/>
      <c r="B1084" s="54"/>
      <c r="C1084" s="47">
        <f t="shared" si="179"/>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186">U1085</f>
        <v>6.0000000000000019E-3</v>
      </c>
      <c r="V1084" s="261">
        <f t="shared" si="186"/>
        <v>6.0000000000000019E-3</v>
      </c>
      <c r="W1084" s="261">
        <f t="shared" si="186"/>
        <v>6.0000000000000019E-3</v>
      </c>
      <c r="X1084" s="261">
        <f t="shared" si="186"/>
        <v>2.81E-3</v>
      </c>
      <c r="Y1084" s="261">
        <f t="shared" si="186"/>
        <v>2.81E-3</v>
      </c>
      <c r="Z1084" s="261">
        <f t="shared" si="186"/>
        <v>2.81E-3</v>
      </c>
      <c r="AA1084" s="261">
        <f t="shared" si="186"/>
        <v>2.81E-3</v>
      </c>
      <c r="AB1084" s="261">
        <f t="shared" si="186"/>
        <v>2.81E-3</v>
      </c>
      <c r="AC1084" s="76"/>
      <c r="AD1084" s="97" t="s">
        <v>2277</v>
      </c>
      <c r="AE1084" s="76"/>
      <c r="AF1084" s="261">
        <f>AF1085</f>
        <v>1</v>
      </c>
      <c r="AG1084" s="261">
        <f>AG1085</f>
        <v>1</v>
      </c>
      <c r="AH1084" s="73"/>
      <c r="AI1084" s="57"/>
      <c r="AJ1084" s="45"/>
      <c r="AK1084" s="45"/>
      <c r="AL1084" s="45"/>
    </row>
    <row r="1085" spans="1:38" hidden="1" outlineLevel="2" x14ac:dyDescent="0.35">
      <c r="A1085" s="45"/>
      <c r="B1085" s="54"/>
      <c r="C1085" s="47">
        <f t="shared" si="179"/>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187">Y1085</f>
        <v>2.81E-3</v>
      </c>
      <c r="AA1085" s="447">
        <f t="shared" si="187"/>
        <v>2.81E-3</v>
      </c>
      <c r="AB1085" s="447">
        <f t="shared" si="187"/>
        <v>2.81E-3</v>
      </c>
      <c r="AC1085" s="76"/>
      <c r="AD1085" s="76"/>
      <c r="AE1085" s="76"/>
      <c r="AF1085" s="97">
        <v>1</v>
      </c>
      <c r="AG1085" s="97">
        <v>1</v>
      </c>
      <c r="AH1085" s="73"/>
      <c r="AI1085" s="57"/>
      <c r="AJ1085" s="45"/>
      <c r="AK1085" s="45"/>
      <c r="AL1085" s="45"/>
    </row>
    <row r="1086" spans="1:38" hidden="1" outlineLevel="2" collapsed="1" x14ac:dyDescent="0.35">
      <c r="A1086" s="45"/>
      <c r="B1086" s="54"/>
      <c r="C1086" s="47">
        <f t="shared" si="179"/>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187"/>
        <v>1.5849999999999996E-2</v>
      </c>
      <c r="AA1086" s="447">
        <f t="shared" si="187"/>
        <v>1.5849999999999996E-2</v>
      </c>
      <c r="AB1086" s="447">
        <f t="shared" si="187"/>
        <v>1.5849999999999996E-2</v>
      </c>
      <c r="AC1086" s="76"/>
      <c r="AD1086" s="76"/>
      <c r="AE1086" s="76"/>
      <c r="AF1086" s="97">
        <v>1</v>
      </c>
      <c r="AG1086" s="97">
        <v>1</v>
      </c>
      <c r="AH1086" s="73"/>
      <c r="AI1086" s="57"/>
      <c r="AJ1086" s="45"/>
      <c r="AK1086" s="45"/>
      <c r="AL1086" s="45"/>
    </row>
    <row r="1087" spans="1:38" hidden="1" outlineLevel="3" x14ac:dyDescent="0.3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3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3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35">
      <c r="A1090" s="45"/>
      <c r="B1090" s="54"/>
      <c r="C1090" s="47">
        <f t="shared" si="179"/>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188">3.57</f>
        <v>3.57</v>
      </c>
      <c r="W1090" s="455">
        <f t="shared" si="188"/>
        <v>3.57</v>
      </c>
      <c r="X1090" s="458">
        <f>Y1090</f>
        <v>4.0030000000000001</v>
      </c>
      <c r="Y1090" s="459">
        <f>(4.003+0.02329*0)</f>
        <v>4.0030000000000001</v>
      </c>
      <c r="Z1090" s="458">
        <f t="shared" ref="Z1090" si="189">Y1090</f>
        <v>4.0030000000000001</v>
      </c>
      <c r="AA1090" s="458">
        <f t="shared" ref="AA1090" si="190">Z1090</f>
        <v>4.0030000000000001</v>
      </c>
      <c r="AB1090" s="458">
        <f t="shared" ref="AB1090" si="191">AA1090</f>
        <v>4.0030000000000001</v>
      </c>
      <c r="AC1090" s="192"/>
      <c r="AD1090" s="192"/>
      <c r="AE1090" s="192"/>
      <c r="AF1090" s="456">
        <v>1</v>
      </c>
      <c r="AG1090" s="456">
        <v>1</v>
      </c>
      <c r="AH1090" s="73"/>
      <c r="AI1090" s="57"/>
      <c r="AJ1090" s="45"/>
      <c r="AK1090" s="45"/>
      <c r="AL1090" s="45"/>
    </row>
    <row r="1091" spans="1:38" hidden="1" outlineLevel="2" x14ac:dyDescent="0.35">
      <c r="A1091" s="45"/>
      <c r="B1091" s="54"/>
      <c r="C1091" s="47">
        <f t="shared" si="179"/>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192">Y1091</f>
        <v>0.13919999999999999</v>
      </c>
      <c r="AA1091" s="448">
        <f t="shared" si="192"/>
        <v>0.13919999999999999</v>
      </c>
      <c r="AB1091" s="448">
        <f t="shared" si="192"/>
        <v>0.13919999999999999</v>
      </c>
      <c r="AC1091" s="105"/>
      <c r="AD1091" s="126" t="s">
        <v>1373</v>
      </c>
      <c r="AE1091" s="105"/>
      <c r="AF1091" s="126">
        <v>1</v>
      </c>
      <c r="AG1091" s="126">
        <v>1</v>
      </c>
      <c r="AH1091" s="73"/>
      <c r="AI1091" s="57"/>
      <c r="AJ1091" s="45"/>
      <c r="AK1091" s="45"/>
      <c r="AL1091" s="45"/>
    </row>
    <row r="1092" spans="1:38" hidden="1" outlineLevel="2" x14ac:dyDescent="0.35">
      <c r="A1092" s="45"/>
      <c r="B1092" s="54"/>
      <c r="C1092" s="47">
        <f t="shared" si="179"/>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193">U1093</f>
        <v>0.03</v>
      </c>
      <c r="V1092" s="261">
        <f t="shared" si="193"/>
        <v>0.03</v>
      </c>
      <c r="W1092" s="261">
        <f t="shared" si="193"/>
        <v>0.03</v>
      </c>
      <c r="X1092" s="261">
        <f t="shared" si="193"/>
        <v>7.0000000000000062E-3</v>
      </c>
      <c r="Y1092" s="261">
        <f t="shared" si="193"/>
        <v>7.0000000000000062E-3</v>
      </c>
      <c r="Z1092" s="261">
        <f t="shared" si="193"/>
        <v>7.0000000000000062E-3</v>
      </c>
      <c r="AA1092" s="261">
        <f t="shared" si="193"/>
        <v>7.0000000000000062E-3</v>
      </c>
      <c r="AB1092" s="261">
        <f t="shared" si="193"/>
        <v>7.0000000000000062E-3</v>
      </c>
      <c r="AC1092" s="76"/>
      <c r="AD1092" s="97" t="s">
        <v>2277</v>
      </c>
      <c r="AE1092" s="76"/>
      <c r="AF1092" s="261">
        <f>AF1093</f>
        <v>1</v>
      </c>
      <c r="AG1092" s="261">
        <f>AG1093</f>
        <v>1</v>
      </c>
      <c r="AH1092" s="73"/>
      <c r="AI1092" s="57"/>
      <c r="AJ1092" s="45"/>
      <c r="AK1092" s="45"/>
      <c r="AL1092" s="45"/>
    </row>
    <row r="1093" spans="1:38" hidden="1" outlineLevel="2" x14ac:dyDescent="0.35">
      <c r="A1093" s="45"/>
      <c r="B1093" s="54"/>
      <c r="C1093" s="47">
        <f t="shared" si="179"/>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194">Y1093</f>
        <v>7.0000000000000062E-3</v>
      </c>
      <c r="Y1093" s="97">
        <f>0.1462-Y$1091</f>
        <v>7.0000000000000062E-3</v>
      </c>
      <c r="Z1093" s="263">
        <f t="shared" ref="Z1093:AB1099" si="195">Y1093</f>
        <v>7.0000000000000062E-3</v>
      </c>
      <c r="AA1093" s="263">
        <f t="shared" si="195"/>
        <v>7.0000000000000062E-3</v>
      </c>
      <c r="AB1093" s="263">
        <f t="shared" si="195"/>
        <v>7.0000000000000062E-3</v>
      </c>
      <c r="AC1093" s="76"/>
      <c r="AD1093" s="76"/>
      <c r="AE1093" s="76"/>
      <c r="AF1093" s="97">
        <v>1</v>
      </c>
      <c r="AG1093" s="97">
        <v>1</v>
      </c>
      <c r="AH1093" s="73"/>
      <c r="AI1093" s="57"/>
      <c r="AJ1093" s="45"/>
      <c r="AK1093" s="45"/>
      <c r="AL1093" s="45"/>
    </row>
    <row r="1094" spans="1:38" hidden="1" outlineLevel="2" x14ac:dyDescent="0.35">
      <c r="A1094" s="45"/>
      <c r="B1094" s="54"/>
      <c r="C1094" s="47">
        <f t="shared" si="179"/>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194"/>
        <v>-3.0299999999999994E-2</v>
      </c>
      <c r="Y1094" s="97">
        <f>0.1089-Y$1091</f>
        <v>-3.0299999999999994E-2</v>
      </c>
      <c r="Z1094" s="263">
        <f t="shared" si="195"/>
        <v>-3.0299999999999994E-2</v>
      </c>
      <c r="AA1094" s="263">
        <f t="shared" si="195"/>
        <v>-3.0299999999999994E-2</v>
      </c>
      <c r="AB1094" s="263">
        <f t="shared" si="195"/>
        <v>-3.0299999999999994E-2</v>
      </c>
      <c r="AC1094" s="76"/>
      <c r="AD1094" s="76"/>
      <c r="AE1094" s="76"/>
      <c r="AF1094" s="97">
        <v>1</v>
      </c>
      <c r="AG1094" s="97">
        <v>1</v>
      </c>
      <c r="AH1094" s="73"/>
      <c r="AI1094" s="57"/>
      <c r="AJ1094" s="45"/>
      <c r="AK1094" s="45"/>
      <c r="AL1094" s="45"/>
    </row>
    <row r="1095" spans="1:38" hidden="1" outlineLevel="2" x14ac:dyDescent="0.35">
      <c r="A1095" s="45"/>
      <c r="B1095" s="54"/>
      <c r="C1095" s="47">
        <f t="shared" si="179"/>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194"/>
        <v>-0.13919999999999999</v>
      </c>
      <c r="Y1095" s="97">
        <f>0-Y$1091</f>
        <v>-0.13919999999999999</v>
      </c>
      <c r="Z1095" s="263">
        <f t="shared" si="195"/>
        <v>-0.13919999999999999</v>
      </c>
      <c r="AA1095" s="263">
        <f t="shared" si="195"/>
        <v>-0.13919999999999999</v>
      </c>
      <c r="AB1095" s="263">
        <f t="shared" si="195"/>
        <v>-0.13919999999999999</v>
      </c>
      <c r="AC1095" s="76"/>
      <c r="AD1095" s="76"/>
      <c r="AE1095" s="76"/>
      <c r="AF1095" s="97">
        <v>1</v>
      </c>
      <c r="AG1095" s="97">
        <v>1</v>
      </c>
      <c r="AH1095" s="73"/>
      <c r="AI1095" s="57"/>
      <c r="AJ1095" s="45"/>
      <c r="AK1095" s="45"/>
      <c r="AL1095" s="45"/>
    </row>
    <row r="1096" spans="1:38" hidden="1" outlineLevel="2" x14ac:dyDescent="0.35">
      <c r="A1096" s="45"/>
      <c r="B1096" s="54"/>
      <c r="C1096" s="47">
        <f t="shared" si="179"/>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194"/>
        <v>0</v>
      </c>
      <c r="Y1096" s="76">
        <v>0</v>
      </c>
      <c r="Z1096" s="263">
        <f t="shared" si="195"/>
        <v>0</v>
      </c>
      <c r="AA1096" s="263">
        <f t="shared" si="195"/>
        <v>0</v>
      </c>
      <c r="AB1096" s="263">
        <f t="shared" si="195"/>
        <v>0</v>
      </c>
      <c r="AC1096" s="76"/>
      <c r="AD1096" s="76"/>
      <c r="AE1096" s="76"/>
      <c r="AF1096" s="97">
        <v>1</v>
      </c>
      <c r="AG1096" s="97">
        <v>1</v>
      </c>
      <c r="AH1096" s="73"/>
      <c r="AI1096" s="57"/>
      <c r="AJ1096" s="45"/>
      <c r="AK1096" s="45"/>
      <c r="AL1096" s="45"/>
    </row>
    <row r="1097" spans="1:38" hidden="1" outlineLevel="2" x14ac:dyDescent="0.35">
      <c r="A1097" s="45"/>
      <c r="B1097" s="54"/>
      <c r="C1097" s="47">
        <f t="shared" si="179"/>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194"/>
        <v>0</v>
      </c>
      <c r="Y1097" s="76">
        <v>0</v>
      </c>
      <c r="Z1097" s="263">
        <f t="shared" si="195"/>
        <v>0</v>
      </c>
      <c r="AA1097" s="263">
        <f t="shared" si="195"/>
        <v>0</v>
      </c>
      <c r="AB1097" s="263">
        <f t="shared" si="195"/>
        <v>0</v>
      </c>
      <c r="AC1097" s="76"/>
      <c r="AD1097" s="76"/>
      <c r="AE1097" s="76"/>
      <c r="AF1097" s="97">
        <v>1</v>
      </c>
      <c r="AG1097" s="97">
        <v>1</v>
      </c>
      <c r="AH1097" s="73"/>
      <c r="AI1097" s="57"/>
      <c r="AJ1097" s="45"/>
      <c r="AK1097" s="45"/>
      <c r="AL1097" s="45"/>
    </row>
    <row r="1098" spans="1:38" hidden="1" outlineLevel="2" x14ac:dyDescent="0.35">
      <c r="A1098" s="45"/>
      <c r="B1098" s="54"/>
      <c r="C1098" s="47">
        <f t="shared" si="179"/>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194"/>
        <v>24.748000000000001</v>
      </c>
      <c r="Y1098" s="97">
        <f>27.01-0.2262*10</f>
        <v>24.748000000000001</v>
      </c>
      <c r="Z1098" s="263">
        <f t="shared" si="195"/>
        <v>24.748000000000001</v>
      </c>
      <c r="AA1098" s="263">
        <f t="shared" si="195"/>
        <v>24.748000000000001</v>
      </c>
      <c r="AB1098" s="263">
        <f t="shared" si="195"/>
        <v>24.748000000000001</v>
      </c>
      <c r="AC1098" s="76"/>
      <c r="AD1098" s="76"/>
      <c r="AE1098" s="76"/>
      <c r="AF1098" s="97">
        <v>1</v>
      </c>
      <c r="AG1098" s="97">
        <v>1</v>
      </c>
      <c r="AH1098" s="73"/>
      <c r="AI1098" s="57"/>
      <c r="AJ1098" s="45"/>
      <c r="AK1098" s="45"/>
      <c r="AL1098" s="45"/>
    </row>
    <row r="1099" spans="1:38" hidden="1" outlineLevel="2" x14ac:dyDescent="0.35">
      <c r="A1099" s="45"/>
      <c r="B1099" s="54"/>
      <c r="C1099" s="47">
        <f t="shared" si="179"/>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194"/>
        <v>2.0499999999999997E-3</v>
      </c>
      <c r="Y1099" s="97">
        <f>2.05/1000</f>
        <v>2.0499999999999997E-3</v>
      </c>
      <c r="Z1099" s="263">
        <f t="shared" si="195"/>
        <v>2.0499999999999997E-3</v>
      </c>
      <c r="AA1099" s="263">
        <f t="shared" si="195"/>
        <v>2.0499999999999997E-3</v>
      </c>
      <c r="AB1099" s="263">
        <f t="shared" si="195"/>
        <v>2.0499999999999997E-3</v>
      </c>
      <c r="AC1099" s="76"/>
      <c r="AD1099" s="97" t="s">
        <v>1380</v>
      </c>
      <c r="AE1099" s="76"/>
      <c r="AF1099" s="97">
        <v>1</v>
      </c>
      <c r="AG1099" s="97">
        <v>1</v>
      </c>
      <c r="AH1099" s="73"/>
      <c r="AI1099" s="57"/>
      <c r="AJ1099" s="45"/>
      <c r="AK1099" s="45"/>
      <c r="AL1099" s="45"/>
    </row>
    <row r="1100" spans="1:38" hidden="1" outlineLevel="2" x14ac:dyDescent="0.35">
      <c r="A1100" s="45"/>
      <c r="B1100" s="54"/>
      <c r="C1100" s="47">
        <f t="shared" si="179"/>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196">U1101</f>
        <v>-5.9999999999999724E-5</v>
      </c>
      <c r="V1100" s="261">
        <f t="shared" si="196"/>
        <v>-5.9999999999999724E-5</v>
      </c>
      <c r="W1100" s="261">
        <f t="shared" si="196"/>
        <v>-5.9999999999999724E-5</v>
      </c>
      <c r="X1100" s="261">
        <f t="shared" si="196"/>
        <v>-5.9999999999999724E-5</v>
      </c>
      <c r="Y1100" s="261">
        <f t="shared" si="196"/>
        <v>-5.9999999999999724E-5</v>
      </c>
      <c r="Z1100" s="261">
        <f t="shared" si="196"/>
        <v>-5.9999999999999724E-5</v>
      </c>
      <c r="AA1100" s="261">
        <f t="shared" si="196"/>
        <v>-5.9999999999999724E-5</v>
      </c>
      <c r="AB1100" s="261">
        <f t="shared" si="196"/>
        <v>-5.9999999999999724E-5</v>
      </c>
      <c r="AC1100" s="76"/>
      <c r="AD1100" s="76"/>
      <c r="AE1100" s="76"/>
      <c r="AF1100" s="261">
        <f>AF1101</f>
        <v>1</v>
      </c>
      <c r="AG1100" s="261">
        <f>AG1101</f>
        <v>1</v>
      </c>
      <c r="AH1100" s="73"/>
      <c r="AI1100" s="57"/>
      <c r="AJ1100" s="45"/>
      <c r="AK1100" s="45"/>
      <c r="AL1100" s="45"/>
    </row>
    <row r="1101" spans="1:38" hidden="1" outlineLevel="2" x14ac:dyDescent="0.35">
      <c r="A1101" s="45"/>
      <c r="B1101" s="54"/>
      <c r="C1101" s="47">
        <f t="shared" si="179"/>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197">Y1101</f>
        <v>-5.9999999999999724E-5</v>
      </c>
      <c r="Y1101" s="97">
        <f>1.99/1000-Y$1099</f>
        <v>-5.9999999999999724E-5</v>
      </c>
      <c r="Z1101" s="263">
        <f t="shared" ref="Z1101:AB1106" si="198">Y1101</f>
        <v>-5.9999999999999724E-5</v>
      </c>
      <c r="AA1101" s="263">
        <f t="shared" si="198"/>
        <v>-5.9999999999999724E-5</v>
      </c>
      <c r="AB1101" s="263">
        <f t="shared" si="198"/>
        <v>-5.9999999999999724E-5</v>
      </c>
      <c r="AC1101" s="76"/>
      <c r="AD1101" s="76"/>
      <c r="AE1101" s="76"/>
      <c r="AF1101" s="97">
        <v>1</v>
      </c>
      <c r="AG1101" s="97">
        <v>1</v>
      </c>
      <c r="AH1101" s="73"/>
      <c r="AI1101" s="57"/>
      <c r="AJ1101" s="45"/>
      <c r="AK1101" s="45"/>
      <c r="AL1101" s="45"/>
    </row>
    <row r="1102" spans="1:38" hidden="1" outlineLevel="2" x14ac:dyDescent="0.35">
      <c r="A1102" s="45"/>
      <c r="B1102" s="54"/>
      <c r="C1102" s="47">
        <f t="shared" si="179"/>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197"/>
        <v>-6.4999999999999975E-4</v>
      </c>
      <c r="Y1102" s="97">
        <f>1.4/1000-Y$1099</f>
        <v>-6.4999999999999975E-4</v>
      </c>
      <c r="Z1102" s="263">
        <f t="shared" si="198"/>
        <v>-6.4999999999999975E-4</v>
      </c>
      <c r="AA1102" s="263">
        <f t="shared" si="198"/>
        <v>-6.4999999999999975E-4</v>
      </c>
      <c r="AB1102" s="263">
        <f t="shared" si="198"/>
        <v>-6.4999999999999975E-4</v>
      </c>
      <c r="AC1102" s="76"/>
      <c r="AD1102" s="76"/>
      <c r="AE1102" s="76"/>
      <c r="AF1102" s="97">
        <v>1</v>
      </c>
      <c r="AG1102" s="97">
        <v>1</v>
      </c>
      <c r="AH1102" s="73"/>
      <c r="AI1102" s="57"/>
      <c r="AJ1102" s="45"/>
      <c r="AK1102" s="45"/>
      <c r="AL1102" s="45"/>
    </row>
    <row r="1103" spans="1:38" hidden="1" outlineLevel="2" x14ac:dyDescent="0.35">
      <c r="A1103" s="45"/>
      <c r="B1103" s="54"/>
      <c r="C1103" s="47">
        <f t="shared" si="179"/>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197"/>
        <v>-2.0499999999999997E-3</v>
      </c>
      <c r="Y1103" s="97">
        <f>0-Y$1099</f>
        <v>-2.0499999999999997E-3</v>
      </c>
      <c r="Z1103" s="263">
        <f t="shared" si="198"/>
        <v>-2.0499999999999997E-3</v>
      </c>
      <c r="AA1103" s="263">
        <f t="shared" si="198"/>
        <v>-2.0499999999999997E-3</v>
      </c>
      <c r="AB1103" s="263">
        <f t="shared" si="198"/>
        <v>-2.0499999999999997E-3</v>
      </c>
      <c r="AC1103" s="76"/>
      <c r="AD1103" s="76"/>
      <c r="AE1103" s="76"/>
      <c r="AF1103" s="97">
        <v>1</v>
      </c>
      <c r="AG1103" s="97">
        <v>1</v>
      </c>
      <c r="AH1103" s="73"/>
      <c r="AI1103" s="57"/>
      <c r="AJ1103" s="45"/>
      <c r="AK1103" s="45"/>
      <c r="AL1103" s="45"/>
    </row>
    <row r="1104" spans="1:38" hidden="1" outlineLevel="2" x14ac:dyDescent="0.35">
      <c r="A1104" s="45"/>
      <c r="B1104" s="54"/>
      <c r="C1104" s="47">
        <f t="shared" si="179"/>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197"/>
        <v>1.02E-4</v>
      </c>
      <c r="Y1104" s="97">
        <f>0.102/1000</f>
        <v>1.02E-4</v>
      </c>
      <c r="Z1104" s="263">
        <f t="shared" si="198"/>
        <v>1.02E-4</v>
      </c>
      <c r="AA1104" s="263">
        <f t="shared" si="198"/>
        <v>1.02E-4</v>
      </c>
      <c r="AB1104" s="263">
        <f t="shared" si="198"/>
        <v>1.02E-4</v>
      </c>
      <c r="AC1104" s="76"/>
      <c r="AD1104" s="76"/>
      <c r="AE1104" s="76"/>
      <c r="AF1104" s="97">
        <v>1</v>
      </c>
      <c r="AG1104" s="97">
        <v>1</v>
      </c>
      <c r="AH1104" s="73"/>
      <c r="AI1104" s="57"/>
      <c r="AJ1104" s="45"/>
      <c r="AK1104" s="45"/>
      <c r="AL1104" s="45"/>
    </row>
    <row r="1105" spans="1:38" hidden="1" outlineLevel="2" x14ac:dyDescent="0.35">
      <c r="A1105" s="45"/>
      <c r="B1105" s="54"/>
      <c r="C1105" s="47">
        <f t="shared" si="179"/>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197"/>
        <v>-1.9000000000000001E-8</v>
      </c>
      <c r="Y1105" s="97">
        <f>-0.000019/1000</f>
        <v>-1.9000000000000001E-8</v>
      </c>
      <c r="Z1105" s="263">
        <f t="shared" si="198"/>
        <v>-1.9000000000000001E-8</v>
      </c>
      <c r="AA1105" s="263">
        <f t="shared" si="198"/>
        <v>-1.9000000000000001E-8</v>
      </c>
      <c r="AB1105" s="263">
        <f t="shared" si="198"/>
        <v>-1.9000000000000001E-8</v>
      </c>
      <c r="AC1105" s="76"/>
      <c r="AD1105" s="76"/>
      <c r="AE1105" s="76"/>
      <c r="AF1105" s="97">
        <v>1</v>
      </c>
      <c r="AG1105" s="97">
        <v>1</v>
      </c>
      <c r="AH1105" s="73"/>
      <c r="AI1105" s="57"/>
      <c r="AJ1105" s="45"/>
      <c r="AK1105" s="45"/>
      <c r="AL1105" s="45"/>
    </row>
    <row r="1106" spans="1:38" hidden="1" outlineLevel="2" x14ac:dyDescent="0.35">
      <c r="A1106" s="45"/>
      <c r="B1106" s="54"/>
      <c r="C1106" s="47">
        <f t="shared" si="179"/>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197"/>
        <v>1.49E-2</v>
      </c>
      <c r="Y1106" s="97">
        <f>14.9/1000</f>
        <v>1.49E-2</v>
      </c>
      <c r="Z1106" s="263">
        <f t="shared" si="198"/>
        <v>1.49E-2</v>
      </c>
      <c r="AA1106" s="263">
        <f t="shared" si="198"/>
        <v>1.49E-2</v>
      </c>
      <c r="AB1106" s="263">
        <f t="shared" si="198"/>
        <v>1.49E-2</v>
      </c>
      <c r="AC1106" s="76"/>
      <c r="AD1106" s="76"/>
      <c r="AE1106" s="76"/>
      <c r="AF1106" s="97">
        <v>1</v>
      </c>
      <c r="AG1106" s="97">
        <v>1</v>
      </c>
      <c r="AH1106" s="73"/>
      <c r="AI1106" s="57"/>
      <c r="AJ1106" s="45"/>
      <c r="AK1106" s="45"/>
      <c r="AL1106" s="45"/>
    </row>
    <row r="1107" spans="1:38" hidden="1" outlineLevel="1" x14ac:dyDescent="0.35">
      <c r="A1107" s="45"/>
      <c r="B1107" s="54"/>
      <c r="C1107" s="47">
        <f>INT($C$29)+1</f>
        <v>2</v>
      </c>
      <c r="D1107" s="73"/>
      <c r="E1107" s="70"/>
      <c r="F1107" s="275" t="s">
        <v>1809</v>
      </c>
      <c r="G1107" s="73"/>
      <c r="H1107" s="277" t="s">
        <v>2775</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35">
      <c r="A1108" s="45"/>
      <c r="B1108" s="54"/>
      <c r="C1108" s="47">
        <f t="shared" ref="C1108:C1238" si="199">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99"/>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99"/>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35">
      <c r="A1111" s="45"/>
      <c r="B1111" s="54"/>
      <c r="C1111" s="47">
        <f t="shared" si="199"/>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35">
      <c r="A1112" s="45"/>
      <c r="B1112" s="54"/>
      <c r="C1112" s="47">
        <f t="shared" si="199"/>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199"/>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199"/>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199"/>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199"/>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199"/>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199"/>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199"/>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199"/>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199"/>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199"/>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199"/>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199"/>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99"/>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99"/>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99"/>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99"/>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99"/>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99"/>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99"/>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99"/>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99"/>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35">
      <c r="A1143" s="45"/>
      <c r="B1143" s="54"/>
      <c r="C1143" s="47">
        <f t="shared" si="199"/>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35">
      <c r="A1144" s="45"/>
      <c r="B1144" s="54"/>
      <c r="C1144" s="47">
        <f t="shared" si="199"/>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35">
      <c r="A1145" s="45"/>
      <c r="B1145" s="54"/>
      <c r="C1145" s="47">
        <f t="shared" si="199"/>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35">
      <c r="A1146" s="45"/>
      <c r="B1146" s="54"/>
      <c r="C1146" s="47">
        <f t="shared" si="199"/>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35">
      <c r="A1147" s="45"/>
      <c r="B1147" s="54"/>
      <c r="C1147" s="47">
        <f t="shared" si="199"/>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35">
      <c r="A1148" s="45"/>
      <c r="B1148" s="54"/>
      <c r="C1148" s="47">
        <f t="shared" si="199"/>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3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3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3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35">
      <c r="A1152" s="45"/>
      <c r="B1152" s="54"/>
      <c r="C1152" s="47">
        <f t="shared" si="199"/>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35">
      <c r="A1153" s="45"/>
      <c r="B1153" s="54"/>
      <c r="C1153" s="47">
        <f t="shared" si="199"/>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199"/>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199"/>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199"/>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199"/>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199"/>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199"/>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199"/>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199"/>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199"/>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199"/>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99"/>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99"/>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99"/>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99"/>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99"/>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99"/>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99"/>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outlineLevel="2" x14ac:dyDescent="0.35">
      <c r="A1180" s="45"/>
      <c r="B1180" s="54"/>
      <c r="C1180" s="47">
        <f t="shared" ref="C1180:C1188" si="200">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01">Y1180</f>
        <v>2.9750000000000001</v>
      </c>
      <c r="Y1180" s="451">
        <v>2.9750000000000001</v>
      </c>
      <c r="Z1180" s="452">
        <f t="shared" ref="Z1180:Z1182" si="202">Y1180</f>
        <v>2.9750000000000001</v>
      </c>
      <c r="AA1180" s="452">
        <f t="shared" ref="AA1180:AA1182" si="203">Z1180</f>
        <v>2.9750000000000001</v>
      </c>
      <c r="AB1180" s="452">
        <f t="shared" ref="AB1180:AB1182" si="204">AA1180</f>
        <v>2.9750000000000001</v>
      </c>
      <c r="AC1180" s="189"/>
      <c r="AD1180" s="451" t="s">
        <v>2706</v>
      </c>
      <c r="AE1180" s="189"/>
      <c r="AF1180" s="451">
        <v>1</v>
      </c>
      <c r="AG1180" s="451">
        <v>1</v>
      </c>
      <c r="AH1180" s="73"/>
      <c r="AI1180" s="57"/>
      <c r="AJ1180" s="45"/>
      <c r="AK1180" s="45"/>
      <c r="AL1180" s="45"/>
    </row>
    <row r="1181" spans="1:38" outlineLevel="2" x14ac:dyDescent="0.35">
      <c r="A1181" s="45"/>
      <c r="B1181" s="54"/>
      <c r="C1181" s="47">
        <f t="shared" si="200"/>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01"/>
        <v>-0.23580000000000001</v>
      </c>
      <c r="Y1181" s="97">
        <v>-0.23580000000000001</v>
      </c>
      <c r="Z1181" s="447">
        <f t="shared" si="202"/>
        <v>-0.23580000000000001</v>
      </c>
      <c r="AA1181" s="447">
        <f t="shared" si="203"/>
        <v>-0.23580000000000001</v>
      </c>
      <c r="AB1181" s="447">
        <f t="shared" si="204"/>
        <v>-0.23580000000000001</v>
      </c>
      <c r="AC1181" s="76"/>
      <c r="AD1181" s="76"/>
      <c r="AE1181" s="76"/>
      <c r="AF1181" s="97">
        <v>1</v>
      </c>
      <c r="AG1181" s="97">
        <v>1</v>
      </c>
      <c r="AH1181" s="73"/>
      <c r="AI1181" s="57"/>
      <c r="AJ1181" s="45"/>
      <c r="AK1181" s="45"/>
      <c r="AL1181" s="45"/>
    </row>
    <row r="1182" spans="1:38" outlineLevel="2" x14ac:dyDescent="0.35">
      <c r="A1182" s="45"/>
      <c r="B1182" s="54"/>
      <c r="C1182" s="47">
        <f t="shared" si="200"/>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01"/>
        <v>-1.017E-2</v>
      </c>
      <c r="Y1182" s="97">
        <v>-1.017E-2</v>
      </c>
      <c r="Z1182" s="447">
        <f t="shared" si="202"/>
        <v>-1.017E-2</v>
      </c>
      <c r="AA1182" s="447">
        <f t="shared" si="203"/>
        <v>-1.017E-2</v>
      </c>
      <c r="AB1182" s="447">
        <f t="shared" si="204"/>
        <v>-1.017E-2</v>
      </c>
      <c r="AC1182" s="76"/>
      <c r="AD1182" s="76"/>
      <c r="AE1182" s="76"/>
      <c r="AF1182" s="97">
        <v>1</v>
      </c>
      <c r="AG1182" s="97">
        <v>1</v>
      </c>
      <c r="AH1182" s="73"/>
      <c r="AI1182" s="57"/>
      <c r="AJ1182" s="45"/>
      <c r="AK1182" s="45"/>
      <c r="AL1182" s="45"/>
    </row>
    <row r="1183" spans="1:38" outlineLevel="3" x14ac:dyDescent="0.35">
      <c r="A1183" s="45"/>
      <c r="B1183" s="54"/>
      <c r="C1183" s="47">
        <f t="shared" si="199"/>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2" x14ac:dyDescent="0.35">
      <c r="A1184" s="45"/>
      <c r="B1184" s="54"/>
      <c r="C1184" s="47">
        <f t="shared" si="200"/>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05">0.001592*0</f>
        <v>0</v>
      </c>
      <c r="W1184" s="97">
        <f t="shared" si="205"/>
        <v>0</v>
      </c>
      <c r="X1184" s="447">
        <f t="shared" ref="X1184:X1185" si="206">Y1184</f>
        <v>0</v>
      </c>
      <c r="Y1184" s="97">
        <f>V1184</f>
        <v>0</v>
      </c>
      <c r="Z1184" s="447">
        <f t="shared" ref="Z1184:Z1185" si="207">Y1184</f>
        <v>0</v>
      </c>
      <c r="AA1184" s="447">
        <f t="shared" ref="AA1184:AA1185" si="208">Z1184</f>
        <v>0</v>
      </c>
      <c r="AB1184" s="447">
        <f t="shared" ref="AB1184:AB1185" si="209">AA1184</f>
        <v>0</v>
      </c>
      <c r="AC1184" s="76"/>
      <c r="AD1184" s="76"/>
      <c r="AE1184" s="76"/>
      <c r="AF1184" s="97">
        <v>1</v>
      </c>
      <c r="AG1184" s="97">
        <v>1</v>
      </c>
      <c r="AH1184" s="73"/>
      <c r="AI1184" s="57"/>
      <c r="AJ1184" s="45"/>
      <c r="AK1184" s="45"/>
      <c r="AL1184" s="45"/>
    </row>
    <row r="1185" spans="1:38" outlineLevel="2" x14ac:dyDescent="0.35">
      <c r="A1185" s="45"/>
      <c r="B1185" s="54"/>
      <c r="C1185" s="47">
        <f t="shared" si="200"/>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10">-0.00000037*0</f>
        <v>0</v>
      </c>
      <c r="W1185" s="97">
        <f t="shared" si="210"/>
        <v>0</v>
      </c>
      <c r="X1185" s="447">
        <f t="shared" si="206"/>
        <v>0</v>
      </c>
      <c r="Y1185" s="97">
        <f>V1185</f>
        <v>0</v>
      </c>
      <c r="Z1185" s="447">
        <f t="shared" si="207"/>
        <v>0</v>
      </c>
      <c r="AA1185" s="447">
        <f t="shared" si="208"/>
        <v>0</v>
      </c>
      <c r="AB1185" s="447">
        <f t="shared" si="209"/>
        <v>0</v>
      </c>
      <c r="AC1185" s="76"/>
      <c r="AD1185" s="76"/>
      <c r="AE1185" s="76"/>
      <c r="AF1185" s="97">
        <v>1</v>
      </c>
      <c r="AG1185" s="97">
        <v>1</v>
      </c>
      <c r="AH1185" s="73"/>
      <c r="AI1185" s="57"/>
      <c r="AJ1185" s="45"/>
      <c r="AK1185" s="45"/>
      <c r="AL1185" s="45"/>
    </row>
    <row r="1186" spans="1:38" outlineLevel="3" x14ac:dyDescent="0.35">
      <c r="A1186" s="45"/>
      <c r="B1186" s="54"/>
      <c r="C1186" s="47">
        <f t="shared" si="199"/>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35">
      <c r="A1187" s="45"/>
      <c r="B1187" s="54"/>
      <c r="C1187" s="47">
        <f t="shared" si="199"/>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2" collapsed="1" x14ac:dyDescent="0.35">
      <c r="A1188" s="45"/>
      <c r="B1188" s="54"/>
      <c r="C1188" s="47">
        <f t="shared" si="200"/>
        <v>3</v>
      </c>
      <c r="D1188" s="73"/>
      <c r="E1188" s="453"/>
      <c r="F1188" s="453" t="s">
        <v>2086</v>
      </c>
      <c r="G1188" s="454"/>
      <c r="H1188" s="192" t="s">
        <v>2776</v>
      </c>
      <c r="I1188" s="192"/>
      <c r="J1188" s="192"/>
      <c r="K1188" s="192"/>
      <c r="L1188" s="192"/>
      <c r="M1188" s="192"/>
      <c r="N1188" s="192"/>
      <c r="O1188" s="192"/>
      <c r="P1188" s="192"/>
      <c r="Q1188" s="192"/>
      <c r="R1188" s="192"/>
      <c r="S1188" s="192"/>
      <c r="T1188" s="192"/>
      <c r="U1188" s="456">
        <f>V1188-0.5</f>
        <v>2.5726</v>
      </c>
      <c r="V1188" s="456">
        <f>2.6726+0.4</f>
        <v>3.0726</v>
      </c>
      <c r="W1188" s="456">
        <f t="shared" ref="W1188" si="211">2.6726+0.8</f>
        <v>3.4725999999999999</v>
      </c>
      <c r="X1188" s="457">
        <f t="shared" ref="X1188" si="212">Y1188</f>
        <v>4.7690000000000001</v>
      </c>
      <c r="Y1188" s="456">
        <f>4.569+0.2</f>
        <v>4.7690000000000001</v>
      </c>
      <c r="Z1188" s="457">
        <f t="shared" ref="Z1188" si="213">Y1188</f>
        <v>4.7690000000000001</v>
      </c>
      <c r="AA1188" s="457">
        <f t="shared" ref="AA1188" si="214">Z1188</f>
        <v>4.7690000000000001</v>
      </c>
      <c r="AB1188" s="457">
        <f t="shared" ref="AB1188" si="215">AA1188</f>
        <v>4.7690000000000001</v>
      </c>
      <c r="AC1188" s="192"/>
      <c r="AD1188" s="192"/>
      <c r="AE1188" s="192"/>
      <c r="AF1188" s="456">
        <v>1</v>
      </c>
      <c r="AG1188" s="456">
        <v>1</v>
      </c>
      <c r="AH1188" s="73"/>
      <c r="AI1188" s="57"/>
      <c r="AJ1188" s="45"/>
      <c r="AK1188" s="45"/>
      <c r="AL1188" s="45"/>
    </row>
    <row r="1189" spans="1:38" hidden="1" outlineLevel="3" x14ac:dyDescent="0.35">
      <c r="A1189" s="45"/>
      <c r="B1189" s="54"/>
      <c r="C1189" s="47">
        <f t="shared" si="199"/>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35">
      <c r="A1190" s="45"/>
      <c r="B1190" s="54"/>
      <c r="C1190" s="47">
        <f t="shared" si="199"/>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99"/>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99"/>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99"/>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99"/>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99"/>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f t="shared" si="199"/>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199"/>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199"/>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99"/>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99"/>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99"/>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99"/>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99"/>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99"/>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99"/>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99"/>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99"/>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99"/>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99"/>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99"/>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99"/>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99"/>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f t="shared" si="199"/>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199"/>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199"/>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99"/>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99"/>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99"/>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99"/>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99"/>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99"/>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99"/>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f t="shared" si="199"/>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ref="C1242:C1305" si="216">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16"/>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16"/>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16"/>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16"/>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16"/>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f t="shared" si="216"/>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16"/>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16"/>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16"/>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16"/>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16"/>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216"/>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216"/>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216"/>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216"/>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16"/>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16"/>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216"/>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216"/>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216"/>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16"/>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16"/>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16"/>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16"/>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16"/>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16"/>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16"/>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16"/>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16"/>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16"/>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35">
      <c r="A1288" s="45"/>
      <c r="B1288" s="54"/>
      <c r="C1288" s="47">
        <f t="shared" ref="C1288:C1296" si="217">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18">W1288</f>
        <v>0.57699999999999996</v>
      </c>
      <c r="Y1288" s="263">
        <f t="shared" si="218"/>
        <v>0.57699999999999996</v>
      </c>
      <c r="Z1288" s="263">
        <f t="shared" si="218"/>
        <v>0.57699999999999996</v>
      </c>
      <c r="AA1288" s="263">
        <f t="shared" si="218"/>
        <v>0.57699999999999996</v>
      </c>
      <c r="AB1288" s="263">
        <f t="shared" si="218"/>
        <v>0.57699999999999996</v>
      </c>
      <c r="AC1288" s="76"/>
      <c r="AD1288" s="97" t="s">
        <v>2155</v>
      </c>
      <c r="AE1288" s="76"/>
      <c r="AF1288" s="97">
        <v>1</v>
      </c>
      <c r="AG1288" s="97">
        <v>1</v>
      </c>
      <c r="AH1288" s="73"/>
      <c r="AI1288" s="57"/>
      <c r="AJ1288" s="45"/>
      <c r="AK1288" s="45"/>
      <c r="AL1288" s="45"/>
    </row>
    <row r="1289" spans="1:38" hidden="1" outlineLevel="2" collapsed="1" x14ac:dyDescent="0.35">
      <c r="A1289" s="45"/>
      <c r="B1289" s="54"/>
      <c r="C1289" s="47">
        <f t="shared" si="217"/>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18"/>
        <v>-1.2E-2</v>
      </c>
      <c r="Y1289" s="263">
        <f t="shared" si="218"/>
        <v>-1.2E-2</v>
      </c>
      <c r="Z1289" s="263">
        <f t="shared" si="218"/>
        <v>-1.2E-2</v>
      </c>
      <c r="AA1289" s="263">
        <f t="shared" si="218"/>
        <v>-1.2E-2</v>
      </c>
      <c r="AB1289" s="263">
        <f t="shared" si="218"/>
        <v>-1.2E-2</v>
      </c>
      <c r="AC1289" s="76"/>
      <c r="AD1289" s="76"/>
      <c r="AE1289" s="76"/>
      <c r="AF1289" s="97">
        <v>1</v>
      </c>
      <c r="AG1289" s="97">
        <v>1</v>
      </c>
      <c r="AH1289" s="73"/>
      <c r="AI1289" s="57"/>
      <c r="AJ1289" s="45"/>
      <c r="AK1289" s="45"/>
      <c r="AL1289" s="45"/>
    </row>
    <row r="1290" spans="1:38" hidden="1" outlineLevel="3" x14ac:dyDescent="0.35">
      <c r="A1290" s="45"/>
      <c r="B1290" s="54"/>
      <c r="C1290" s="47">
        <f t="shared" si="217"/>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35">
      <c r="A1291" s="45"/>
      <c r="B1291" s="54"/>
      <c r="C1291" s="47">
        <f t="shared" ref="C1291" si="219">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35">
      <c r="A1292" s="45"/>
      <c r="B1292" s="54"/>
      <c r="C1292" s="47">
        <f t="shared" si="217"/>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35">
      <c r="A1293" s="45"/>
      <c r="B1293" s="54"/>
      <c r="C1293" s="47">
        <f t="shared" si="217"/>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35">
      <c r="A1294" s="45"/>
      <c r="B1294" s="54"/>
      <c r="C1294" s="47">
        <f t="shared" ref="C1294:C1295" si="220">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35">
      <c r="A1295" s="45"/>
      <c r="B1295" s="54"/>
      <c r="C1295" s="47">
        <f t="shared" si="220"/>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35">
      <c r="A1296" s="45"/>
      <c r="B1296" s="54"/>
      <c r="C1296" s="47">
        <f t="shared" si="217"/>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35">
      <c r="A1297" s="45"/>
      <c r="B1297" s="54"/>
      <c r="C1297" s="47">
        <f t="shared" si="216"/>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16"/>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16"/>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16"/>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216"/>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16"/>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3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21">U1306</f>
        <v>-8.4959000000000007</v>
      </c>
      <c r="W1306" s="271">
        <f t="shared" si="221"/>
        <v>-8.4959000000000007</v>
      </c>
      <c r="X1306" s="271">
        <f t="shared" si="221"/>
        <v>-8.4959000000000007</v>
      </c>
      <c r="Y1306" s="271">
        <f t="shared" si="221"/>
        <v>-8.4959000000000007</v>
      </c>
      <c r="Z1306" s="271">
        <f t="shared" si="221"/>
        <v>-8.4959000000000007</v>
      </c>
      <c r="AA1306" s="271">
        <f t="shared" si="221"/>
        <v>-8.4959000000000007</v>
      </c>
      <c r="AB1306" s="271">
        <f t="shared" si="221"/>
        <v>-8.4959000000000007</v>
      </c>
      <c r="AC1306" s="76"/>
      <c r="AD1306" s="97"/>
      <c r="AE1306" s="76"/>
      <c r="AF1306" s="97">
        <v>1</v>
      </c>
      <c r="AG1306" s="97">
        <v>1</v>
      </c>
      <c r="AH1306" s="73"/>
      <c r="AI1306" s="57"/>
      <c r="AJ1306" s="45"/>
      <c r="AK1306" s="45"/>
      <c r="AL1306" s="45"/>
    </row>
    <row r="1307" spans="1:38" hidden="1" outlineLevel="2" collapsed="1" x14ac:dyDescent="0.3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21"/>
        <v>1.38185</v>
      </c>
      <c r="W1307" s="271">
        <f t="shared" si="221"/>
        <v>1.38185</v>
      </c>
      <c r="X1307" s="271">
        <f t="shared" si="221"/>
        <v>1.38185</v>
      </c>
      <c r="Y1307" s="271">
        <f t="shared" si="221"/>
        <v>1.38185</v>
      </c>
      <c r="Z1307" s="271">
        <f t="shared" si="221"/>
        <v>1.38185</v>
      </c>
      <c r="AA1307" s="271">
        <f t="shared" si="221"/>
        <v>1.38185</v>
      </c>
      <c r="AB1307" s="271">
        <f t="shared" si="221"/>
        <v>1.38185</v>
      </c>
      <c r="AC1307" s="76"/>
      <c r="AD1307" s="76"/>
      <c r="AE1307" s="76"/>
      <c r="AF1307" s="97">
        <v>1</v>
      </c>
      <c r="AG1307" s="97">
        <v>1</v>
      </c>
      <c r="AH1307" s="73"/>
      <c r="AI1307" s="57"/>
      <c r="AJ1307" s="45"/>
      <c r="AK1307" s="45"/>
      <c r="AL1307" s="45"/>
    </row>
    <row r="1308" spans="1:38" hidden="1" outlineLevel="3" x14ac:dyDescent="0.35">
      <c r="A1308" s="45"/>
      <c r="B1308" s="54"/>
      <c r="C1308" s="47">
        <f t="shared" ref="C1308:C1313" si="222">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35">
      <c r="A1309" s="45"/>
      <c r="B1309" s="54"/>
      <c r="C1309" s="47">
        <f t="shared" si="222"/>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35">
      <c r="A1310" s="45"/>
      <c r="B1310" s="54"/>
      <c r="C1310" s="47">
        <f t="shared" si="222"/>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35">
      <c r="A1311" s="45"/>
      <c r="B1311" s="54"/>
      <c r="C1311" s="47">
        <f t="shared" si="222"/>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35">
      <c r="A1312" s="45"/>
      <c r="B1312" s="54"/>
      <c r="C1312" s="47">
        <f t="shared" si="222"/>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35">
      <c r="A1313" s="45"/>
      <c r="B1313" s="54"/>
      <c r="C1313" s="47">
        <f t="shared" si="222"/>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35">
      <c r="A1314" s="45"/>
      <c r="B1314" s="54"/>
      <c r="C1314" s="47">
        <f>INT($C$29)+2</f>
        <v>3</v>
      </c>
      <c r="D1314" s="73"/>
      <c r="E1314" s="70"/>
      <c r="F1314" s="70" t="s">
        <v>2178</v>
      </c>
      <c r="G1314" s="73"/>
      <c r="H1314" s="76" t="s">
        <v>2777</v>
      </c>
      <c r="I1314" s="76"/>
      <c r="J1314" s="76"/>
      <c r="K1314" s="76"/>
      <c r="L1314" s="76"/>
      <c r="M1314" s="76"/>
      <c r="N1314" s="76"/>
      <c r="O1314" s="76"/>
      <c r="P1314" s="76"/>
      <c r="Q1314" s="76"/>
      <c r="R1314" s="76"/>
      <c r="S1314" s="76"/>
      <c r="T1314" s="76"/>
      <c r="U1314" s="97">
        <v>7.50061</v>
      </c>
      <c r="V1314" s="271">
        <f>U1314</f>
        <v>7.50061</v>
      </c>
      <c r="W1314" s="271">
        <f t="shared" ref="W1314:AB1314" si="223">V1314</f>
        <v>7.50061</v>
      </c>
      <c r="X1314" s="271">
        <f t="shared" si="223"/>
        <v>7.50061</v>
      </c>
      <c r="Y1314" s="271">
        <f t="shared" si="223"/>
        <v>7.50061</v>
      </c>
      <c r="Z1314" s="271">
        <f t="shared" si="223"/>
        <v>7.50061</v>
      </c>
      <c r="AA1314" s="271">
        <f t="shared" si="223"/>
        <v>7.50061</v>
      </c>
      <c r="AB1314" s="271">
        <f t="shared" si="223"/>
        <v>7.50061</v>
      </c>
      <c r="AC1314" s="76"/>
      <c r="AD1314" s="76"/>
      <c r="AE1314" s="76"/>
      <c r="AF1314" s="97">
        <v>1</v>
      </c>
      <c r="AG1314" s="97">
        <v>1</v>
      </c>
      <c r="AH1314" s="73"/>
      <c r="AI1314" s="57"/>
      <c r="AJ1314" s="45"/>
      <c r="AK1314" s="45"/>
      <c r="AL1314" s="45"/>
    </row>
    <row r="1315" spans="1:38" hidden="1" outlineLevel="3" x14ac:dyDescent="0.35">
      <c r="A1315" s="45"/>
      <c r="B1315" s="54"/>
      <c r="C1315" s="47">
        <f t="shared" ref="C1315:C1316" si="224">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f t="shared" si="224"/>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ref="C1317:C1322" si="225">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25"/>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25"/>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25"/>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25"/>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25"/>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ref="C1323:C1334" si="226">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35">
      <c r="A1324" s="45"/>
      <c r="B1324" s="54"/>
      <c r="C1324" s="47">
        <f t="shared" si="226"/>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27">U1324</f>
        <v>0.43659999999999999</v>
      </c>
      <c r="W1324" s="263">
        <f t="shared" si="227"/>
        <v>0.43659999999999999</v>
      </c>
      <c r="X1324" s="263">
        <f t="shared" ref="X1324:X1328" si="228">Y1324</f>
        <v>0.54688000000000003</v>
      </c>
      <c r="Y1324" s="97">
        <v>0.54688000000000003</v>
      </c>
      <c r="Z1324" s="263">
        <f t="shared" ref="Z1324:AB1324" si="229">Y1324</f>
        <v>0.54688000000000003</v>
      </c>
      <c r="AA1324" s="263">
        <f t="shared" si="229"/>
        <v>0.54688000000000003</v>
      </c>
      <c r="AB1324" s="263">
        <f t="shared" si="229"/>
        <v>0.54688000000000003</v>
      </c>
      <c r="AC1324" s="76"/>
      <c r="AD1324" s="97" t="s">
        <v>2700</v>
      </c>
      <c r="AE1324" s="76"/>
      <c r="AF1324" s="97">
        <v>1</v>
      </c>
      <c r="AG1324" s="97">
        <v>1</v>
      </c>
      <c r="AH1324" s="73"/>
      <c r="AI1324" s="57"/>
      <c r="AJ1324" s="45"/>
      <c r="AK1324" s="45"/>
      <c r="AL1324" s="45"/>
    </row>
    <row r="1325" spans="1:38" hidden="1" outlineLevel="2" x14ac:dyDescent="0.35">
      <c r="A1325" s="45"/>
      <c r="B1325" s="54"/>
      <c r="C1325" s="47">
        <f t="shared" si="226"/>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27"/>
        <v>-3.7200000000000002E-3</v>
      </c>
      <c r="W1325" s="263">
        <f t="shared" si="227"/>
        <v>-3.7200000000000002E-3</v>
      </c>
      <c r="X1325" s="263">
        <f t="shared" si="228"/>
        <v>-5.4739999999999997E-3</v>
      </c>
      <c r="Y1325" s="97">
        <v>-5.4739999999999997E-3</v>
      </c>
      <c r="Z1325" s="263">
        <f t="shared" ref="Z1325:AB1325" si="230">Y1325</f>
        <v>-5.4739999999999997E-3</v>
      </c>
      <c r="AA1325" s="263">
        <f t="shared" si="230"/>
        <v>-5.4739999999999997E-3</v>
      </c>
      <c r="AB1325" s="263">
        <f t="shared" si="230"/>
        <v>-5.4739999999999997E-3</v>
      </c>
      <c r="AC1325" s="76"/>
      <c r="AD1325" s="76"/>
      <c r="AE1325" s="76"/>
      <c r="AF1325" s="97">
        <v>1</v>
      </c>
      <c r="AG1325" s="97">
        <v>1</v>
      </c>
      <c r="AH1325" s="73"/>
      <c r="AI1325" s="57"/>
      <c r="AJ1325" s="45"/>
      <c r="AK1325" s="45"/>
      <c r="AL1325" s="45"/>
    </row>
    <row r="1326" spans="1:38" hidden="1" outlineLevel="2" x14ac:dyDescent="0.35">
      <c r="A1326" s="45"/>
      <c r="B1326" s="54"/>
      <c r="C1326" s="47">
        <f t="shared" ref="C1326:C1331" si="231">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27"/>
        <v>5.1499999999999997E-2</v>
      </c>
      <c r="W1326" s="263">
        <f t="shared" si="227"/>
        <v>5.1499999999999997E-2</v>
      </c>
      <c r="X1326" s="263">
        <f t="shared" si="228"/>
        <v>2.75E-2</v>
      </c>
      <c r="Y1326" s="97">
        <v>2.75E-2</v>
      </c>
      <c r="Z1326" s="263">
        <f t="shared" ref="Z1326:AB1326" si="232">Y1326</f>
        <v>2.75E-2</v>
      </c>
      <c r="AA1326" s="263">
        <f t="shared" si="232"/>
        <v>2.75E-2</v>
      </c>
      <c r="AB1326" s="263">
        <f t="shared" si="232"/>
        <v>2.75E-2</v>
      </c>
      <c r="AC1326" s="76"/>
      <c r="AD1326" s="76"/>
      <c r="AE1326" s="76"/>
      <c r="AF1326" s="97">
        <v>1</v>
      </c>
      <c r="AG1326" s="97">
        <v>1</v>
      </c>
      <c r="AH1326" s="73"/>
      <c r="AI1326" s="57"/>
      <c r="AJ1326" s="45"/>
      <c r="AK1326" s="45"/>
      <c r="AL1326" s="45"/>
    </row>
    <row r="1327" spans="1:38" hidden="1" outlineLevel="2" x14ac:dyDescent="0.35">
      <c r="A1327" s="45"/>
      <c r="B1327" s="54"/>
      <c r="C1327" s="47">
        <f t="shared" si="231"/>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27"/>
        <v>-8.916204986149583E-5</v>
      </c>
      <c r="W1327" s="263">
        <f t="shared" si="227"/>
        <v>-8.916204986149583E-5</v>
      </c>
      <c r="X1327" s="263">
        <f t="shared" si="228"/>
        <v>-4.7610803324099718E-5</v>
      </c>
      <c r="Y1327" s="97">
        <f>-Y1326/(2*9.5*30.4)</f>
        <v>-4.7610803324099718E-5</v>
      </c>
      <c r="Z1327" s="263">
        <f t="shared" ref="Z1327" si="233">Y1327</f>
        <v>-4.7610803324099718E-5</v>
      </c>
      <c r="AA1327" s="263">
        <f t="shared" ref="AA1327" si="234">Z1327</f>
        <v>-4.7610803324099718E-5</v>
      </c>
      <c r="AB1327" s="263">
        <f t="shared" ref="AB1327" si="235">AA1327</f>
        <v>-4.7610803324099718E-5</v>
      </c>
      <c r="AC1327" s="76"/>
      <c r="AD1327" s="76"/>
      <c r="AE1327" s="76"/>
      <c r="AF1327" s="76">
        <v>1</v>
      </c>
      <c r="AG1327" s="76">
        <v>1</v>
      </c>
      <c r="AH1327" s="73"/>
      <c r="AI1327" s="57"/>
      <c r="AJ1327" s="45"/>
      <c r="AK1327" s="45"/>
      <c r="AL1327" s="45"/>
    </row>
    <row r="1328" spans="1:38" hidden="1" outlineLevel="2" collapsed="1" x14ac:dyDescent="0.35">
      <c r="A1328" s="45"/>
      <c r="B1328" s="54"/>
      <c r="C1328" s="47">
        <f t="shared" si="231"/>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27"/>
        <v>4.0000000000000001E-3</v>
      </c>
      <c r="W1328" s="263">
        <f t="shared" si="227"/>
        <v>4.0000000000000001E-3</v>
      </c>
      <c r="X1328" s="263">
        <f t="shared" si="228"/>
        <v>4.0000000000000001E-3</v>
      </c>
      <c r="Y1328" s="97">
        <v>4.0000000000000001E-3</v>
      </c>
      <c r="Z1328" s="263">
        <f t="shared" ref="Z1328:AB1328" si="236">Y1328</f>
        <v>4.0000000000000001E-3</v>
      </c>
      <c r="AA1328" s="263">
        <f t="shared" si="236"/>
        <v>4.0000000000000001E-3</v>
      </c>
      <c r="AB1328" s="263">
        <f t="shared" si="236"/>
        <v>4.0000000000000001E-3</v>
      </c>
      <c r="AC1328" s="76"/>
      <c r="AD1328" s="76"/>
      <c r="AE1328" s="76"/>
      <c r="AF1328" s="97">
        <v>1</v>
      </c>
      <c r="AG1328" s="97">
        <v>1</v>
      </c>
      <c r="AH1328" s="73"/>
      <c r="AI1328" s="57"/>
      <c r="AJ1328" s="45"/>
      <c r="AK1328" s="45"/>
      <c r="AL1328" s="45"/>
    </row>
    <row r="1329" spans="1:38" hidden="1" outlineLevel="3" x14ac:dyDescent="0.35">
      <c r="A1329" s="45"/>
      <c r="B1329" s="54"/>
      <c r="C1329" s="47">
        <f t="shared" si="231"/>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35">
      <c r="A1330" s="45"/>
      <c r="B1330" s="54"/>
      <c r="C1330" s="47">
        <f t="shared" si="231"/>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37">U1330</f>
        <v>2.75E-2</v>
      </c>
      <c r="W1330" s="263">
        <f t="shared" si="237"/>
        <v>2.75E-2</v>
      </c>
      <c r="X1330" s="263">
        <f t="shared" ref="X1330" si="238">Y1330</f>
        <v>2.5499999999999998E-2</v>
      </c>
      <c r="Y1330" s="97">
        <v>2.5499999999999998E-2</v>
      </c>
      <c r="Z1330" s="263">
        <f t="shared" ref="Z1330:AB1330" si="239">Y1330</f>
        <v>2.5499999999999998E-2</v>
      </c>
      <c r="AA1330" s="263">
        <f t="shared" si="239"/>
        <v>2.5499999999999998E-2</v>
      </c>
      <c r="AB1330" s="263">
        <f t="shared" si="239"/>
        <v>2.5499999999999998E-2</v>
      </c>
      <c r="AC1330" s="76"/>
      <c r="AD1330" s="76"/>
      <c r="AE1330" s="76"/>
      <c r="AF1330" s="97">
        <v>1</v>
      </c>
      <c r="AG1330" s="97">
        <v>1</v>
      </c>
      <c r="AH1330" s="73"/>
      <c r="AI1330" s="57"/>
      <c r="AJ1330" s="45"/>
      <c r="AK1330" s="45"/>
      <c r="AL1330" s="45"/>
    </row>
    <row r="1331" spans="1:38" hidden="1" outlineLevel="3" x14ac:dyDescent="0.35">
      <c r="A1331" s="45"/>
      <c r="B1331" s="54"/>
      <c r="C1331" s="47">
        <f t="shared" si="231"/>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35">
      <c r="A1332" s="45"/>
      <c r="B1332" s="54"/>
      <c r="C1332" s="47">
        <f t="shared" ref="C1332" si="240">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41">U1332</f>
        <v>19.482900000000001</v>
      </c>
      <c r="W1332" s="263">
        <f t="shared" si="241"/>
        <v>19.482900000000001</v>
      </c>
      <c r="X1332" s="263">
        <f t="shared" ref="X1332:X1335" si="242">Y1332</f>
        <v>16.702999999999999</v>
      </c>
      <c r="Y1332" s="97">
        <v>16.702999999999999</v>
      </c>
      <c r="Z1332" s="263">
        <f t="shared" ref="Z1332:AB1332" si="243">Y1332</f>
        <v>16.702999999999999</v>
      </c>
      <c r="AA1332" s="263">
        <f t="shared" si="243"/>
        <v>16.702999999999999</v>
      </c>
      <c r="AB1332" s="263">
        <f t="shared" si="243"/>
        <v>16.702999999999999</v>
      </c>
      <c r="AC1332" s="76"/>
      <c r="AD1332" s="76"/>
      <c r="AE1332" s="76"/>
      <c r="AF1332" s="97">
        <v>1</v>
      </c>
      <c r="AG1332" s="97">
        <v>1</v>
      </c>
      <c r="AH1332" s="73"/>
      <c r="AI1332" s="57"/>
      <c r="AJ1332" s="45"/>
      <c r="AK1332" s="45"/>
      <c r="AL1332" s="45"/>
    </row>
    <row r="1333" spans="1:38" hidden="1" outlineLevel="2" x14ac:dyDescent="0.35">
      <c r="A1333" s="45"/>
      <c r="B1333" s="54"/>
      <c r="C1333" s="47">
        <f t="shared" si="226"/>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41"/>
        <v>9.2499999999999999E-2</v>
      </c>
      <c r="X1333" s="263">
        <f t="shared" si="242"/>
        <v>0.08</v>
      </c>
      <c r="Y1333" s="97">
        <v>0.08</v>
      </c>
      <c r="Z1333" s="263">
        <f t="shared" ref="Z1333:AB1333" si="244">Y1333</f>
        <v>0.08</v>
      </c>
      <c r="AA1333" s="263">
        <f t="shared" si="244"/>
        <v>0.08</v>
      </c>
      <c r="AB1333" s="263">
        <f t="shared" si="244"/>
        <v>0.08</v>
      </c>
      <c r="AC1333" s="76"/>
      <c r="AD1333" s="97" t="s">
        <v>2699</v>
      </c>
      <c r="AE1333" s="76"/>
      <c r="AF1333" s="97">
        <v>1</v>
      </c>
      <c r="AG1333" s="97">
        <v>1</v>
      </c>
      <c r="AH1333" s="73"/>
      <c r="AI1333" s="57"/>
      <c r="AJ1333" s="45"/>
      <c r="AK1333" s="45"/>
      <c r="AL1333" s="45"/>
    </row>
    <row r="1334" spans="1:38" hidden="1" outlineLevel="2" collapsed="1" x14ac:dyDescent="0.35">
      <c r="A1334" s="45"/>
      <c r="B1334" s="54"/>
      <c r="C1334" s="47">
        <f t="shared" si="226"/>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41"/>
        <v>0</v>
      </c>
      <c r="X1334" s="263">
        <f t="shared" si="242"/>
        <v>0</v>
      </c>
      <c r="Y1334" s="97">
        <v>0</v>
      </c>
      <c r="Z1334" s="263">
        <f t="shared" ref="Z1334:AB1334" si="245">Y1334</f>
        <v>0</v>
      </c>
      <c r="AA1334" s="263">
        <f t="shared" si="245"/>
        <v>0</v>
      </c>
      <c r="AB1334" s="263">
        <f t="shared" si="245"/>
        <v>0</v>
      </c>
      <c r="AC1334" s="76"/>
      <c r="AD1334" s="76"/>
      <c r="AE1334" s="76"/>
      <c r="AF1334" s="97">
        <v>1</v>
      </c>
      <c r="AG1334" s="97">
        <v>1</v>
      </c>
      <c r="AH1334" s="73"/>
      <c r="AI1334" s="57"/>
      <c r="AJ1334" s="45"/>
      <c r="AK1334" s="45"/>
      <c r="AL1334" s="45"/>
    </row>
    <row r="1335" spans="1:38" hidden="1" outlineLevel="3" collapsed="1" x14ac:dyDescent="0.35">
      <c r="A1335" s="45"/>
      <c r="B1335" s="54"/>
      <c r="C1335" s="47">
        <f t="shared" ref="C1335:C1340" si="246">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41"/>
        <v>0</v>
      </c>
      <c r="X1335" s="263">
        <f t="shared" si="242"/>
        <v>0</v>
      </c>
      <c r="Y1335" s="97">
        <v>0</v>
      </c>
      <c r="Z1335" s="263">
        <f t="shared" ref="Z1335:AB1335" si="247">Y1335</f>
        <v>0</v>
      </c>
      <c r="AA1335" s="263">
        <f t="shared" si="247"/>
        <v>0</v>
      </c>
      <c r="AB1335" s="263">
        <f t="shared" si="247"/>
        <v>0</v>
      </c>
      <c r="AC1335" s="76"/>
      <c r="AD1335" s="76"/>
      <c r="AE1335" s="76"/>
      <c r="AF1335" s="97">
        <v>1</v>
      </c>
      <c r="AG1335" s="97">
        <v>1</v>
      </c>
      <c r="AH1335" s="73"/>
      <c r="AI1335" s="57"/>
      <c r="AJ1335" s="45"/>
      <c r="AK1335" s="45"/>
      <c r="AL1335" s="45"/>
    </row>
    <row r="1336" spans="1:38" hidden="1" outlineLevel="3" x14ac:dyDescent="0.35">
      <c r="A1336" s="45"/>
      <c r="B1336" s="54"/>
      <c r="C1336" s="47">
        <f t="shared" si="246"/>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35">
      <c r="A1337" s="45"/>
      <c r="B1337" s="54"/>
      <c r="C1337" s="47">
        <f t="shared" si="246"/>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48">V1337</f>
        <v>0</v>
      </c>
      <c r="X1337" s="263">
        <f t="shared" ref="X1337" si="249">Y1337</f>
        <v>0</v>
      </c>
      <c r="Y1337" s="97">
        <v>0</v>
      </c>
      <c r="Z1337" s="263">
        <f t="shared" ref="Z1337:AB1337" si="250">Y1337</f>
        <v>0</v>
      </c>
      <c r="AA1337" s="263">
        <f t="shared" si="250"/>
        <v>0</v>
      </c>
      <c r="AB1337" s="263">
        <f t="shared" si="250"/>
        <v>0</v>
      </c>
      <c r="AC1337" s="76"/>
      <c r="AD1337" s="76"/>
      <c r="AE1337" s="76"/>
      <c r="AF1337" s="97">
        <v>1</v>
      </c>
      <c r="AG1337" s="97">
        <v>1</v>
      </c>
      <c r="AH1337" s="73"/>
      <c r="AI1337" s="57"/>
      <c r="AJ1337" s="45"/>
      <c r="AK1337" s="45"/>
      <c r="AL1337" s="45"/>
    </row>
    <row r="1338" spans="1:38" hidden="1" outlineLevel="3" x14ac:dyDescent="0.35">
      <c r="A1338" s="45"/>
      <c r="B1338" s="54"/>
      <c r="C1338" s="47">
        <f t="shared" si="246"/>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35">
      <c r="A1339" s="45"/>
      <c r="B1339" s="54"/>
      <c r="C1339" s="47">
        <f t="shared" si="246"/>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51">V1339</f>
        <v>4.3999999999999997E-2</v>
      </c>
      <c r="X1339" s="263">
        <f t="shared" ref="X1339" si="252">Y1339</f>
        <v>4.7500000000000001E-2</v>
      </c>
      <c r="Y1339" s="97">
        <v>4.7500000000000001E-2</v>
      </c>
      <c r="Z1339" s="263">
        <f t="shared" ref="Z1339:AB1339" si="253">Y1339</f>
        <v>4.7500000000000001E-2</v>
      </c>
      <c r="AA1339" s="263">
        <f t="shared" si="253"/>
        <v>4.7500000000000001E-2</v>
      </c>
      <c r="AB1339" s="263">
        <f t="shared" si="253"/>
        <v>4.7500000000000001E-2</v>
      </c>
      <c r="AC1339" s="76"/>
      <c r="AD1339" s="76"/>
      <c r="AE1339" s="76"/>
      <c r="AF1339" s="97">
        <v>1</v>
      </c>
      <c r="AG1339" s="97">
        <v>1</v>
      </c>
      <c r="AH1339" s="73"/>
      <c r="AI1339" s="57"/>
      <c r="AJ1339" s="45"/>
      <c r="AK1339" s="45"/>
      <c r="AL1339" s="45"/>
    </row>
    <row r="1340" spans="1:38" hidden="1" outlineLevel="3" x14ac:dyDescent="0.35">
      <c r="A1340" s="45"/>
      <c r="B1340" s="54"/>
      <c r="C1340" s="47">
        <f t="shared" si="246"/>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35">
      <c r="A1341" s="45"/>
      <c r="B1341" s="54"/>
      <c r="C1341" s="47">
        <f t="shared" ref="C1341" si="254">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55">V1341</f>
        <v>0.92700000000000005</v>
      </c>
      <c r="X1341" s="263">
        <f t="shared" ref="X1341" si="256">Y1341</f>
        <v>1.552</v>
      </c>
      <c r="Y1341" s="97">
        <v>1.552</v>
      </c>
      <c r="Z1341" s="263">
        <f t="shared" ref="Z1341:AB1341" si="257">Y1341</f>
        <v>1.552</v>
      </c>
      <c r="AA1341" s="263">
        <f t="shared" si="257"/>
        <v>1.552</v>
      </c>
      <c r="AB1341" s="263">
        <f t="shared" si="257"/>
        <v>1.552</v>
      </c>
      <c r="AC1341" s="76"/>
      <c r="AD1341" s="97" t="s">
        <v>2821</v>
      </c>
      <c r="AE1341" s="76"/>
      <c r="AF1341" s="97">
        <v>1</v>
      </c>
      <c r="AG1341" s="97">
        <v>1</v>
      </c>
      <c r="AH1341" s="73"/>
      <c r="AI1341" s="57"/>
      <c r="AJ1341" s="45"/>
      <c r="AK1341" s="45"/>
      <c r="AL1341" s="45"/>
    </row>
    <row r="1342" spans="1:38" hidden="1" outlineLevel="2" x14ac:dyDescent="0.3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3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15" hidden="1" customHeight="1" outlineLevel="3" x14ac:dyDescent="0.3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15" hidden="1" customHeight="1" outlineLevel="2" x14ac:dyDescent="0.3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3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3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3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3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3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15" hidden="1" customHeight="1" outlineLevel="3" x14ac:dyDescent="0.3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15" hidden="1" customHeight="1" outlineLevel="2" x14ac:dyDescent="0.3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15" hidden="1" customHeight="1" outlineLevel="1" x14ac:dyDescent="0.3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15" hidden="1" customHeight="1" collapsed="1" x14ac:dyDescent="0.3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3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3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3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3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3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3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3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35">
      <c r="C1362" s="241" t="s">
        <v>485</v>
      </c>
    </row>
  </sheetData>
  <autoFilter ref="E36:AH1355" xr:uid="{3C3415A5-FB2E-4A7F-A830-CC02AF06DF76}">
    <filterColumn colId="1">
      <customFilters>
        <customFilter val="*,8,*"/>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180</v>
      </c>
      <c r="I11" s="313">
        <v>44653.716487384299</v>
      </c>
      <c r="J11" s="482" t="s">
        <v>2476</v>
      </c>
      <c r="K11" s="478"/>
      <c r="L11" s="478"/>
      <c r="M11" s="478"/>
      <c r="N11" s="478"/>
      <c r="O11" s="478"/>
      <c r="P11" s="478"/>
      <c r="Q11" s="478"/>
      <c r="R11" s="478"/>
      <c r="S11" s="478"/>
      <c r="T11" s="478"/>
      <c r="U11" s="478"/>
      <c r="V11" s="478"/>
      <c r="W11" s="478"/>
      <c r="X11" s="478"/>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181</v>
      </c>
      <c r="I12" s="317">
        <v>44664.379814814798</v>
      </c>
      <c r="J12" s="479" t="s">
        <v>2487</v>
      </c>
      <c r="K12" s="480"/>
      <c r="L12" s="480"/>
      <c r="M12" s="480"/>
      <c r="N12" s="480"/>
      <c r="O12" s="480"/>
      <c r="P12" s="480"/>
      <c r="Q12" s="480"/>
      <c r="R12" s="480"/>
      <c r="S12" s="480"/>
      <c r="T12" s="480"/>
      <c r="U12" s="480"/>
      <c r="V12" s="480"/>
      <c r="W12" s="480"/>
      <c r="X12" s="481"/>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15" hidden="1" customHeight="1" outlineLevel="3" x14ac:dyDescent="0.3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5" customHeight="1" outlineLevel="2" x14ac:dyDescent="0.3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15" customHeight="1" outlineLevel="2" x14ac:dyDescent="0.3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3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3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3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3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3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3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3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3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3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3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3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3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3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3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3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3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3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3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3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3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3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3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3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3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3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3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2" x14ac:dyDescent="0.35">
      <c r="A2" s="3" t="s">
        <v>83</v>
      </c>
    </row>
    <row r="3" spans="1:2" x14ac:dyDescent="0.35">
      <c r="A3" t="s">
        <v>84</v>
      </c>
      <c r="B3">
        <v>7</v>
      </c>
    </row>
    <row r="4" spans="1:2" ht="9.65" customHeight="1" x14ac:dyDescent="0.35">
      <c r="A4" s="3"/>
    </row>
    <row r="5" spans="1:2" x14ac:dyDescent="0.35">
      <c r="A5" s="3" t="s">
        <v>80</v>
      </c>
    </row>
    <row r="6" spans="1:2" x14ac:dyDescent="0.35">
      <c r="A6" t="s">
        <v>43</v>
      </c>
      <c r="B6"/>
    </row>
    <row r="7" spans="1:2" x14ac:dyDescent="0.35">
      <c r="A7" s="357" t="str">
        <f>Idx!A4</f>
        <v>b</v>
      </c>
      <c r="B7">
        <v>4</v>
      </c>
    </row>
    <row r="8" spans="1:2" x14ac:dyDescent="0.35">
      <c r="A8" s="357" t="str">
        <f>Idx!A5</f>
        <v>bd</v>
      </c>
      <c r="B8">
        <v>4</v>
      </c>
    </row>
    <row r="9" spans="1:2" x14ac:dyDescent="0.35">
      <c r="A9" s="357" t="str">
        <f>Idx!A6</f>
        <v>f</v>
      </c>
      <c r="B9">
        <v>2</v>
      </c>
    </row>
    <row r="10" spans="1:2" x14ac:dyDescent="0.35">
      <c r="A10" s="357" t="str">
        <f>Idx!A7</f>
        <v>h</v>
      </c>
      <c r="B10">
        <v>4</v>
      </c>
    </row>
    <row r="11" spans="1:2" x14ac:dyDescent="0.35">
      <c r="A11" s="357" t="str">
        <f>Idx!A8</f>
        <v>i</v>
      </c>
      <c r="B11">
        <v>2</v>
      </c>
    </row>
    <row r="12" spans="1:2" x14ac:dyDescent="0.35">
      <c r="A12" s="357" t="str">
        <f>Idx!A9</f>
        <v>k</v>
      </c>
      <c r="B12">
        <v>2</v>
      </c>
    </row>
    <row r="13" spans="1:2" x14ac:dyDescent="0.35">
      <c r="A13" s="357" t="str">
        <f>Idx!A10</f>
        <v>l</v>
      </c>
      <c r="B13">
        <v>2</v>
      </c>
    </row>
    <row r="14" spans="1:2" x14ac:dyDescent="0.35">
      <c r="A14" s="357" t="str">
        <f>Idx!A11</f>
        <v>o</v>
      </c>
      <c r="B14">
        <v>4</v>
      </c>
    </row>
    <row r="15" spans="1:2" x14ac:dyDescent="0.35">
      <c r="A15" s="357" t="str">
        <f>Idx!A12</f>
        <v>od</v>
      </c>
      <c r="B15">
        <v>4</v>
      </c>
    </row>
    <row r="16" spans="1:2" x14ac:dyDescent="0.35">
      <c r="A16" s="357" t="str">
        <f>Idx!A13</f>
        <v>of</v>
      </c>
      <c r="B16">
        <v>4</v>
      </c>
    </row>
    <row r="17" spans="1:2" x14ac:dyDescent="0.35">
      <c r="A17" s="357" t="str">
        <f>Idx!A14</f>
        <v>r</v>
      </c>
      <c r="B17">
        <v>1.8</v>
      </c>
    </row>
    <row r="18" spans="1:2" x14ac:dyDescent="0.35">
      <c r="A18" s="357" t="str">
        <f>Idx!A15</f>
        <v>rd</v>
      </c>
      <c r="B18">
        <v>1.8</v>
      </c>
    </row>
    <row r="19" spans="1:2" x14ac:dyDescent="0.35">
      <c r="A19" s="357" t="str">
        <f>Idx!A16</f>
        <v>v</v>
      </c>
      <c r="B19">
        <v>2</v>
      </c>
    </row>
    <row r="20" spans="1:2" x14ac:dyDescent="0.35">
      <c r="A20" s="357" t="str">
        <f>Idx!A17</f>
        <v>w</v>
      </c>
      <c r="B20">
        <v>4</v>
      </c>
    </row>
    <row r="21" spans="1:2" x14ac:dyDescent="0.35">
      <c r="A21" s="357" t="str">
        <f>Idx!A18</f>
        <v>wd</v>
      </c>
      <c r="B21">
        <v>4</v>
      </c>
    </row>
    <row r="22" spans="1:2" x14ac:dyDescent="0.35">
      <c r="A22" s="357" t="str">
        <f>Idx!A19</f>
        <v>z</v>
      </c>
      <c r="B22">
        <v>1.8</v>
      </c>
    </row>
    <row r="23" spans="1:2" x14ac:dyDescent="0.35">
      <c r="A23" s="357" t="str">
        <f>Idx!A20</f>
        <v>zd</v>
      </c>
      <c r="B23">
        <v>1.8</v>
      </c>
    </row>
    <row r="25" spans="1:2" x14ac:dyDescent="0.35">
      <c r="A25" s="3" t="s">
        <v>77</v>
      </c>
    </row>
    <row r="26" spans="1:2" x14ac:dyDescent="0.35">
      <c r="A26" t="s">
        <v>78</v>
      </c>
      <c r="B26">
        <v>12.2</v>
      </c>
    </row>
    <row r="27" spans="1:2" ht="6.65" customHeight="1" x14ac:dyDescent="0.35"/>
    <row r="28" spans="1:2" x14ac:dyDescent="0.35">
      <c r="A28" t="s">
        <v>82</v>
      </c>
      <c r="B28">
        <v>0.5</v>
      </c>
    </row>
    <row r="29" spans="1:2" ht="6.65" customHeight="1" x14ac:dyDescent="0.35"/>
    <row r="30" spans="1:2" x14ac:dyDescent="0.35">
      <c r="A30" s="5" t="s">
        <v>79</v>
      </c>
      <c r="B30"/>
    </row>
    <row r="31" spans="1:2" x14ac:dyDescent="0.35">
      <c r="A31" s="357" t="str">
        <f>Idx!A4</f>
        <v>b</v>
      </c>
      <c r="B31">
        <v>7</v>
      </c>
    </row>
    <row r="32" spans="1:2" x14ac:dyDescent="0.35">
      <c r="A32" s="357" t="str">
        <f>Idx!A5</f>
        <v>bd</v>
      </c>
      <c r="B32">
        <v>7</v>
      </c>
    </row>
    <row r="33" spans="1:2" x14ac:dyDescent="0.35">
      <c r="A33" s="357" t="str">
        <f>Idx!A6</f>
        <v>f</v>
      </c>
      <c r="B33">
        <v>4.5</v>
      </c>
    </row>
    <row r="34" spans="1:2" x14ac:dyDescent="0.35">
      <c r="A34" s="357" t="str">
        <f>Idx!A7</f>
        <v>h</v>
      </c>
      <c r="B34">
        <v>7</v>
      </c>
    </row>
    <row r="35" spans="1:2" x14ac:dyDescent="0.35">
      <c r="A35" s="357" t="str">
        <f>Idx!A8</f>
        <v>i</v>
      </c>
      <c r="B35">
        <v>4.5</v>
      </c>
    </row>
    <row r="36" spans="1:2" x14ac:dyDescent="0.35">
      <c r="A36" s="357" t="str">
        <f>Idx!A9</f>
        <v>k</v>
      </c>
      <c r="B36">
        <v>4.5</v>
      </c>
    </row>
    <row r="37" spans="1:2" x14ac:dyDescent="0.35">
      <c r="A37" s="357" t="str">
        <f>Idx!A10</f>
        <v>l</v>
      </c>
      <c r="B37">
        <v>4.5</v>
      </c>
    </row>
    <row r="38" spans="1:2" x14ac:dyDescent="0.35">
      <c r="A38" s="357" t="str">
        <f>Idx!A11</f>
        <v>o</v>
      </c>
      <c r="B38">
        <v>7</v>
      </c>
    </row>
    <row r="39" spans="1:2" x14ac:dyDescent="0.35">
      <c r="A39" s="357" t="str">
        <f>Idx!A12</f>
        <v>od</v>
      </c>
      <c r="B39">
        <v>7</v>
      </c>
    </row>
    <row r="40" spans="1:2" x14ac:dyDescent="0.35">
      <c r="A40" s="357" t="str">
        <f>Idx!A13</f>
        <v>of</v>
      </c>
      <c r="B40">
        <v>7</v>
      </c>
    </row>
    <row r="41" spans="1:2" x14ac:dyDescent="0.35">
      <c r="A41" s="357" t="str">
        <f>Idx!A14</f>
        <v>r</v>
      </c>
      <c r="B41">
        <v>5</v>
      </c>
    </row>
    <row r="42" spans="1:2" x14ac:dyDescent="0.35">
      <c r="A42" s="357" t="str">
        <f>Idx!A15</f>
        <v>rd</v>
      </c>
      <c r="B42">
        <v>5</v>
      </c>
    </row>
    <row r="43" spans="1:2" x14ac:dyDescent="0.35">
      <c r="A43" s="357" t="str">
        <f>Idx!A16</f>
        <v>v</v>
      </c>
      <c r="B43">
        <v>4.5</v>
      </c>
    </row>
    <row r="44" spans="1:2" x14ac:dyDescent="0.35">
      <c r="A44" s="357" t="str">
        <f>Idx!A17</f>
        <v>w</v>
      </c>
      <c r="B44">
        <v>7</v>
      </c>
    </row>
    <row r="45" spans="1:2" x14ac:dyDescent="0.35">
      <c r="A45" s="357" t="str">
        <f>Idx!A18</f>
        <v>wd</v>
      </c>
      <c r="B45">
        <v>7</v>
      </c>
    </row>
    <row r="46" spans="1:2" x14ac:dyDescent="0.35">
      <c r="A46" s="357" t="str">
        <f>Idx!A19</f>
        <v>z</v>
      </c>
      <c r="B46">
        <v>5</v>
      </c>
    </row>
    <row r="47" spans="1:2" x14ac:dyDescent="0.35">
      <c r="A47" s="357" t="str">
        <f>Idx!A20</f>
        <v>zd</v>
      </c>
      <c r="B47">
        <v>5</v>
      </c>
    </row>
    <row r="49" spans="1:3" x14ac:dyDescent="0.3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abSelected="1" topLeftCell="A145" workbookViewId="0">
      <selection activeCell="G155" sqref="F155:G155"/>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2257</v>
      </c>
    </row>
    <row r="14" spans="1:5" x14ac:dyDescent="0.35">
      <c r="A14" s="3" t="s">
        <v>2258</v>
      </c>
    </row>
    <row r="15" spans="1:5" x14ac:dyDescent="0.35">
      <c r="A15" t="s">
        <v>101</v>
      </c>
      <c r="B15" t="s">
        <v>102</v>
      </c>
      <c r="C15" t="s">
        <v>165</v>
      </c>
      <c r="D15" t="s">
        <v>167</v>
      </c>
      <c r="E15" t="s">
        <v>166</v>
      </c>
    </row>
    <row r="16" spans="1:5" x14ac:dyDescent="0.35">
      <c r="A16" t="s">
        <v>168</v>
      </c>
      <c r="B16">
        <v>188000</v>
      </c>
      <c r="C16" s="44">
        <v>1</v>
      </c>
      <c r="D16" s="44">
        <v>0</v>
      </c>
      <c r="E16" s="44">
        <f>1-C16-D16</f>
        <v>0</v>
      </c>
    </row>
    <row r="17" spans="1:5" x14ac:dyDescent="0.35">
      <c r="A17" t="s">
        <v>25</v>
      </c>
      <c r="B17">
        <v>87000</v>
      </c>
      <c r="C17" s="44">
        <v>1</v>
      </c>
      <c r="D17" s="44">
        <v>0</v>
      </c>
      <c r="E17" s="44">
        <f t="shared" ref="E17:E30" si="0">1-C17-D17</f>
        <v>0</v>
      </c>
    </row>
    <row r="18" spans="1:5" x14ac:dyDescent="0.35">
      <c r="A18" t="s">
        <v>26</v>
      </c>
      <c r="B18">
        <v>297000</v>
      </c>
      <c r="C18" s="44">
        <v>0</v>
      </c>
      <c r="D18" s="44">
        <v>1</v>
      </c>
      <c r="E18" s="44">
        <f t="shared" si="0"/>
        <v>0</v>
      </c>
    </row>
    <row r="19" spans="1:5" x14ac:dyDescent="0.35">
      <c r="A19" t="s">
        <v>164</v>
      </c>
      <c r="B19">
        <v>30000</v>
      </c>
      <c r="C19" s="44">
        <v>0</v>
      </c>
      <c r="D19" s="44">
        <v>1</v>
      </c>
      <c r="E19" s="44">
        <f t="shared" si="0"/>
        <v>0</v>
      </c>
    </row>
    <row r="20" spans="1:5" x14ac:dyDescent="0.35">
      <c r="A20" t="s">
        <v>169</v>
      </c>
      <c r="B20">
        <v>188000</v>
      </c>
      <c r="C20" s="44">
        <v>0.3</v>
      </c>
      <c r="D20" s="44">
        <v>0.3</v>
      </c>
      <c r="E20" s="44">
        <f t="shared" si="0"/>
        <v>0.39999999999999997</v>
      </c>
    </row>
    <row r="21" spans="1:5" x14ac:dyDescent="0.35">
      <c r="A21" t="s">
        <v>27</v>
      </c>
      <c r="B21">
        <v>90000</v>
      </c>
      <c r="C21" s="44">
        <v>0.85</v>
      </c>
      <c r="D21" s="44">
        <v>0</v>
      </c>
      <c r="E21" s="44">
        <f t="shared" si="0"/>
        <v>0.15000000000000002</v>
      </c>
    </row>
    <row r="22" spans="1:5" x14ac:dyDescent="0.35">
      <c r="A22" t="s">
        <v>28</v>
      </c>
      <c r="B22">
        <v>35000</v>
      </c>
      <c r="C22" s="44">
        <v>0.85</v>
      </c>
      <c r="D22" s="44">
        <v>0</v>
      </c>
      <c r="E22" s="44">
        <f t="shared" si="0"/>
        <v>0.15000000000000002</v>
      </c>
    </row>
    <row r="23" spans="1:5" x14ac:dyDescent="0.35">
      <c r="A23" t="s">
        <v>29</v>
      </c>
      <c r="B23">
        <v>15000</v>
      </c>
      <c r="C23" s="44">
        <v>0</v>
      </c>
      <c r="D23" s="44">
        <v>0</v>
      </c>
      <c r="E23" s="44">
        <f t="shared" si="0"/>
        <v>1</v>
      </c>
    </row>
    <row r="24" spans="1:5" x14ac:dyDescent="0.35">
      <c r="A24" t="s">
        <v>30</v>
      </c>
      <c r="B24">
        <v>10000</v>
      </c>
      <c r="C24" s="44">
        <v>0</v>
      </c>
      <c r="D24" s="44">
        <v>0</v>
      </c>
      <c r="E24" s="44">
        <f t="shared" si="0"/>
        <v>1</v>
      </c>
    </row>
    <row r="25" spans="1:5" x14ac:dyDescent="0.35">
      <c r="A25" t="s">
        <v>31</v>
      </c>
      <c r="B25">
        <v>75000</v>
      </c>
      <c r="C25" s="44">
        <v>0</v>
      </c>
      <c r="D25" s="44">
        <v>0</v>
      </c>
      <c r="E25" s="44">
        <f t="shared" si="0"/>
        <v>1</v>
      </c>
    </row>
    <row r="26" spans="1:5" x14ac:dyDescent="0.35">
      <c r="A26" t="s">
        <v>32</v>
      </c>
      <c r="B26">
        <v>36000</v>
      </c>
      <c r="C26" s="44">
        <v>0.3</v>
      </c>
      <c r="D26" s="44">
        <v>0.3</v>
      </c>
      <c r="E26" s="44">
        <f t="shared" si="0"/>
        <v>0.39999999999999997</v>
      </c>
    </row>
    <row r="27" spans="1:5" x14ac:dyDescent="0.35">
      <c r="A27" t="s">
        <v>33</v>
      </c>
      <c r="B27">
        <v>78000</v>
      </c>
      <c r="C27" s="44">
        <v>0</v>
      </c>
      <c r="D27" s="44">
        <v>0</v>
      </c>
      <c r="E27" s="44">
        <f t="shared" si="0"/>
        <v>1</v>
      </c>
    </row>
    <row r="28" spans="1:5" x14ac:dyDescent="0.35">
      <c r="A28" t="s">
        <v>34</v>
      </c>
      <c r="B28">
        <v>22000</v>
      </c>
      <c r="C28" s="44">
        <v>0</v>
      </c>
      <c r="D28" s="44">
        <v>0</v>
      </c>
      <c r="E28" s="44">
        <f t="shared" si="0"/>
        <v>1</v>
      </c>
    </row>
    <row r="29" spans="1:5" x14ac:dyDescent="0.35">
      <c r="A29" t="s">
        <v>35</v>
      </c>
      <c r="B29">
        <v>50000</v>
      </c>
      <c r="C29" s="44">
        <v>0</v>
      </c>
      <c r="D29" s="44">
        <v>0</v>
      </c>
      <c r="E29" s="44">
        <f t="shared" si="0"/>
        <v>1</v>
      </c>
    </row>
    <row r="30" spans="1:5" x14ac:dyDescent="0.35">
      <c r="A30" t="s">
        <v>36</v>
      </c>
      <c r="B30">
        <v>36000</v>
      </c>
      <c r="C30" s="44">
        <v>0</v>
      </c>
      <c r="D30" s="44">
        <v>0</v>
      </c>
      <c r="E30" s="44">
        <f t="shared" si="0"/>
        <v>1</v>
      </c>
    </row>
    <row r="31" spans="1:5" x14ac:dyDescent="0.35">
      <c r="B31" s="385">
        <f>SUM(B16:B30)</f>
        <v>1237000</v>
      </c>
    </row>
    <row r="32" spans="1:5" x14ac:dyDescent="0.35">
      <c r="A32" s="3" t="s">
        <v>24</v>
      </c>
    </row>
    <row r="33" spans="1:3" x14ac:dyDescent="0.35">
      <c r="A33" t="s">
        <v>37</v>
      </c>
      <c r="B33">
        <v>0.3</v>
      </c>
      <c r="C33" s="1" t="s">
        <v>157</v>
      </c>
    </row>
    <row r="34" spans="1:3" ht="7.15" customHeight="1" x14ac:dyDescent="0.35"/>
    <row r="35" spans="1:3" x14ac:dyDescent="0.35">
      <c r="A35" t="s">
        <v>38</v>
      </c>
      <c r="B35">
        <v>1.25</v>
      </c>
      <c r="C35" s="1" t="s">
        <v>157</v>
      </c>
    </row>
    <row r="37" spans="1:3" x14ac:dyDescent="0.35">
      <c r="A37" s="3" t="s">
        <v>39</v>
      </c>
    </row>
    <row r="38" spans="1:3" x14ac:dyDescent="0.35">
      <c r="A38" t="s">
        <v>40</v>
      </c>
      <c r="B38">
        <v>12.2</v>
      </c>
      <c r="C38" s="1" t="s">
        <v>158</v>
      </c>
    </row>
    <row r="39" spans="1:3" ht="9" customHeight="1" x14ac:dyDescent="0.35"/>
    <row r="40" spans="1:3" x14ac:dyDescent="0.35">
      <c r="A40" t="s">
        <v>41</v>
      </c>
      <c r="B40">
        <v>0.6</v>
      </c>
    </row>
    <row r="41" spans="1:3" ht="4.9000000000000004" customHeight="1" x14ac:dyDescent="0.35"/>
    <row r="42" spans="1:3" x14ac:dyDescent="0.35">
      <c r="A42" t="s">
        <v>72</v>
      </c>
      <c r="B42">
        <v>12</v>
      </c>
      <c r="C42" s="1" t="s">
        <v>159</v>
      </c>
    </row>
    <row r="43" spans="1:3" ht="7.15" customHeight="1" x14ac:dyDescent="0.35"/>
    <row r="44" spans="1:3" x14ac:dyDescent="0.35">
      <c r="A44" t="s">
        <v>76</v>
      </c>
      <c r="B44">
        <v>5.41</v>
      </c>
    </row>
    <row r="45" spans="1:3" ht="7.15" customHeight="1" x14ac:dyDescent="0.35"/>
    <row r="46" spans="1:3" x14ac:dyDescent="0.35">
      <c r="A46" t="s">
        <v>75</v>
      </c>
      <c r="B46">
        <v>1.08</v>
      </c>
    </row>
    <row r="47" spans="1:3" ht="7.15" customHeight="1" x14ac:dyDescent="0.35"/>
    <row r="48" spans="1:3" x14ac:dyDescent="0.35">
      <c r="A48" t="s">
        <v>74</v>
      </c>
      <c r="B48">
        <v>2.0699999999999998</v>
      </c>
    </row>
    <row r="49" spans="1:2" ht="7.15" customHeight="1" x14ac:dyDescent="0.35"/>
    <row r="50" spans="1:2" x14ac:dyDescent="0.35">
      <c r="A50" t="s">
        <v>73</v>
      </c>
      <c r="B50"/>
    </row>
    <row r="51" spans="1:2" x14ac:dyDescent="0.35">
      <c r="A51" s="357" t="str">
        <f>Idx!C4</f>
        <v>a</v>
      </c>
      <c r="B51">
        <v>1</v>
      </c>
    </row>
    <row r="52" spans="1:2" x14ac:dyDescent="0.35">
      <c r="A52" s="357" t="str">
        <f>Idx!C5</f>
        <v>ar</v>
      </c>
      <c r="B52">
        <v>1</v>
      </c>
    </row>
    <row r="53" spans="1:2" x14ac:dyDescent="0.35">
      <c r="A53" s="357" t="str">
        <f>Idx!C6</f>
        <v>a2</v>
      </c>
      <c r="B53">
        <v>1</v>
      </c>
    </row>
    <row r="54" spans="1:2" x14ac:dyDescent="0.35">
      <c r="A54" s="357" t="str">
        <f>Idx!C7</f>
        <v>b</v>
      </c>
      <c r="B54">
        <v>1</v>
      </c>
    </row>
    <row r="55" spans="1:2" x14ac:dyDescent="0.35">
      <c r="A55" s="357" t="str">
        <f>Idx!C8</f>
        <v>bd</v>
      </c>
      <c r="B55">
        <v>1</v>
      </c>
    </row>
    <row r="56" spans="1:2" x14ac:dyDescent="0.35">
      <c r="A56" s="357" t="str">
        <f>Idx!C9</f>
        <v>f</v>
      </c>
      <c r="B56">
        <v>1</v>
      </c>
    </row>
    <row r="57" spans="1:2" x14ac:dyDescent="0.35">
      <c r="A57" s="357" t="str">
        <f>Idx!C10</f>
        <v>h</v>
      </c>
      <c r="B57">
        <v>1</v>
      </c>
    </row>
    <row r="58" spans="1:2" x14ac:dyDescent="0.35">
      <c r="A58" s="357" t="str">
        <f>Idx!C11</f>
        <v>i</v>
      </c>
      <c r="B58">
        <v>1</v>
      </c>
    </row>
    <row r="59" spans="1:2" x14ac:dyDescent="0.35">
      <c r="A59" s="357" t="str">
        <f>Idx!C12</f>
        <v>j</v>
      </c>
      <c r="B59">
        <v>1</v>
      </c>
    </row>
    <row r="60" spans="1:2" x14ac:dyDescent="0.35">
      <c r="A60" s="357" t="str">
        <f>Idx!C13</f>
        <v>jc</v>
      </c>
      <c r="B60">
        <v>1</v>
      </c>
    </row>
    <row r="61" spans="1:2" x14ac:dyDescent="0.35">
      <c r="A61" s="357" t="str">
        <f>Idx!C14</f>
        <v>jr</v>
      </c>
      <c r="B61">
        <v>1</v>
      </c>
    </row>
    <row r="62" spans="1:2" x14ac:dyDescent="0.35">
      <c r="A62" s="357" t="str">
        <f>Idx!C15</f>
        <v>k</v>
      </c>
      <c r="B62">
        <v>1</v>
      </c>
    </row>
    <row r="63" spans="1:2" x14ac:dyDescent="0.35">
      <c r="A63" s="357" t="str">
        <f>Idx!C16</f>
        <v>l</v>
      </c>
      <c r="B63">
        <v>1</v>
      </c>
    </row>
    <row r="64" spans="1:2" x14ac:dyDescent="0.35">
      <c r="A64" s="357" t="str">
        <f>Idx!C17</f>
        <v>m</v>
      </c>
      <c r="B64">
        <v>1</v>
      </c>
    </row>
    <row r="65" spans="1:2" x14ac:dyDescent="0.35">
      <c r="A65" s="357" t="str">
        <f>Idx!C18</f>
        <v>o</v>
      </c>
      <c r="B65">
        <v>1</v>
      </c>
    </row>
    <row r="66" spans="1:2" x14ac:dyDescent="0.35">
      <c r="A66" s="357" t="str">
        <f>Idx!C19</f>
        <v>od</v>
      </c>
      <c r="B66">
        <v>1</v>
      </c>
    </row>
    <row r="67" spans="1:2" x14ac:dyDescent="0.35">
      <c r="A67" s="357" t="str">
        <f>Idx!C20</f>
        <v>of</v>
      </c>
      <c r="B67">
        <v>1</v>
      </c>
    </row>
    <row r="68" spans="1:2" x14ac:dyDescent="0.35">
      <c r="A68" s="357" t="str">
        <f>Idx!C21</f>
        <v>r</v>
      </c>
      <c r="B68">
        <v>1</v>
      </c>
    </row>
    <row r="69" spans="1:2" x14ac:dyDescent="0.35">
      <c r="A69" s="357" t="str">
        <f>Idx!C22</f>
        <v>rd</v>
      </c>
      <c r="B69">
        <v>1</v>
      </c>
    </row>
    <row r="70" spans="1:2" x14ac:dyDescent="0.35">
      <c r="A70" s="357" t="str">
        <f>Idx!C23</f>
        <v>s</v>
      </c>
      <c r="B70">
        <v>1</v>
      </c>
    </row>
    <row r="71" spans="1:2" x14ac:dyDescent="0.35">
      <c r="A71" s="357" t="str">
        <f>Idx!C24</f>
        <v>sp</v>
      </c>
      <c r="B71">
        <v>1</v>
      </c>
    </row>
    <row r="72" spans="1:2" x14ac:dyDescent="0.35">
      <c r="A72" s="357" t="str">
        <f>Idx!C25</f>
        <v>sr</v>
      </c>
      <c r="B72">
        <v>1</v>
      </c>
    </row>
    <row r="73" spans="1:2" x14ac:dyDescent="0.35">
      <c r="A73" s="357" t="str">
        <f>Idx!C26</f>
        <v>t</v>
      </c>
      <c r="B73">
        <v>1</v>
      </c>
    </row>
    <row r="74" spans="1:2" x14ac:dyDescent="0.35">
      <c r="A74" s="357" t="str">
        <f>Idx!C27</f>
        <v>tc</v>
      </c>
      <c r="B74">
        <v>1</v>
      </c>
    </row>
    <row r="75" spans="1:2" x14ac:dyDescent="0.35">
      <c r="A75" s="357" t="str">
        <f>Idx!C28</f>
        <v>tr</v>
      </c>
      <c r="B75">
        <v>1</v>
      </c>
    </row>
    <row r="76" spans="1:2" x14ac:dyDescent="0.35">
      <c r="A76" s="357" t="str">
        <f>Idx!C29</f>
        <v>u</v>
      </c>
      <c r="B76">
        <v>1</v>
      </c>
    </row>
    <row r="77" spans="1:2" x14ac:dyDescent="0.35">
      <c r="A77" s="357" t="str">
        <f>Idx!C30</f>
        <v>uc</v>
      </c>
      <c r="B77">
        <v>1</v>
      </c>
    </row>
    <row r="78" spans="1:2" x14ac:dyDescent="0.35">
      <c r="A78" s="357" t="str">
        <f>Idx!C31</f>
        <v>ur</v>
      </c>
      <c r="B78">
        <v>1</v>
      </c>
    </row>
    <row r="79" spans="1:2" x14ac:dyDescent="0.35">
      <c r="A79" s="357" t="str">
        <f>Idx!C32</f>
        <v>v</v>
      </c>
      <c r="B79">
        <v>1</v>
      </c>
    </row>
    <row r="80" spans="1:2" x14ac:dyDescent="0.35">
      <c r="A80" s="357" t="str">
        <f>Idx!C33</f>
        <v>w</v>
      </c>
      <c r="B80">
        <v>1</v>
      </c>
    </row>
    <row r="81" spans="1:3" x14ac:dyDescent="0.35">
      <c r="A81" s="357" t="str">
        <f>Idx!C34</f>
        <v>wd</v>
      </c>
      <c r="B81">
        <v>1</v>
      </c>
    </row>
    <row r="82" spans="1:3" x14ac:dyDescent="0.35">
      <c r="A82" s="357" t="str">
        <f>Idx!C35</f>
        <v>x</v>
      </c>
      <c r="B82">
        <v>1</v>
      </c>
    </row>
    <row r="83" spans="1:3" x14ac:dyDescent="0.35">
      <c r="A83" s="357" t="str">
        <f>Idx!C36</f>
        <v>xc</v>
      </c>
      <c r="B83">
        <v>1</v>
      </c>
    </row>
    <row r="84" spans="1:3" x14ac:dyDescent="0.35">
      <c r="A84" s="357" t="str">
        <f>Idx!C37</f>
        <v>xr</v>
      </c>
      <c r="B84">
        <v>1</v>
      </c>
    </row>
    <row r="85" spans="1:3" x14ac:dyDescent="0.35">
      <c r="A85" s="357" t="str">
        <f>Idx!C38</f>
        <v>z</v>
      </c>
      <c r="B85">
        <v>1</v>
      </c>
    </row>
    <row r="86" spans="1:3" x14ac:dyDescent="0.35">
      <c r="A86" s="357" t="str">
        <f>Idx!C39</f>
        <v>zd</v>
      </c>
      <c r="B86">
        <v>1</v>
      </c>
    </row>
    <row r="88" spans="1:3" x14ac:dyDescent="0.35">
      <c r="A88" s="3" t="s">
        <v>44</v>
      </c>
    </row>
    <row r="89" spans="1:3" x14ac:dyDescent="0.35">
      <c r="A89" t="s">
        <v>45</v>
      </c>
      <c r="B89">
        <v>12.2</v>
      </c>
    </row>
    <row r="90" spans="1:3" ht="6" customHeight="1" x14ac:dyDescent="0.35"/>
    <row r="91" spans="1:3" x14ac:dyDescent="0.35">
      <c r="A91" t="s">
        <v>46</v>
      </c>
      <c r="B91">
        <v>63</v>
      </c>
    </row>
    <row r="92" spans="1:3" ht="7.15" customHeight="1" x14ac:dyDescent="0.35"/>
    <row r="93" spans="1:3" x14ac:dyDescent="0.35">
      <c r="A93" t="s">
        <v>47</v>
      </c>
      <c r="B93">
        <v>0.3</v>
      </c>
      <c r="C93" s="1" t="s">
        <v>157</v>
      </c>
    </row>
    <row r="94" spans="1:3" ht="7.15" customHeight="1" x14ac:dyDescent="0.35"/>
    <row r="95" spans="1:3" x14ac:dyDescent="0.35">
      <c r="A95" t="s">
        <v>81</v>
      </c>
      <c r="B95">
        <v>0.5</v>
      </c>
    </row>
    <row r="96" spans="1:3" ht="7.15" customHeight="1" x14ac:dyDescent="0.35"/>
    <row r="97" spans="1:2" x14ac:dyDescent="0.35">
      <c r="A97" t="s">
        <v>48</v>
      </c>
      <c r="B97"/>
    </row>
    <row r="98" spans="1:2" x14ac:dyDescent="0.35">
      <c r="A98" s="357" t="s">
        <v>4</v>
      </c>
      <c r="B98">
        <v>8</v>
      </c>
    </row>
    <row r="99" spans="1:2" x14ac:dyDescent="0.35">
      <c r="A99" s="357" t="s">
        <v>2411</v>
      </c>
      <c r="B99">
        <v>8</v>
      </c>
    </row>
    <row r="100" spans="1:2" x14ac:dyDescent="0.35">
      <c r="A100" s="357" t="s">
        <v>10</v>
      </c>
      <c r="B100">
        <v>5.5</v>
      </c>
    </row>
    <row r="101" spans="1:2" x14ac:dyDescent="0.35">
      <c r="A101" s="357" t="s">
        <v>87</v>
      </c>
      <c r="B101">
        <v>8</v>
      </c>
    </row>
    <row r="102" spans="1:2" x14ac:dyDescent="0.35">
      <c r="A102" s="357" t="s">
        <v>88</v>
      </c>
      <c r="B102">
        <v>5.5</v>
      </c>
    </row>
    <row r="103" spans="1:2" x14ac:dyDescent="0.35">
      <c r="A103" s="357" t="s">
        <v>89</v>
      </c>
      <c r="B103">
        <v>5.5</v>
      </c>
    </row>
    <row r="104" spans="1:2" x14ac:dyDescent="0.35">
      <c r="A104" s="357" t="s">
        <v>7</v>
      </c>
      <c r="B104">
        <v>6</v>
      </c>
    </row>
    <row r="105" spans="1:2" x14ac:dyDescent="0.35">
      <c r="A105" s="357" t="s">
        <v>6</v>
      </c>
      <c r="B105">
        <v>8</v>
      </c>
    </row>
    <row r="106" spans="1:2" x14ac:dyDescent="0.35">
      <c r="A106" s="357" t="s">
        <v>2415</v>
      </c>
      <c r="B106">
        <v>8</v>
      </c>
    </row>
    <row r="107" spans="1:2" x14ac:dyDescent="0.35">
      <c r="A107" s="357" t="s">
        <v>103</v>
      </c>
      <c r="B107">
        <v>8</v>
      </c>
    </row>
    <row r="108" spans="1:2" x14ac:dyDescent="0.35">
      <c r="A108" s="357" t="s">
        <v>9</v>
      </c>
      <c r="B108">
        <v>6</v>
      </c>
    </row>
    <row r="109" spans="1:2" x14ac:dyDescent="0.35">
      <c r="A109" s="357" t="s">
        <v>2414</v>
      </c>
      <c r="B109">
        <v>6</v>
      </c>
    </row>
    <row r="110" spans="1:2" x14ac:dyDescent="0.35">
      <c r="A110" s="357" t="s">
        <v>90</v>
      </c>
      <c r="B110">
        <v>5.5</v>
      </c>
    </row>
    <row r="111" spans="1:2" x14ac:dyDescent="0.35">
      <c r="A111" s="357" t="s">
        <v>5</v>
      </c>
      <c r="B111">
        <v>8</v>
      </c>
    </row>
    <row r="112" spans="1:2" x14ac:dyDescent="0.35">
      <c r="A112" s="357" t="s">
        <v>2413</v>
      </c>
      <c r="B112">
        <v>8</v>
      </c>
    </row>
    <row r="113" spans="1:2" x14ac:dyDescent="0.35">
      <c r="A113" s="357" t="s">
        <v>8</v>
      </c>
      <c r="B113">
        <v>6</v>
      </c>
    </row>
    <row r="114" spans="1:2" x14ac:dyDescent="0.35">
      <c r="A114" s="357" t="s">
        <v>2412</v>
      </c>
      <c r="B114">
        <v>6</v>
      </c>
    </row>
    <row r="116" spans="1:2" x14ac:dyDescent="0.35">
      <c r="A116" t="s">
        <v>49</v>
      </c>
      <c r="B116"/>
    </row>
    <row r="117" spans="1:2" x14ac:dyDescent="0.35">
      <c r="A117" s="357" t="str">
        <f>Idx!A4</f>
        <v>b</v>
      </c>
      <c r="B117">
        <v>33</v>
      </c>
    </row>
    <row r="118" spans="1:2" x14ac:dyDescent="0.35">
      <c r="A118" s="357" t="str">
        <f>Idx!A5</f>
        <v>bd</v>
      </c>
      <c r="B118">
        <v>33</v>
      </c>
    </row>
    <row r="119" spans="1:2" x14ac:dyDescent="0.35">
      <c r="A119" s="357" t="str">
        <f>Idx!A6</f>
        <v>f</v>
      </c>
      <c r="B119">
        <v>38</v>
      </c>
    </row>
    <row r="120" spans="1:2" x14ac:dyDescent="0.35">
      <c r="A120" s="357" t="str">
        <f>Idx!A7</f>
        <v>h</v>
      </c>
      <c r="B120">
        <v>33</v>
      </c>
    </row>
    <row r="121" spans="1:2" x14ac:dyDescent="0.35">
      <c r="A121" s="357" t="str">
        <f>Idx!A8</f>
        <v>i</v>
      </c>
      <c r="B121">
        <v>38</v>
      </c>
    </row>
    <row r="122" spans="1:2" x14ac:dyDescent="0.35">
      <c r="A122" s="357" t="str">
        <f>Idx!A9</f>
        <v>k</v>
      </c>
      <c r="B122">
        <v>38</v>
      </c>
    </row>
    <row r="123" spans="1:2" x14ac:dyDescent="0.35">
      <c r="A123" s="357" t="str">
        <f>Idx!A10</f>
        <v>l</v>
      </c>
      <c r="B123">
        <v>33</v>
      </c>
    </row>
    <row r="124" spans="1:2" x14ac:dyDescent="0.35">
      <c r="A124" s="357" t="str">
        <f>Idx!A11</f>
        <v>o</v>
      </c>
      <c r="B124">
        <v>33</v>
      </c>
    </row>
    <row r="125" spans="1:2" x14ac:dyDescent="0.35">
      <c r="A125" s="357" t="str">
        <f>Idx!A12</f>
        <v>od</v>
      </c>
      <c r="B125">
        <v>33</v>
      </c>
    </row>
    <row r="126" spans="1:2" x14ac:dyDescent="0.35">
      <c r="A126" s="357" t="str">
        <f>Idx!A13</f>
        <v>of</v>
      </c>
      <c r="B126">
        <v>33</v>
      </c>
    </row>
    <row r="127" spans="1:2" x14ac:dyDescent="0.35">
      <c r="A127" s="357" t="str">
        <f>Idx!A14</f>
        <v>r</v>
      </c>
      <c r="B127">
        <v>38</v>
      </c>
    </row>
    <row r="128" spans="1:2" x14ac:dyDescent="0.35">
      <c r="A128" s="357" t="str">
        <f>Idx!A15</f>
        <v>rd</v>
      </c>
      <c r="B128">
        <v>38</v>
      </c>
    </row>
    <row r="129" spans="1:3" x14ac:dyDescent="0.35">
      <c r="A129" s="357" t="str">
        <f>Idx!A16</f>
        <v>v</v>
      </c>
      <c r="B129">
        <v>38</v>
      </c>
    </row>
    <row r="130" spans="1:3" x14ac:dyDescent="0.35">
      <c r="A130" s="357" t="str">
        <f>Idx!A17</f>
        <v>w</v>
      </c>
      <c r="B130">
        <v>33</v>
      </c>
    </row>
    <row r="131" spans="1:3" x14ac:dyDescent="0.35">
      <c r="A131" s="357" t="str">
        <f>Idx!A18</f>
        <v>wd</v>
      </c>
      <c r="B131">
        <v>33</v>
      </c>
    </row>
    <row r="132" spans="1:3" x14ac:dyDescent="0.35">
      <c r="A132" s="357" t="str">
        <f>Idx!A19</f>
        <v>z</v>
      </c>
      <c r="B132">
        <v>38</v>
      </c>
    </row>
    <row r="133" spans="1:3" x14ac:dyDescent="0.35">
      <c r="A133" s="357" t="str">
        <f>Idx!A20</f>
        <v>zd</v>
      </c>
      <c r="B133">
        <v>38</v>
      </c>
    </row>
    <row r="135" spans="1:3" x14ac:dyDescent="0.35">
      <c r="A135" s="3" t="s">
        <v>50</v>
      </c>
    </row>
    <row r="136" spans="1:3" x14ac:dyDescent="0.35">
      <c r="A136" t="s">
        <v>51</v>
      </c>
      <c r="B136">
        <v>25</v>
      </c>
      <c r="C136" s="1" t="s">
        <v>158</v>
      </c>
    </row>
    <row r="137" spans="1:3" ht="7.9" customHeight="1" x14ac:dyDescent="0.35"/>
    <row r="138" spans="1:3" x14ac:dyDescent="0.35">
      <c r="A138" t="s">
        <v>52</v>
      </c>
      <c r="B138">
        <v>20</v>
      </c>
      <c r="C138" s="1" t="s">
        <v>159</v>
      </c>
    </row>
    <row r="139" spans="1:3" ht="4.1500000000000004" customHeight="1" x14ac:dyDescent="0.35"/>
    <row r="140" spans="1:3" x14ac:dyDescent="0.35">
      <c r="A140" t="s">
        <v>53</v>
      </c>
      <c r="B140">
        <v>0.6</v>
      </c>
    </row>
    <row r="141" spans="1:3" ht="4.1500000000000004" customHeight="1" x14ac:dyDescent="0.35"/>
    <row r="142" spans="1:3" x14ac:dyDescent="0.35">
      <c r="A142" t="s">
        <v>54</v>
      </c>
      <c r="B142">
        <v>0.6</v>
      </c>
      <c r="C142" s="1" t="s">
        <v>160</v>
      </c>
    </row>
    <row r="143" spans="1:3" ht="3" customHeight="1" x14ac:dyDescent="0.35"/>
    <row r="144" spans="1:3" x14ac:dyDescent="0.35">
      <c r="A144" t="s">
        <v>55</v>
      </c>
      <c r="B144">
        <v>1.3</v>
      </c>
    </row>
    <row r="146" spans="1:3" x14ac:dyDescent="0.35">
      <c r="A146" s="3" t="s">
        <v>56</v>
      </c>
    </row>
    <row r="147" spans="1:3" x14ac:dyDescent="0.35">
      <c r="A147" t="s">
        <v>57</v>
      </c>
      <c r="B147">
        <v>11.3</v>
      </c>
      <c r="C147" s="1" t="s">
        <v>161</v>
      </c>
    </row>
    <row r="149" spans="1:3" x14ac:dyDescent="0.35">
      <c r="B149" t="s">
        <v>58</v>
      </c>
      <c r="C149"/>
    </row>
    <row r="150" spans="1:3" x14ac:dyDescent="0.35">
      <c r="A150" s="488" t="str">
        <f>Price!A72</f>
        <v>agflow</v>
      </c>
      <c r="B150" t="str">
        <f>Price!B72</f>
        <v>at_seeding</v>
      </c>
      <c r="C150"/>
    </row>
    <row r="151" spans="1:3" x14ac:dyDescent="0.35">
      <c r="A151" s="488" t="str">
        <f>Price!A73</f>
        <v>urea-early</v>
      </c>
      <c r="B151" t="str">
        <f>Price!B73</f>
        <v>mid</v>
      </c>
      <c r="C151">
        <v>15</v>
      </c>
    </row>
    <row r="152" spans="1:3" x14ac:dyDescent="0.35">
      <c r="A152" s="488" t="str">
        <f>Price!A74</f>
        <v>flexi-n</v>
      </c>
      <c r="B152" t="str">
        <f>Price!B74</f>
        <v>late_cereal</v>
      </c>
      <c r="C152">
        <v>25</v>
      </c>
    </row>
    <row r="153" spans="1:3" x14ac:dyDescent="0.35">
      <c r="A153" s="488" t="str">
        <f>Price!A75</f>
        <v>ns31</v>
      </c>
      <c r="B153" t="str">
        <f>Price!B75</f>
        <v>late_oilseed</v>
      </c>
      <c r="C153">
        <v>20</v>
      </c>
    </row>
    <row r="154" spans="1:3" x14ac:dyDescent="0.35">
      <c r="A154" s="488" t="str">
        <f>Price!A76</f>
        <v>lime</v>
      </c>
      <c r="B154" t="str">
        <f>Price!B76</f>
        <v>lime</v>
      </c>
      <c r="C154">
        <v>20</v>
      </c>
    </row>
    <row r="155" spans="1:3" x14ac:dyDescent="0.35">
      <c r="A155" s="488" t="str">
        <f>Price!A77</f>
        <v>mop</v>
      </c>
      <c r="B155" t="str">
        <f>Price!B77</f>
        <v>mid_pas</v>
      </c>
      <c r="C155">
        <v>20</v>
      </c>
    </row>
    <row r="156" spans="1:3" x14ac:dyDescent="0.35">
      <c r="A156" s="488" t="str">
        <f>Price!A78</f>
        <v>super</v>
      </c>
      <c r="B156" t="str">
        <f>Price!B78</f>
        <v>early_pas</v>
      </c>
      <c r="C156">
        <v>20</v>
      </c>
    </row>
    <row r="158" spans="1:3" x14ac:dyDescent="0.35">
      <c r="A158" t="s">
        <v>64</v>
      </c>
      <c r="B158">
        <v>5</v>
      </c>
    </row>
    <row r="159" spans="1:3" ht="7.15" customHeight="1" x14ac:dyDescent="0.35"/>
    <row r="160" spans="1:3" x14ac:dyDescent="0.35">
      <c r="A160" t="s">
        <v>65</v>
      </c>
      <c r="B160">
        <v>0.25</v>
      </c>
      <c r="C160" s="1" t="s">
        <v>162</v>
      </c>
    </row>
    <row r="161" spans="1:3" ht="7.9" customHeight="1" x14ac:dyDescent="0.35"/>
    <row r="162" spans="1:3" x14ac:dyDescent="0.35">
      <c r="A162" t="s">
        <v>66</v>
      </c>
      <c r="B162">
        <v>20</v>
      </c>
      <c r="C162" s="1" t="s">
        <v>159</v>
      </c>
    </row>
    <row r="163" spans="1:3" ht="5.5" customHeight="1" x14ac:dyDescent="0.35"/>
    <row r="164" spans="1:3" x14ac:dyDescent="0.35">
      <c r="A164" t="s">
        <v>67</v>
      </c>
      <c r="B164">
        <v>0.5</v>
      </c>
    </row>
    <row r="165" spans="1:3" ht="6" customHeight="1" x14ac:dyDescent="0.35"/>
    <row r="166" spans="1:3" x14ac:dyDescent="0.35">
      <c r="A166" t="s">
        <v>68</v>
      </c>
      <c r="B166">
        <v>14.3</v>
      </c>
      <c r="C166" s="1" t="s">
        <v>163</v>
      </c>
    </row>
    <row r="168" spans="1:3" x14ac:dyDescent="0.35">
      <c r="A168" s="3" t="s">
        <v>69</v>
      </c>
    </row>
    <row r="169" spans="1:3" x14ac:dyDescent="0.35">
      <c r="A169" t="s">
        <v>70</v>
      </c>
      <c r="B169">
        <v>2</v>
      </c>
      <c r="C169" s="1" t="s">
        <v>160</v>
      </c>
    </row>
    <row r="170" spans="1:3" ht="6" customHeight="1" x14ac:dyDescent="0.35"/>
    <row r="171" spans="1:3" x14ac:dyDescent="0.35">
      <c r="A171" t="s">
        <v>71</v>
      </c>
      <c r="B171">
        <v>1.3</v>
      </c>
      <c r="C171" s="1" t="s">
        <v>13</v>
      </c>
    </row>
    <row r="173" spans="1:3" x14ac:dyDescent="0.35">
      <c r="A173" s="3" t="s">
        <v>112</v>
      </c>
    </row>
    <row r="174" spans="1:3" x14ac:dyDescent="0.35">
      <c r="A174" s="6"/>
      <c r="B174" s="6" t="s">
        <v>125</v>
      </c>
      <c r="C174" s="6" t="s">
        <v>126</v>
      </c>
    </row>
    <row r="175" spans="1:3" x14ac:dyDescent="0.35">
      <c r="A175" s="358" t="str">
        <f>Idx!A4</f>
        <v>b</v>
      </c>
      <c r="B175" s="6">
        <v>1</v>
      </c>
      <c r="C175" s="6">
        <v>1</v>
      </c>
    </row>
    <row r="176" spans="1:3" x14ac:dyDescent="0.35">
      <c r="A176" s="358" t="str">
        <f>Idx!A5</f>
        <v>bd</v>
      </c>
      <c r="B176" s="6">
        <v>1</v>
      </c>
      <c r="C176" s="6">
        <v>1</v>
      </c>
    </row>
    <row r="177" spans="1:3" x14ac:dyDescent="0.35">
      <c r="A177" s="358" t="str">
        <f>Idx!A6</f>
        <v>f</v>
      </c>
      <c r="B177" s="6">
        <v>1</v>
      </c>
      <c r="C177" s="6">
        <v>1</v>
      </c>
    </row>
    <row r="178" spans="1:3" x14ac:dyDescent="0.35">
      <c r="A178" s="358" t="str">
        <f>Idx!A7</f>
        <v>h</v>
      </c>
      <c r="B178" s="6">
        <v>1</v>
      </c>
      <c r="C178" s="6">
        <v>3</v>
      </c>
    </row>
    <row r="179" spans="1:3" x14ac:dyDescent="0.35">
      <c r="A179" s="358" t="str">
        <f>Idx!A8</f>
        <v>i</v>
      </c>
      <c r="B179" s="6">
        <v>1</v>
      </c>
      <c r="C179" s="6">
        <v>1</v>
      </c>
    </row>
    <row r="180" spans="1:3" x14ac:dyDescent="0.35">
      <c r="A180" s="358" t="str">
        <f>Idx!A9</f>
        <v>k</v>
      </c>
      <c r="B180" s="6">
        <v>1</v>
      </c>
      <c r="C180" s="6">
        <v>1</v>
      </c>
    </row>
    <row r="181" spans="1:3" x14ac:dyDescent="0.35">
      <c r="A181" s="358" t="str">
        <f>Idx!A10</f>
        <v>l</v>
      </c>
      <c r="B181" s="6">
        <v>1</v>
      </c>
      <c r="C181" s="6">
        <v>1</v>
      </c>
    </row>
    <row r="182" spans="1:3" x14ac:dyDescent="0.35">
      <c r="A182" s="358" t="str">
        <f>Idx!A11</f>
        <v>o</v>
      </c>
      <c r="B182" s="6">
        <v>1</v>
      </c>
      <c r="C182" s="6">
        <v>1</v>
      </c>
    </row>
    <row r="183" spans="1:3" x14ac:dyDescent="0.35">
      <c r="A183" s="358" t="str">
        <f>Idx!A12</f>
        <v>od</v>
      </c>
      <c r="B183" s="6">
        <v>1</v>
      </c>
      <c r="C183" s="6">
        <v>1</v>
      </c>
    </row>
    <row r="184" spans="1:3" x14ac:dyDescent="0.35">
      <c r="A184" s="358" t="str">
        <f>Idx!A13</f>
        <v>of</v>
      </c>
      <c r="B184" s="6">
        <v>1</v>
      </c>
      <c r="C184" s="6">
        <v>1</v>
      </c>
    </row>
    <row r="185" spans="1:3" x14ac:dyDescent="0.35">
      <c r="A185" s="358" t="str">
        <f>Idx!A14</f>
        <v>r</v>
      </c>
      <c r="B185" s="6">
        <v>1</v>
      </c>
      <c r="C185" s="6">
        <v>1</v>
      </c>
    </row>
    <row r="186" spans="1:3" x14ac:dyDescent="0.35">
      <c r="A186" s="358" t="str">
        <f>Idx!A15</f>
        <v>rd</v>
      </c>
      <c r="B186" s="6">
        <v>1</v>
      </c>
      <c r="C186" s="6">
        <v>1</v>
      </c>
    </row>
    <row r="187" spans="1:3" x14ac:dyDescent="0.35">
      <c r="A187" s="358" t="str">
        <f>Idx!A16</f>
        <v>v</v>
      </c>
      <c r="B187" s="6">
        <v>1</v>
      </c>
      <c r="C187" s="6">
        <v>1</v>
      </c>
    </row>
    <row r="188" spans="1:3" x14ac:dyDescent="0.35">
      <c r="A188" s="358" t="str">
        <f>Idx!A17</f>
        <v>w</v>
      </c>
      <c r="B188" s="6">
        <v>1</v>
      </c>
      <c r="C188" s="6">
        <v>1</v>
      </c>
    </row>
    <row r="189" spans="1:3" x14ac:dyDescent="0.35">
      <c r="A189" s="358" t="str">
        <f>Idx!A18</f>
        <v>wd</v>
      </c>
      <c r="B189" s="6">
        <v>1</v>
      </c>
      <c r="C189" s="6">
        <v>1</v>
      </c>
    </row>
    <row r="190" spans="1:3" x14ac:dyDescent="0.35">
      <c r="A190" s="358" t="str">
        <f>Idx!A19</f>
        <v>z</v>
      </c>
      <c r="B190" s="6">
        <v>1</v>
      </c>
      <c r="C190" s="6">
        <v>1</v>
      </c>
    </row>
    <row r="191" spans="1:3" x14ac:dyDescent="0.35">
      <c r="A191" s="358" t="str">
        <f>Idx!A20</f>
        <v>zd</v>
      </c>
      <c r="B191" s="6">
        <v>1</v>
      </c>
      <c r="C19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4">
        <v>0.08</v>
      </c>
      <c r="C12" s="1" t="s">
        <v>2257</v>
      </c>
    </row>
    <row r="14" spans="1:5" x14ac:dyDescent="0.35">
      <c r="A14" s="3" t="s">
        <v>2258</v>
      </c>
    </row>
    <row r="15" spans="1:5" x14ac:dyDescent="0.35">
      <c r="A15" t="s">
        <v>101</v>
      </c>
      <c r="B15" t="s">
        <v>102</v>
      </c>
      <c r="C15" t="s">
        <v>165</v>
      </c>
      <c r="D15" t="s">
        <v>167</v>
      </c>
      <c r="E15" t="s">
        <v>166</v>
      </c>
    </row>
    <row r="16" spans="1:5" x14ac:dyDescent="0.35">
      <c r="A16" t="s">
        <v>168</v>
      </c>
      <c r="B16" s="330">
        <v>62666.666666666664</v>
      </c>
      <c r="C16" s="44">
        <v>1</v>
      </c>
      <c r="D16" s="44">
        <v>0</v>
      </c>
      <c r="E16" s="44">
        <f>1-C16-D16</f>
        <v>0</v>
      </c>
    </row>
    <row r="17" spans="1:5" x14ac:dyDescent="0.35">
      <c r="A17" t="s">
        <v>25</v>
      </c>
      <c r="B17" s="330">
        <v>29000</v>
      </c>
      <c r="C17" s="44">
        <v>1</v>
      </c>
      <c r="D17" s="44">
        <v>0</v>
      </c>
      <c r="E17" s="44">
        <f t="shared" ref="E17:E30" si="0">1-C17-D17</f>
        <v>0</v>
      </c>
    </row>
    <row r="18" spans="1:5" x14ac:dyDescent="0.35">
      <c r="A18" t="s">
        <v>26</v>
      </c>
      <c r="B18" s="330">
        <v>99000</v>
      </c>
      <c r="C18" s="44">
        <v>0</v>
      </c>
      <c r="D18" s="44">
        <v>1</v>
      </c>
      <c r="E18" s="44">
        <f t="shared" si="0"/>
        <v>0</v>
      </c>
    </row>
    <row r="19" spans="1:5" x14ac:dyDescent="0.35">
      <c r="A19" t="s">
        <v>164</v>
      </c>
      <c r="B19" s="330">
        <v>10000</v>
      </c>
      <c r="C19" s="44">
        <v>0</v>
      </c>
      <c r="D19" s="44">
        <v>1</v>
      </c>
      <c r="E19" s="44">
        <f t="shared" si="0"/>
        <v>0</v>
      </c>
    </row>
    <row r="20" spans="1:5" x14ac:dyDescent="0.35">
      <c r="A20" t="s">
        <v>169</v>
      </c>
      <c r="B20" s="330">
        <v>62666.666666666664</v>
      </c>
      <c r="C20" s="44">
        <v>0.3</v>
      </c>
      <c r="D20" s="44">
        <v>0.3</v>
      </c>
      <c r="E20" s="44">
        <f t="shared" si="0"/>
        <v>0.39999999999999997</v>
      </c>
    </row>
    <row r="21" spans="1:5" x14ac:dyDescent="0.35">
      <c r="A21" t="s">
        <v>27</v>
      </c>
      <c r="B21" s="330">
        <v>30000</v>
      </c>
      <c r="C21" s="44">
        <v>0.85</v>
      </c>
      <c r="D21" s="44">
        <v>0</v>
      </c>
      <c r="E21" s="44">
        <f t="shared" si="0"/>
        <v>0.15000000000000002</v>
      </c>
    </row>
    <row r="22" spans="1:5" x14ac:dyDescent="0.35">
      <c r="A22" t="s">
        <v>28</v>
      </c>
      <c r="B22" s="330">
        <v>11666.666666666666</v>
      </c>
      <c r="C22" s="44">
        <v>0.85</v>
      </c>
      <c r="D22" s="44">
        <v>0</v>
      </c>
      <c r="E22" s="44">
        <f t="shared" si="0"/>
        <v>0.15000000000000002</v>
      </c>
    </row>
    <row r="23" spans="1:5" x14ac:dyDescent="0.35">
      <c r="A23" t="s">
        <v>29</v>
      </c>
      <c r="B23" s="330">
        <v>5000</v>
      </c>
      <c r="C23" s="44">
        <v>0</v>
      </c>
      <c r="D23" s="44">
        <v>0</v>
      </c>
      <c r="E23" s="44">
        <f t="shared" si="0"/>
        <v>1</v>
      </c>
    </row>
    <row r="24" spans="1:5" x14ac:dyDescent="0.35">
      <c r="A24" t="s">
        <v>30</v>
      </c>
      <c r="B24" s="330">
        <v>3333.3333333333335</v>
      </c>
      <c r="C24" s="44">
        <v>0</v>
      </c>
      <c r="D24" s="44">
        <v>0</v>
      </c>
      <c r="E24" s="44">
        <f t="shared" si="0"/>
        <v>1</v>
      </c>
    </row>
    <row r="25" spans="1:5" x14ac:dyDescent="0.35">
      <c r="A25" t="s">
        <v>31</v>
      </c>
      <c r="B25" s="330">
        <v>25000</v>
      </c>
      <c r="C25" s="44">
        <v>0</v>
      </c>
      <c r="D25" s="44">
        <v>0</v>
      </c>
      <c r="E25" s="44">
        <f t="shared" si="0"/>
        <v>1</v>
      </c>
    </row>
    <row r="26" spans="1:5" x14ac:dyDescent="0.35">
      <c r="A26" t="s">
        <v>32</v>
      </c>
      <c r="B26" s="330">
        <v>12000</v>
      </c>
      <c r="C26" s="44">
        <v>0.3</v>
      </c>
      <c r="D26" s="44">
        <v>0.3</v>
      </c>
      <c r="E26" s="44">
        <f t="shared" si="0"/>
        <v>0.39999999999999997</v>
      </c>
    </row>
    <row r="27" spans="1:5" x14ac:dyDescent="0.35">
      <c r="A27" t="s">
        <v>33</v>
      </c>
      <c r="B27" s="330">
        <v>26000</v>
      </c>
      <c r="C27" s="44">
        <v>0</v>
      </c>
      <c r="D27" s="44">
        <v>0</v>
      </c>
      <c r="E27" s="44">
        <f t="shared" si="0"/>
        <v>1</v>
      </c>
    </row>
    <row r="28" spans="1:5" x14ac:dyDescent="0.35">
      <c r="A28" t="s">
        <v>34</v>
      </c>
      <c r="B28" s="330">
        <v>7333.333333333333</v>
      </c>
      <c r="C28" s="44">
        <v>0</v>
      </c>
      <c r="D28" s="44">
        <v>0</v>
      </c>
      <c r="E28" s="44">
        <f t="shared" si="0"/>
        <v>1</v>
      </c>
    </row>
    <row r="29" spans="1:5" x14ac:dyDescent="0.35">
      <c r="A29" t="s">
        <v>35</v>
      </c>
      <c r="B29" s="330">
        <v>0</v>
      </c>
      <c r="C29" s="44">
        <v>0</v>
      </c>
      <c r="D29" s="44">
        <v>0</v>
      </c>
      <c r="E29" s="44">
        <f t="shared" si="0"/>
        <v>1</v>
      </c>
    </row>
    <row r="30" spans="1:5" x14ac:dyDescent="0.35">
      <c r="A30" t="s">
        <v>36</v>
      </c>
      <c r="B30" s="330">
        <v>12000</v>
      </c>
      <c r="C30" s="44">
        <v>0</v>
      </c>
      <c r="D30" s="44">
        <v>0</v>
      </c>
      <c r="E30" s="44">
        <f t="shared" si="0"/>
        <v>1</v>
      </c>
    </row>
    <row r="31" spans="1:5" x14ac:dyDescent="0.35">
      <c r="B31" s="385">
        <f>SUM(B16:B30)</f>
        <v>395666.66666666663</v>
      </c>
    </row>
    <row r="32" spans="1:5" x14ac:dyDescent="0.35">
      <c r="A32" s="3" t="s">
        <v>24</v>
      </c>
    </row>
    <row r="33" spans="1:3" x14ac:dyDescent="0.35">
      <c r="A33" t="s">
        <v>37</v>
      </c>
      <c r="B33">
        <v>0.3</v>
      </c>
      <c r="C33" s="1" t="s">
        <v>157</v>
      </c>
    </row>
    <row r="34" spans="1:3" ht="7.15" customHeight="1" x14ac:dyDescent="0.35"/>
    <row r="35" spans="1:3" x14ac:dyDescent="0.35">
      <c r="A35" t="s">
        <v>38</v>
      </c>
      <c r="B35">
        <v>1.25</v>
      </c>
      <c r="C35" s="1" t="s">
        <v>157</v>
      </c>
    </row>
    <row r="37" spans="1:3" x14ac:dyDescent="0.35">
      <c r="A37" s="3" t="s">
        <v>39</v>
      </c>
    </row>
    <row r="38" spans="1:3" x14ac:dyDescent="0.35">
      <c r="A38" t="s">
        <v>40</v>
      </c>
      <c r="B38">
        <v>4.5</v>
      </c>
      <c r="C38" s="1" t="s">
        <v>158</v>
      </c>
    </row>
    <row r="39" spans="1:3" ht="9" customHeight="1" x14ac:dyDescent="0.35"/>
    <row r="40" spans="1:3" x14ac:dyDescent="0.35">
      <c r="A40" t="s">
        <v>41</v>
      </c>
      <c r="B40">
        <v>0.85</v>
      </c>
    </row>
    <row r="41" spans="1:3" ht="4.9000000000000004" customHeight="1" x14ac:dyDescent="0.35"/>
    <row r="42" spans="1:3" x14ac:dyDescent="0.35">
      <c r="A42" t="s">
        <v>72</v>
      </c>
      <c r="B42">
        <v>10</v>
      </c>
      <c r="C42" s="1" t="s">
        <v>159</v>
      </c>
    </row>
    <row r="43" spans="1:3" ht="7.15" customHeight="1" x14ac:dyDescent="0.35"/>
    <row r="44" spans="1:3" x14ac:dyDescent="0.35">
      <c r="A44" t="s">
        <v>76</v>
      </c>
      <c r="B44">
        <v>5.41</v>
      </c>
    </row>
    <row r="45" spans="1:3" ht="7.15" customHeight="1" x14ac:dyDescent="0.35"/>
    <row r="46" spans="1:3" x14ac:dyDescent="0.35">
      <c r="A46" t="s">
        <v>75</v>
      </c>
      <c r="B46">
        <v>1.08</v>
      </c>
    </row>
    <row r="47" spans="1:3" ht="7.15" customHeight="1" x14ac:dyDescent="0.35"/>
    <row r="48" spans="1:3" x14ac:dyDescent="0.35">
      <c r="A48" t="s">
        <v>74</v>
      </c>
      <c r="B48">
        <v>2.0699999999999998</v>
      </c>
    </row>
    <row r="49" spans="1:2" ht="7.15" customHeight="1" x14ac:dyDescent="0.35"/>
    <row r="50" spans="1:2" x14ac:dyDescent="0.35">
      <c r="A50" t="s">
        <v>73</v>
      </c>
      <c r="B50"/>
    </row>
    <row r="51" spans="1:2" x14ac:dyDescent="0.35">
      <c r="A51" s="357" t="str">
        <f>Idx!C4</f>
        <v>a</v>
      </c>
      <c r="B51">
        <v>1</v>
      </c>
    </row>
    <row r="52" spans="1:2" x14ac:dyDescent="0.35">
      <c r="A52" s="357" t="str">
        <f>Idx!C5</f>
        <v>ar</v>
      </c>
      <c r="B52">
        <v>1</v>
      </c>
    </row>
    <row r="53" spans="1:2" x14ac:dyDescent="0.35">
      <c r="A53" s="357" t="str">
        <f>Idx!C6</f>
        <v>a2</v>
      </c>
      <c r="B53">
        <v>1</v>
      </c>
    </row>
    <row r="54" spans="1:2" x14ac:dyDescent="0.35">
      <c r="A54" s="357" t="str">
        <f>Idx!C7</f>
        <v>b</v>
      </c>
      <c r="B54">
        <v>1</v>
      </c>
    </row>
    <row r="55" spans="1:2" x14ac:dyDescent="0.35">
      <c r="A55" s="357" t="str">
        <f>Idx!C8</f>
        <v>bd</v>
      </c>
      <c r="B55">
        <v>1</v>
      </c>
    </row>
    <row r="56" spans="1:2" x14ac:dyDescent="0.35">
      <c r="A56" s="357" t="str">
        <f>Idx!C9</f>
        <v>f</v>
      </c>
      <c r="B56">
        <v>1</v>
      </c>
    </row>
    <row r="57" spans="1:2" x14ac:dyDescent="0.35">
      <c r="A57" s="357" t="str">
        <f>Idx!C10</f>
        <v>h</v>
      </c>
      <c r="B57">
        <v>1</v>
      </c>
    </row>
    <row r="58" spans="1:2" x14ac:dyDescent="0.35">
      <c r="A58" s="357" t="str">
        <f>Idx!C11</f>
        <v>i</v>
      </c>
      <c r="B58">
        <v>1</v>
      </c>
    </row>
    <row r="59" spans="1:2" x14ac:dyDescent="0.35">
      <c r="A59" s="357" t="str">
        <f>Idx!C12</f>
        <v>j</v>
      </c>
      <c r="B59">
        <v>1</v>
      </c>
    </row>
    <row r="60" spans="1:2" x14ac:dyDescent="0.35">
      <c r="A60" s="357" t="str">
        <f>Idx!C13</f>
        <v>jc</v>
      </c>
      <c r="B60">
        <v>1</v>
      </c>
    </row>
    <row r="61" spans="1:2" x14ac:dyDescent="0.35">
      <c r="A61" s="357" t="str">
        <f>Idx!C14</f>
        <v>jr</v>
      </c>
      <c r="B61">
        <v>1</v>
      </c>
    </row>
    <row r="62" spans="1:2" x14ac:dyDescent="0.35">
      <c r="A62" s="357" t="str">
        <f>Idx!C15</f>
        <v>k</v>
      </c>
      <c r="B62">
        <v>1</v>
      </c>
    </row>
    <row r="63" spans="1:2" x14ac:dyDescent="0.35">
      <c r="A63" s="357" t="str">
        <f>Idx!C16</f>
        <v>l</v>
      </c>
      <c r="B63">
        <v>1</v>
      </c>
    </row>
    <row r="64" spans="1:2" x14ac:dyDescent="0.35">
      <c r="A64" s="357" t="str">
        <f>Idx!C17</f>
        <v>m</v>
      </c>
      <c r="B64">
        <v>1</v>
      </c>
    </row>
    <row r="65" spans="1:2" x14ac:dyDescent="0.35">
      <c r="A65" s="357" t="str">
        <f>Idx!C18</f>
        <v>o</v>
      </c>
      <c r="B65">
        <v>1</v>
      </c>
    </row>
    <row r="66" spans="1:2" x14ac:dyDescent="0.35">
      <c r="A66" s="357" t="str">
        <f>Idx!C19</f>
        <v>od</v>
      </c>
      <c r="B66">
        <v>1</v>
      </c>
    </row>
    <row r="67" spans="1:2" x14ac:dyDescent="0.35">
      <c r="A67" s="357" t="str">
        <f>Idx!C20</f>
        <v>of</v>
      </c>
      <c r="B67">
        <v>1</v>
      </c>
    </row>
    <row r="68" spans="1:2" x14ac:dyDescent="0.35">
      <c r="A68" s="357" t="str">
        <f>Idx!C21</f>
        <v>r</v>
      </c>
      <c r="B68">
        <v>1</v>
      </c>
    </row>
    <row r="69" spans="1:2" x14ac:dyDescent="0.35">
      <c r="A69" s="357" t="str">
        <f>Idx!C22</f>
        <v>rd</v>
      </c>
      <c r="B69">
        <v>1</v>
      </c>
    </row>
    <row r="70" spans="1:2" x14ac:dyDescent="0.35">
      <c r="A70" s="357" t="str">
        <f>Idx!C23</f>
        <v>s</v>
      </c>
      <c r="B70">
        <v>1</v>
      </c>
    </row>
    <row r="71" spans="1:2" x14ac:dyDescent="0.35">
      <c r="A71" s="357" t="str">
        <f>Idx!C24</f>
        <v>sp</v>
      </c>
      <c r="B71">
        <v>1</v>
      </c>
    </row>
    <row r="72" spans="1:2" x14ac:dyDescent="0.35">
      <c r="A72" s="357" t="str">
        <f>Idx!C25</f>
        <v>sr</v>
      </c>
      <c r="B72">
        <v>1</v>
      </c>
    </row>
    <row r="73" spans="1:2" x14ac:dyDescent="0.35">
      <c r="A73" s="357" t="str">
        <f>Idx!C26</f>
        <v>t</v>
      </c>
      <c r="B73">
        <v>1</v>
      </c>
    </row>
    <row r="74" spans="1:2" x14ac:dyDescent="0.35">
      <c r="A74" s="357" t="str">
        <f>Idx!C27</f>
        <v>tc</v>
      </c>
      <c r="B74">
        <v>1</v>
      </c>
    </row>
    <row r="75" spans="1:2" x14ac:dyDescent="0.35">
      <c r="A75" s="357" t="str">
        <f>Idx!C28</f>
        <v>tr</v>
      </c>
      <c r="B75">
        <v>1</v>
      </c>
    </row>
    <row r="76" spans="1:2" x14ac:dyDescent="0.35">
      <c r="A76" s="357" t="str">
        <f>Idx!C29</f>
        <v>u</v>
      </c>
      <c r="B76">
        <v>1</v>
      </c>
    </row>
    <row r="77" spans="1:2" x14ac:dyDescent="0.35">
      <c r="A77" s="357" t="str">
        <f>Idx!C30</f>
        <v>uc</v>
      </c>
      <c r="B77">
        <v>1</v>
      </c>
    </row>
    <row r="78" spans="1:2" x14ac:dyDescent="0.35">
      <c r="A78" s="357" t="str">
        <f>Idx!C31</f>
        <v>ur</v>
      </c>
      <c r="B78">
        <v>1</v>
      </c>
    </row>
    <row r="79" spans="1:2" x14ac:dyDescent="0.35">
      <c r="A79" s="357" t="str">
        <f>Idx!C32</f>
        <v>v</v>
      </c>
      <c r="B79">
        <v>1</v>
      </c>
    </row>
    <row r="80" spans="1:2" x14ac:dyDescent="0.35">
      <c r="A80" s="357" t="str">
        <f>Idx!C33</f>
        <v>w</v>
      </c>
      <c r="B80">
        <v>1</v>
      </c>
    </row>
    <row r="81" spans="1:3" x14ac:dyDescent="0.35">
      <c r="A81" s="357" t="str">
        <f>Idx!C34</f>
        <v>wd</v>
      </c>
      <c r="B81">
        <v>1</v>
      </c>
    </row>
    <row r="82" spans="1:3" x14ac:dyDescent="0.35">
      <c r="A82" s="357" t="str">
        <f>Idx!C35</f>
        <v>x</v>
      </c>
      <c r="B82">
        <v>1</v>
      </c>
    </row>
    <row r="83" spans="1:3" x14ac:dyDescent="0.35">
      <c r="A83" s="357" t="str">
        <f>Idx!C36</f>
        <v>xc</v>
      </c>
      <c r="B83">
        <v>1</v>
      </c>
    </row>
    <row r="84" spans="1:3" x14ac:dyDescent="0.35">
      <c r="A84" s="357" t="str">
        <f>Idx!C37</f>
        <v>xr</v>
      </c>
      <c r="B84">
        <v>1</v>
      </c>
    </row>
    <row r="85" spans="1:3" x14ac:dyDescent="0.35">
      <c r="A85" s="357" t="str">
        <f>Idx!C38</f>
        <v>z</v>
      </c>
      <c r="B85">
        <v>1</v>
      </c>
    </row>
    <row r="86" spans="1:3" x14ac:dyDescent="0.35">
      <c r="A86" s="357" t="str">
        <f>Idx!C39</f>
        <v>zd</v>
      </c>
      <c r="B86">
        <v>1</v>
      </c>
    </row>
    <row r="88" spans="1:3" x14ac:dyDescent="0.35">
      <c r="A88" s="3" t="s">
        <v>44</v>
      </c>
    </row>
    <row r="89" spans="1:3" x14ac:dyDescent="0.35">
      <c r="A89" t="s">
        <v>45</v>
      </c>
      <c r="B89">
        <v>5.5</v>
      </c>
    </row>
    <row r="90" spans="1:3" ht="6" customHeight="1" x14ac:dyDescent="0.35"/>
    <row r="91" spans="1:3" x14ac:dyDescent="0.35">
      <c r="A91" t="s">
        <v>46</v>
      </c>
      <c r="B91">
        <v>50</v>
      </c>
    </row>
    <row r="92" spans="1:3" ht="7.15" customHeight="1" x14ac:dyDescent="0.35"/>
    <row r="93" spans="1:3" x14ac:dyDescent="0.35">
      <c r="A93" t="s">
        <v>47</v>
      </c>
      <c r="B93">
        <v>0.3</v>
      </c>
      <c r="C93" s="1" t="s">
        <v>157</v>
      </c>
    </row>
    <row r="94" spans="1:3" ht="7.15" customHeight="1" x14ac:dyDescent="0.35"/>
    <row r="95" spans="1:3" x14ac:dyDescent="0.35">
      <c r="A95" t="s">
        <v>81</v>
      </c>
      <c r="B95">
        <v>0.5</v>
      </c>
    </row>
    <row r="96" spans="1:3" ht="7.15" customHeight="1" x14ac:dyDescent="0.35"/>
    <row r="97" spans="1:2" x14ac:dyDescent="0.35">
      <c r="A97" t="s">
        <v>48</v>
      </c>
      <c r="B97"/>
    </row>
    <row r="98" spans="1:2" x14ac:dyDescent="0.35">
      <c r="A98" s="357" t="s">
        <v>4</v>
      </c>
      <c r="B98">
        <v>8</v>
      </c>
    </row>
    <row r="99" spans="1:2" x14ac:dyDescent="0.35">
      <c r="A99" s="357" t="s">
        <v>2411</v>
      </c>
      <c r="B99">
        <v>8</v>
      </c>
    </row>
    <row r="100" spans="1:2" x14ac:dyDescent="0.35">
      <c r="A100" s="357" t="s">
        <v>10</v>
      </c>
      <c r="B100">
        <v>5.5</v>
      </c>
    </row>
    <row r="101" spans="1:2" x14ac:dyDescent="0.35">
      <c r="A101" s="357" t="s">
        <v>87</v>
      </c>
      <c r="B101">
        <v>8</v>
      </c>
    </row>
    <row r="102" spans="1:2" x14ac:dyDescent="0.35">
      <c r="A102" s="357" t="s">
        <v>88</v>
      </c>
      <c r="B102">
        <v>5.5</v>
      </c>
    </row>
    <row r="103" spans="1:2" x14ac:dyDescent="0.35">
      <c r="A103" s="357" t="s">
        <v>89</v>
      </c>
      <c r="B103">
        <v>5.5</v>
      </c>
    </row>
    <row r="104" spans="1:2" x14ac:dyDescent="0.35">
      <c r="A104" s="357" t="s">
        <v>7</v>
      </c>
      <c r="B104">
        <v>6</v>
      </c>
    </row>
    <row r="105" spans="1:2" x14ac:dyDescent="0.35">
      <c r="A105" s="357" t="s">
        <v>6</v>
      </c>
      <c r="B105">
        <v>8</v>
      </c>
    </row>
    <row r="106" spans="1:2" x14ac:dyDescent="0.35">
      <c r="A106" s="357" t="s">
        <v>2415</v>
      </c>
      <c r="B106">
        <v>8</v>
      </c>
    </row>
    <row r="107" spans="1:2" x14ac:dyDescent="0.35">
      <c r="A107" s="357" t="s">
        <v>103</v>
      </c>
      <c r="B107">
        <v>8</v>
      </c>
    </row>
    <row r="108" spans="1:2" x14ac:dyDescent="0.35">
      <c r="A108" s="357" t="s">
        <v>9</v>
      </c>
      <c r="B108">
        <v>6</v>
      </c>
    </row>
    <row r="109" spans="1:2" x14ac:dyDescent="0.35">
      <c r="A109" s="357" t="s">
        <v>2414</v>
      </c>
      <c r="B109">
        <v>6</v>
      </c>
    </row>
    <row r="110" spans="1:2" x14ac:dyDescent="0.35">
      <c r="A110" s="357" t="s">
        <v>90</v>
      </c>
      <c r="B110">
        <v>5.5</v>
      </c>
    </row>
    <row r="111" spans="1:2" x14ac:dyDescent="0.35">
      <c r="A111" s="357" t="s">
        <v>5</v>
      </c>
      <c r="B111">
        <v>8</v>
      </c>
    </row>
    <row r="112" spans="1:2" x14ac:dyDescent="0.35">
      <c r="A112" s="357" t="s">
        <v>2413</v>
      </c>
      <c r="B112">
        <v>8</v>
      </c>
    </row>
    <row r="113" spans="1:2" x14ac:dyDescent="0.35">
      <c r="A113" s="357" t="s">
        <v>8</v>
      </c>
      <c r="B113">
        <v>6</v>
      </c>
    </row>
    <row r="114" spans="1:2" x14ac:dyDescent="0.35">
      <c r="A114" s="357" t="s">
        <v>2412</v>
      </c>
      <c r="B114">
        <v>6</v>
      </c>
    </row>
    <row r="116" spans="1:2" x14ac:dyDescent="0.35">
      <c r="A116" t="s">
        <v>49</v>
      </c>
      <c r="B116"/>
    </row>
    <row r="117" spans="1:2" x14ac:dyDescent="0.35">
      <c r="A117" s="357" t="str">
        <f>Idx!A4</f>
        <v>b</v>
      </c>
      <c r="B117">
        <v>17.5</v>
      </c>
    </row>
    <row r="118" spans="1:2" x14ac:dyDescent="0.35">
      <c r="A118" s="357" t="str">
        <f>Idx!A5</f>
        <v>bd</v>
      </c>
      <c r="B118">
        <v>17.5</v>
      </c>
    </row>
    <row r="119" spans="1:2" x14ac:dyDescent="0.35">
      <c r="A119" s="357" t="str">
        <f>Idx!A6</f>
        <v>f</v>
      </c>
      <c r="B119">
        <v>22.5</v>
      </c>
    </row>
    <row r="120" spans="1:2" x14ac:dyDescent="0.35">
      <c r="A120" s="357" t="str">
        <f>Idx!A7</f>
        <v>h</v>
      </c>
      <c r="B120">
        <v>17.5</v>
      </c>
    </row>
    <row r="121" spans="1:2" x14ac:dyDescent="0.35">
      <c r="A121" s="357" t="str">
        <f>Idx!A8</f>
        <v>i</v>
      </c>
      <c r="B121">
        <v>22.5</v>
      </c>
    </row>
    <row r="122" spans="1:2" x14ac:dyDescent="0.35">
      <c r="A122" s="357" t="str">
        <f>Idx!A9</f>
        <v>k</v>
      </c>
      <c r="B122">
        <v>22.5</v>
      </c>
    </row>
    <row r="123" spans="1:2" x14ac:dyDescent="0.35">
      <c r="A123" s="357" t="str">
        <f>Idx!A10</f>
        <v>l</v>
      </c>
      <c r="B123">
        <v>22.5</v>
      </c>
    </row>
    <row r="124" spans="1:2" x14ac:dyDescent="0.35">
      <c r="A124" s="357" t="str">
        <f>Idx!A11</f>
        <v>o</v>
      </c>
      <c r="B124">
        <v>17.5</v>
      </c>
    </row>
    <row r="125" spans="1:2" x14ac:dyDescent="0.35">
      <c r="A125" s="357" t="str">
        <f>Idx!A12</f>
        <v>od</v>
      </c>
      <c r="B125">
        <v>17.5</v>
      </c>
    </row>
    <row r="126" spans="1:2" x14ac:dyDescent="0.35">
      <c r="A126" s="357" t="str">
        <f>Idx!A13</f>
        <v>of</v>
      </c>
      <c r="B126">
        <v>17.5</v>
      </c>
    </row>
    <row r="127" spans="1:2" x14ac:dyDescent="0.35">
      <c r="A127" s="357" t="str">
        <f>Idx!A14</f>
        <v>r</v>
      </c>
      <c r="B127">
        <v>22.5</v>
      </c>
    </row>
    <row r="128" spans="1:2" x14ac:dyDescent="0.35">
      <c r="A128" s="357" t="str">
        <f>Idx!A15</f>
        <v>rd</v>
      </c>
      <c r="B128">
        <v>22.5</v>
      </c>
    </row>
    <row r="129" spans="1:3" x14ac:dyDescent="0.35">
      <c r="A129" s="357" t="str">
        <f>Idx!A16</f>
        <v>v</v>
      </c>
      <c r="B129">
        <v>22.5</v>
      </c>
    </row>
    <row r="130" spans="1:3" x14ac:dyDescent="0.35">
      <c r="A130" s="357" t="str">
        <f>Idx!A17</f>
        <v>w</v>
      </c>
      <c r="B130">
        <v>17.5</v>
      </c>
    </row>
    <row r="131" spans="1:3" x14ac:dyDescent="0.35">
      <c r="A131" s="357" t="str">
        <f>Idx!A18</f>
        <v>wd</v>
      </c>
      <c r="B131">
        <v>17.5</v>
      </c>
    </row>
    <row r="132" spans="1:3" x14ac:dyDescent="0.35">
      <c r="A132" s="357" t="str">
        <f>Idx!A19</f>
        <v>z</v>
      </c>
      <c r="B132">
        <v>22.5</v>
      </c>
    </row>
    <row r="133" spans="1:3" x14ac:dyDescent="0.35">
      <c r="A133" s="357" t="str">
        <f>Idx!A20</f>
        <v>zd</v>
      </c>
      <c r="B133">
        <v>22.5</v>
      </c>
    </row>
    <row r="135" spans="1:3" x14ac:dyDescent="0.35">
      <c r="A135" s="3" t="s">
        <v>50</v>
      </c>
    </row>
    <row r="136" spans="1:3" x14ac:dyDescent="0.35">
      <c r="A136" t="s">
        <v>51</v>
      </c>
      <c r="B136">
        <v>20</v>
      </c>
      <c r="C136" s="1" t="s">
        <v>158</v>
      </c>
    </row>
    <row r="137" spans="1:3" ht="7.9" customHeight="1" x14ac:dyDescent="0.35"/>
    <row r="138" spans="1:3" x14ac:dyDescent="0.35">
      <c r="A138" t="s">
        <v>52</v>
      </c>
      <c r="B138">
        <v>20</v>
      </c>
      <c r="C138" s="1" t="s">
        <v>159</v>
      </c>
    </row>
    <row r="139" spans="1:3" ht="4.1500000000000004" customHeight="1" x14ac:dyDescent="0.35"/>
    <row r="140" spans="1:3" x14ac:dyDescent="0.35">
      <c r="A140" t="s">
        <v>53</v>
      </c>
      <c r="B140">
        <v>0.6</v>
      </c>
    </row>
    <row r="141" spans="1:3" ht="4.1500000000000004" customHeight="1" x14ac:dyDescent="0.35"/>
    <row r="142" spans="1:3" x14ac:dyDescent="0.35">
      <c r="A142" t="s">
        <v>54</v>
      </c>
      <c r="B142">
        <v>0.6</v>
      </c>
      <c r="C142" s="1" t="s">
        <v>160</v>
      </c>
    </row>
    <row r="143" spans="1:3" ht="3" customHeight="1" x14ac:dyDescent="0.35"/>
    <row r="144" spans="1:3" x14ac:dyDescent="0.35">
      <c r="A144" t="s">
        <v>55</v>
      </c>
      <c r="B144">
        <v>1.3</v>
      </c>
    </row>
    <row r="146" spans="1:3" x14ac:dyDescent="0.35">
      <c r="A146" s="3" t="s">
        <v>56</v>
      </c>
    </row>
    <row r="147" spans="1:3" x14ac:dyDescent="0.35">
      <c r="A147" t="s">
        <v>57</v>
      </c>
      <c r="B147">
        <v>11.3</v>
      </c>
      <c r="C147" s="1" t="s">
        <v>161</v>
      </c>
    </row>
    <row r="149" spans="1:3" x14ac:dyDescent="0.35">
      <c r="A149" t="s">
        <v>58</v>
      </c>
      <c r="B149"/>
    </row>
    <row r="150" spans="1:3" x14ac:dyDescent="0.35">
      <c r="A150" t="s">
        <v>59</v>
      </c>
      <c r="B150">
        <v>20</v>
      </c>
    </row>
    <row r="151" spans="1:3" x14ac:dyDescent="0.35">
      <c r="A151" t="s">
        <v>98</v>
      </c>
      <c r="B151"/>
    </row>
    <row r="152" spans="1:3" x14ac:dyDescent="0.35">
      <c r="A152" t="s">
        <v>60</v>
      </c>
      <c r="B152">
        <v>20</v>
      </c>
    </row>
    <row r="153" spans="1:3" x14ac:dyDescent="0.35">
      <c r="A153" s="395" t="s">
        <v>2679</v>
      </c>
      <c r="B153">
        <v>15</v>
      </c>
    </row>
    <row r="154" spans="1:3" x14ac:dyDescent="0.35">
      <c r="A154" s="395" t="s">
        <v>2680</v>
      </c>
      <c r="B154">
        <v>15</v>
      </c>
    </row>
    <row r="155" spans="1:3" x14ac:dyDescent="0.35">
      <c r="A155" s="395" t="s">
        <v>2681</v>
      </c>
      <c r="B155">
        <v>20</v>
      </c>
    </row>
    <row r="156" spans="1:3" x14ac:dyDescent="0.35">
      <c r="A156" t="s">
        <v>61</v>
      </c>
      <c r="B156">
        <v>20</v>
      </c>
    </row>
    <row r="157" spans="1:3" x14ac:dyDescent="0.35">
      <c r="A157" t="s">
        <v>62</v>
      </c>
      <c r="B157">
        <v>20</v>
      </c>
    </row>
    <row r="158" spans="1:3" x14ac:dyDescent="0.35">
      <c r="A158" t="s">
        <v>63</v>
      </c>
      <c r="B158">
        <v>20</v>
      </c>
    </row>
    <row r="160" spans="1:3" x14ac:dyDescent="0.35">
      <c r="A160" t="s">
        <v>64</v>
      </c>
      <c r="B160">
        <v>5</v>
      </c>
    </row>
    <row r="161" spans="1:3" ht="7.15" customHeight="1" x14ac:dyDescent="0.35"/>
    <row r="162" spans="1:3" x14ac:dyDescent="0.35">
      <c r="A162" t="s">
        <v>65</v>
      </c>
      <c r="B162">
        <v>0.25</v>
      </c>
      <c r="C162" s="1" t="s">
        <v>162</v>
      </c>
    </row>
    <row r="163" spans="1:3" ht="7.9" customHeight="1" x14ac:dyDescent="0.35"/>
    <row r="164" spans="1:3" x14ac:dyDescent="0.35">
      <c r="A164" t="s">
        <v>66</v>
      </c>
      <c r="B164">
        <v>20</v>
      </c>
      <c r="C164" s="1" t="s">
        <v>159</v>
      </c>
    </row>
    <row r="165" spans="1:3" ht="5.5" customHeight="1" x14ac:dyDescent="0.35"/>
    <row r="166" spans="1:3" x14ac:dyDescent="0.35">
      <c r="A166" t="s">
        <v>67</v>
      </c>
      <c r="B166">
        <v>0.3</v>
      </c>
    </row>
    <row r="167" spans="1:3" ht="6" customHeight="1" x14ac:dyDescent="0.35"/>
    <row r="168" spans="1:3" x14ac:dyDescent="0.35">
      <c r="A168" t="s">
        <v>68</v>
      </c>
      <c r="B168">
        <v>14.3</v>
      </c>
      <c r="C168" s="1" t="s">
        <v>163</v>
      </c>
    </row>
    <row r="170" spans="1:3" x14ac:dyDescent="0.35">
      <c r="A170" s="3" t="s">
        <v>69</v>
      </c>
    </row>
    <row r="171" spans="1:3" x14ac:dyDescent="0.35">
      <c r="A171" t="s">
        <v>70</v>
      </c>
      <c r="B171">
        <v>2</v>
      </c>
      <c r="C171" s="1" t="s">
        <v>160</v>
      </c>
    </row>
    <row r="172" spans="1:3" ht="6" customHeight="1" x14ac:dyDescent="0.35"/>
    <row r="173" spans="1:3" x14ac:dyDescent="0.35">
      <c r="A173" t="s">
        <v>71</v>
      </c>
      <c r="B173">
        <v>1.3</v>
      </c>
      <c r="C173" s="1" t="s">
        <v>13</v>
      </c>
    </row>
    <row r="175" spans="1:3" x14ac:dyDescent="0.35">
      <c r="A175" s="3" t="s">
        <v>112</v>
      </c>
    </row>
    <row r="176" spans="1:3" x14ac:dyDescent="0.35">
      <c r="A176" s="6"/>
      <c r="B176" s="6" t="s">
        <v>125</v>
      </c>
      <c r="C176" s="6" t="s">
        <v>126</v>
      </c>
    </row>
    <row r="177" spans="1:3" x14ac:dyDescent="0.35">
      <c r="A177" s="358" t="str">
        <f>Idx!A4</f>
        <v>b</v>
      </c>
      <c r="B177" s="6">
        <v>1</v>
      </c>
      <c r="C177" s="6">
        <v>1</v>
      </c>
    </row>
    <row r="178" spans="1:3" x14ac:dyDescent="0.35">
      <c r="A178" s="358" t="str">
        <f>Idx!A5</f>
        <v>bd</v>
      </c>
      <c r="B178" s="6">
        <v>1</v>
      </c>
      <c r="C178" s="6">
        <v>1</v>
      </c>
    </row>
    <row r="179" spans="1:3" x14ac:dyDescent="0.35">
      <c r="A179" s="358" t="str">
        <f>Idx!A6</f>
        <v>f</v>
      </c>
      <c r="B179" s="6">
        <v>1</v>
      </c>
      <c r="C179" s="6">
        <v>1</v>
      </c>
    </row>
    <row r="180" spans="1:3" x14ac:dyDescent="0.35">
      <c r="A180" s="358" t="str">
        <f>Idx!A7</f>
        <v>h</v>
      </c>
      <c r="B180" s="6">
        <v>1</v>
      </c>
      <c r="C180" s="6">
        <v>3</v>
      </c>
    </row>
    <row r="181" spans="1:3" x14ac:dyDescent="0.35">
      <c r="A181" s="358" t="str">
        <f>Idx!A8</f>
        <v>i</v>
      </c>
      <c r="B181" s="6">
        <v>1</v>
      </c>
      <c r="C181" s="6">
        <v>1</v>
      </c>
    </row>
    <row r="182" spans="1:3" x14ac:dyDescent="0.35">
      <c r="A182" s="358" t="str">
        <f>Idx!A9</f>
        <v>k</v>
      </c>
      <c r="B182" s="6">
        <v>1</v>
      </c>
      <c r="C182" s="6">
        <v>1</v>
      </c>
    </row>
    <row r="183" spans="1:3" x14ac:dyDescent="0.35">
      <c r="A183" s="358" t="str">
        <f>Idx!A10</f>
        <v>l</v>
      </c>
      <c r="B183" s="6">
        <v>1</v>
      </c>
      <c r="C183" s="6">
        <v>1</v>
      </c>
    </row>
    <row r="184" spans="1:3" x14ac:dyDescent="0.35">
      <c r="A184" s="358" t="str">
        <f>Idx!A11</f>
        <v>o</v>
      </c>
      <c r="B184" s="6">
        <v>1</v>
      </c>
      <c r="C184" s="6">
        <v>1</v>
      </c>
    </row>
    <row r="185" spans="1:3" x14ac:dyDescent="0.35">
      <c r="A185" s="358" t="str">
        <f>Idx!A12</f>
        <v>od</v>
      </c>
      <c r="B185" s="6">
        <v>1</v>
      </c>
      <c r="C185" s="6">
        <v>1</v>
      </c>
    </row>
    <row r="186" spans="1:3" x14ac:dyDescent="0.35">
      <c r="A186" s="358" t="str">
        <f>Idx!A13</f>
        <v>of</v>
      </c>
      <c r="B186" s="6">
        <v>1</v>
      </c>
      <c r="C186" s="6">
        <v>1</v>
      </c>
    </row>
    <row r="187" spans="1:3" x14ac:dyDescent="0.35">
      <c r="A187" s="358" t="str">
        <f>Idx!A14</f>
        <v>r</v>
      </c>
      <c r="B187" s="6">
        <v>1</v>
      </c>
      <c r="C187" s="6">
        <v>1</v>
      </c>
    </row>
    <row r="188" spans="1:3" x14ac:dyDescent="0.35">
      <c r="A188" s="358" t="str">
        <f>Idx!A15</f>
        <v>rd</v>
      </c>
      <c r="B188" s="6">
        <v>1</v>
      </c>
      <c r="C188" s="6">
        <v>1</v>
      </c>
    </row>
    <row r="189" spans="1:3" x14ac:dyDescent="0.35">
      <c r="A189" s="358" t="str">
        <f>Idx!A16</f>
        <v>v</v>
      </c>
      <c r="B189" s="6">
        <v>1</v>
      </c>
      <c r="C189" s="6">
        <v>1</v>
      </c>
    </row>
    <row r="190" spans="1:3" x14ac:dyDescent="0.35">
      <c r="A190" s="358" t="str">
        <f>Idx!A17</f>
        <v>w</v>
      </c>
      <c r="B190" s="6">
        <v>1</v>
      </c>
      <c r="C190" s="6">
        <v>1</v>
      </c>
    </row>
    <row r="191" spans="1:3" x14ac:dyDescent="0.35">
      <c r="A191" s="358" t="str">
        <f>Idx!A18</f>
        <v>wd</v>
      </c>
      <c r="B191" s="6">
        <v>1</v>
      </c>
      <c r="C191" s="6">
        <v>1</v>
      </c>
    </row>
    <row r="192" spans="1:3" x14ac:dyDescent="0.35">
      <c r="A192" s="358" t="str">
        <f>Idx!A19</f>
        <v>z</v>
      </c>
      <c r="B192" s="6">
        <v>1</v>
      </c>
      <c r="C192" s="6">
        <v>1</v>
      </c>
    </row>
    <row r="193" spans="1:3" x14ac:dyDescent="0.3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391</vt:i4>
      </vt:variant>
    </vt:vector>
  </HeadingPairs>
  <TitlesOfParts>
    <vt:vector size="403"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2022-12-19T08:53:17Z</dcterms:modified>
</cp:coreProperties>
</file>