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D3DDBAE5-CF9C-46A3-9EC0-990B78D60ADF}" xr6:coauthVersionLast="45" xr6:coauthVersionMax="47" xr10:uidLastSave="{00000000-0000-0000-0000-000000000000}"/>
  <bookViews>
    <workbookView xWindow="-120" yWindow="-120" windowWidth="29040" windowHeight="15840" firstSheet="1" activeTab="2"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Crop!$G$395:$AU$443</definedName>
    <definedName name="chem_by_lmu">Crop!$H$678:$Q$679</definedName>
    <definedName name="chem_cost" localSheetId="3">Crop!$G$339:$AA$387</definedName>
    <definedName name="chem_info">Crop!$I$696:$L$700</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Feed'!$H$77:$J$85</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Crop!$G$449:$AU$497</definedName>
    <definedName name="fert_by_lmu" localSheetId="3">Crop!$H$653:$Q$662</definedName>
    <definedName name="fert_info" localSheetId="3">Crop!$H$629:$L$638</definedName>
    <definedName name="fert_passes" localSheetId="3">Crop!$G$503:$AU$551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Crop!$H$230:$M$277</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Crop!$H$599:$Q$616</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8">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Crop!$T$716:$T$751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Crop!$Q$231:$Q$277</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Crop!$G$766:$Q$802</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Crop!$I$715:$R$751</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Crop!$I$566:$R$583</definedName>
    <definedName name="yield_penalty_wet" localSheetId="3">Crop!$H$42:$R$59</definedName>
    <definedName name="yields" localSheetId="3">Crop!$T$282:$AD$329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713" i="27" l="1"/>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K626" i="27"/>
  <c r="J626" i="27"/>
  <c r="K625" i="27"/>
  <c r="J625" i="27"/>
  <c r="K624" i="27"/>
  <c r="J62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626" i="27"/>
  <c r="L625" i="27"/>
  <c r="L624" i="27"/>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L636" i="9"/>
  <c r="K636" i="9"/>
  <c r="J636" i="9"/>
  <c r="L635" i="9"/>
  <c r="K635" i="9"/>
  <c r="J635" i="9"/>
  <c r="L634" i="9"/>
  <c r="K634" i="9"/>
  <c r="J634"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07" i="1"/>
  <c r="J507" i="1"/>
  <c r="I507" i="1"/>
  <c r="H507" i="1"/>
  <c r="G507" i="1"/>
  <c r="G453" i="1"/>
  <c r="G399" i="1"/>
  <c r="AA343" i="1"/>
  <c r="Z343" i="1"/>
  <c r="Y343" i="1"/>
  <c r="X343" i="1"/>
  <c r="W343" i="1"/>
  <c r="V343" i="1"/>
  <c r="U343" i="1"/>
  <c r="T343" i="1"/>
  <c r="S343" i="1"/>
  <c r="R343" i="1"/>
  <c r="Q343" i="1"/>
  <c r="P343" i="1"/>
  <c r="O343" i="1"/>
  <c r="N343" i="1"/>
  <c r="M343" i="1"/>
  <c r="L343" i="1"/>
  <c r="K343" i="1"/>
  <c r="J343" i="1"/>
  <c r="G343" i="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S627" i="27"/>
  <c r="S626" i="27"/>
  <c r="S625" i="27"/>
  <c r="AD624" i="27"/>
  <c r="AC624" i="27"/>
  <c r="AC634" i="27" s="1"/>
  <c r="AC644" i="27" s="1"/>
  <c r="AC654" i="27" s="1"/>
  <c r="AC664" i="27" s="1"/>
  <c r="AC674" i="27" s="1"/>
  <c r="AC684" i="27" s="1"/>
  <c r="AC694" i="27" s="1"/>
  <c r="AC704" i="27" s="1"/>
  <c r="S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X399" i="27"/>
  <c r="N399" i="27"/>
  <c r="Y399" i="27" s="1"/>
  <c r="M399" i="27"/>
  <c r="L399" i="27"/>
  <c r="W399" i="27" s="1"/>
  <c r="K399" i="27"/>
  <c r="V399" i="27" s="1"/>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W393" i="27"/>
  <c r="N393" i="27"/>
  <c r="Y393" i="27" s="1"/>
  <c r="M393" i="27"/>
  <c r="X393" i="27" s="1"/>
  <c r="L393" i="27"/>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W383" i="27"/>
  <c r="V383" i="27"/>
  <c r="N383" i="27"/>
  <c r="Y383" i="27" s="1"/>
  <c r="M383" i="27"/>
  <c r="X383" i="27" s="1"/>
  <c r="L383" i="27"/>
  <c r="K383" i="27"/>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X368" i="27"/>
  <c r="V368" i="27"/>
  <c r="N368" i="27"/>
  <c r="Y368" i="27" s="1"/>
  <c r="M368" i="27"/>
  <c r="L368" i="27"/>
  <c r="W368" i="27" s="1"/>
  <c r="K368" i="27"/>
  <c r="X367" i="27"/>
  <c r="W367" i="27"/>
  <c r="V367" i="27"/>
  <c r="N367" i="27"/>
  <c r="Y367" i="27" s="1"/>
  <c r="M367" i="27"/>
  <c r="L367" i="27"/>
  <c r="K367" i="27"/>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V351" i="27"/>
  <c r="N351" i="27"/>
  <c r="Y351" i="27" s="1"/>
  <c r="M351" i="27"/>
  <c r="X351" i="27" s="1"/>
  <c r="L351" i="27"/>
  <c r="W351" i="27" s="1"/>
  <c r="K351" i="27"/>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V335" i="27"/>
  <c r="N335" i="27"/>
  <c r="Y335" i="27" s="1"/>
  <c r="M335" i="27"/>
  <c r="X335" i="27" s="1"/>
  <c r="L335" i="27"/>
  <c r="W335" i="27" s="1"/>
  <c r="K335" i="27"/>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W288" i="27"/>
  <c r="N288" i="27"/>
  <c r="Y288" i="27" s="1"/>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N280" i="27"/>
  <c r="M280" i="27"/>
  <c r="X280" i="27" s="1"/>
  <c r="L280" i="27"/>
  <c r="W280" i="27" s="1"/>
  <c r="K280" i="27"/>
  <c r="V280" i="27" s="1"/>
  <c r="N279" i="27"/>
  <c r="Y279" i="27" s="1"/>
  <c r="M279" i="27"/>
  <c r="X279" i="27" s="1"/>
  <c r="L279" i="27"/>
  <c r="W279" i="27" s="1"/>
  <c r="K279" i="27"/>
  <c r="V279" i="27" s="1"/>
  <c r="Y278" i="27"/>
  <c r="N278" i="27"/>
  <c r="M278" i="27"/>
  <c r="X278" i="27" s="1"/>
  <c r="L278" i="27"/>
  <c r="W278" i="27" s="1"/>
  <c r="K278" i="27"/>
  <c r="V278" i="27" s="1"/>
  <c r="V277" i="27"/>
  <c r="N277" i="27"/>
  <c r="Y277" i="27" s="1"/>
  <c r="M277" i="27"/>
  <c r="X277" i="27" s="1"/>
  <c r="L277" i="27"/>
  <c r="W277" i="27" s="1"/>
  <c r="K277" i="27"/>
  <c r="W276" i="27"/>
  <c r="N276" i="27"/>
  <c r="Y276" i="27" s="1"/>
  <c r="M276" i="27"/>
  <c r="X276" i="27" s="1"/>
  <c r="L276" i="27"/>
  <c r="K276" i="27"/>
  <c r="V276" i="27" s="1"/>
  <c r="N275" i="27"/>
  <c r="Y275" i="27" s="1"/>
  <c r="M275" i="27"/>
  <c r="X275" i="27" s="1"/>
  <c r="L275" i="27"/>
  <c r="W275" i="27" s="1"/>
  <c r="K275" i="27"/>
  <c r="V275" i="27" s="1"/>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N269" i="27"/>
  <c r="M269" i="27"/>
  <c r="X269" i="27" s="1"/>
  <c r="L269" i="27"/>
  <c r="W269" i="27" s="1"/>
  <c r="K269" i="27"/>
  <c r="V269" i="27" s="1"/>
  <c r="V268" i="27"/>
  <c r="N268" i="27"/>
  <c r="Y268" i="27" s="1"/>
  <c r="M268" i="27"/>
  <c r="X268" i="27" s="1"/>
  <c r="L268" i="27"/>
  <c r="W268" i="27" s="1"/>
  <c r="K268" i="27"/>
  <c r="W267" i="27"/>
  <c r="N267" i="27"/>
  <c r="Y267" i="27" s="1"/>
  <c r="M267" i="27"/>
  <c r="X267" i="27" s="1"/>
  <c r="L267" i="27"/>
  <c r="K267" i="27"/>
  <c r="V267" i="27" s="1"/>
  <c r="V266" i="27"/>
  <c r="N266" i="27"/>
  <c r="Y266" i="27" s="1"/>
  <c r="M266" i="27"/>
  <c r="X266" i="27" s="1"/>
  <c r="L266" i="27"/>
  <c r="W266" i="27" s="1"/>
  <c r="K266" i="27"/>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W260" i="27"/>
  <c r="N260" i="27"/>
  <c r="Y260" i="27" s="1"/>
  <c r="M260" i="27"/>
  <c r="X260" i="27" s="1"/>
  <c r="L260" i="27"/>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W253" i="27"/>
  <c r="N253" i="27"/>
  <c r="Y253" i="27" s="1"/>
  <c r="M253" i="27"/>
  <c r="X253" i="27" s="1"/>
  <c r="L253" i="27"/>
  <c r="K253" i="27"/>
  <c r="V253" i="27" s="1"/>
  <c r="Y252" i="27"/>
  <c r="V252" i="27"/>
  <c r="N252" i="27"/>
  <c r="M252" i="27"/>
  <c r="X252" i="27" s="1"/>
  <c r="L252" i="27"/>
  <c r="W252" i="27" s="1"/>
  <c r="K252" i="27"/>
  <c r="V251" i="27"/>
  <c r="N251" i="27"/>
  <c r="Y251" i="27" s="1"/>
  <c r="M251" i="27"/>
  <c r="X251" i="27" s="1"/>
  <c r="L251" i="27"/>
  <c r="W251" i="27" s="1"/>
  <c r="K251" i="27"/>
  <c r="N250" i="27"/>
  <c r="Y250" i="27" s="1"/>
  <c r="M250" i="27"/>
  <c r="X250" i="27" s="1"/>
  <c r="L250" i="27"/>
  <c r="W250" i="27" s="1"/>
  <c r="K250" i="27"/>
  <c r="V250" i="27" s="1"/>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W245" i="27"/>
  <c r="N245" i="27"/>
  <c r="Y245" i="27" s="1"/>
  <c r="M245" i="27"/>
  <c r="X245" i="27" s="1"/>
  <c r="L245" i="27"/>
  <c r="K245" i="27"/>
  <c r="V245" i="27" s="1"/>
  <c r="Y244" i="27"/>
  <c r="W244" i="27"/>
  <c r="V244" i="27"/>
  <c r="N244" i="27"/>
  <c r="M244" i="27"/>
  <c r="X244" i="27" s="1"/>
  <c r="L244" i="27"/>
  <c r="K244" i="27"/>
  <c r="W243" i="27"/>
  <c r="N243" i="27"/>
  <c r="Y243" i="27" s="1"/>
  <c r="M243" i="27"/>
  <c r="X243" i="27" s="1"/>
  <c r="L243" i="27"/>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N237" i="27"/>
  <c r="M237" i="27"/>
  <c r="X237" i="27" s="1"/>
  <c r="L237" i="27"/>
  <c r="W237" i="27" s="1"/>
  <c r="K237" i="27"/>
  <c r="V237" i="27" s="1"/>
  <c r="W236" i="27"/>
  <c r="N236" i="27"/>
  <c r="Y236" i="27" s="1"/>
  <c r="M236" i="27"/>
  <c r="X236" i="27" s="1"/>
  <c r="L236" i="27"/>
  <c r="K236" i="27"/>
  <c r="V236" i="27" s="1"/>
  <c r="W235" i="27"/>
  <c r="V235" i="27"/>
  <c r="N235" i="27"/>
  <c r="Y235" i="27" s="1"/>
  <c r="M235" i="27"/>
  <c r="X235" i="27" s="1"/>
  <c r="L235" i="27"/>
  <c r="K235" i="27"/>
  <c r="N234" i="27"/>
  <c r="Y234" i="27" s="1"/>
  <c r="M234" i="27"/>
  <c r="X234" i="27" s="1"/>
  <c r="L234" i="27"/>
  <c r="W234" i="27" s="1"/>
  <c r="K234" i="27"/>
  <c r="V234" i="27" s="1"/>
  <c r="N233" i="27"/>
  <c r="Y233" i="27" s="1"/>
  <c r="M233" i="27"/>
  <c r="X233" i="27" s="1"/>
  <c r="L233" i="27"/>
  <c r="W233" i="27" s="1"/>
  <c r="K233" i="27"/>
  <c r="V233" i="27" s="1"/>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V224" i="27"/>
  <c r="N224" i="27"/>
  <c r="Y224" i="27" s="1"/>
  <c r="M224" i="27"/>
  <c r="X224" i="27" s="1"/>
  <c r="L224" i="27"/>
  <c r="W224" i="27" s="1"/>
  <c r="K224" i="27"/>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X210" i="27"/>
  <c r="N210" i="27"/>
  <c r="Y210" i="27" s="1"/>
  <c r="M210" i="27"/>
  <c r="L210" i="27"/>
  <c r="W210" i="27" s="1"/>
  <c r="K210" i="27"/>
  <c r="V210" i="27" s="1"/>
  <c r="X209" i="27"/>
  <c r="W209" i="27"/>
  <c r="N209" i="27"/>
  <c r="Y209" i="27" s="1"/>
  <c r="M209" i="27"/>
  <c r="L209" i="27"/>
  <c r="K209" i="27"/>
  <c r="V209" i="27" s="1"/>
  <c r="W208" i="27"/>
  <c r="V208" i="27"/>
  <c r="N208" i="27"/>
  <c r="Y208" i="27" s="1"/>
  <c r="M208" i="27"/>
  <c r="X208" i="27" s="1"/>
  <c r="L208" i="27"/>
  <c r="K208" i="27"/>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N202" i="27"/>
  <c r="Y202" i="27" s="1"/>
  <c r="M202" i="27"/>
  <c r="X202" i="27" s="1"/>
  <c r="L202" i="27"/>
  <c r="W202" i="27" s="1"/>
  <c r="K202" i="27"/>
  <c r="V202" i="27" s="1"/>
  <c r="X201" i="27"/>
  <c r="N201" i="27"/>
  <c r="Y201" i="27" s="1"/>
  <c r="M201" i="27"/>
  <c r="L201" i="27"/>
  <c r="W201" i="27" s="1"/>
  <c r="K201" i="27"/>
  <c r="V201" i="27" s="1"/>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N194" i="27"/>
  <c r="Y194" i="27" s="1"/>
  <c r="M194" i="27"/>
  <c r="X194" i="27" s="1"/>
  <c r="L194" i="27"/>
  <c r="W194" i="27" s="1"/>
  <c r="K194" i="27"/>
  <c r="V194" i="27" s="1"/>
  <c r="W193" i="27"/>
  <c r="N193" i="27"/>
  <c r="Y193" i="27" s="1"/>
  <c r="M193" i="27"/>
  <c r="X193" i="27" s="1"/>
  <c r="L193" i="27"/>
  <c r="K193" i="27"/>
  <c r="V193" i="27" s="1"/>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AC616" i="27" l="1"/>
  <c r="AC626" i="27" s="1"/>
  <c r="AC636" i="27" s="1"/>
  <c r="AC646" i="27" s="1"/>
  <c r="AC656" i="27" s="1"/>
  <c r="AC666" i="27" s="1"/>
  <c r="AC676" i="27" s="1"/>
  <c r="AC686" i="27" s="1"/>
  <c r="AC696" i="27" s="1"/>
  <c r="AC706" i="27" s="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R795" i="27"/>
  <c r="T615" i="27"/>
  <c r="AD616" i="27"/>
  <c r="AD617" i="27" s="1"/>
  <c r="AC618" i="27"/>
  <c r="P420" i="27"/>
  <c r="J452" i="27"/>
  <c r="V452" i="27"/>
  <c r="O591" i="27"/>
  <c r="Q420" i="27"/>
  <c r="K452" i="27"/>
  <c r="W452" i="27"/>
  <c r="R591" i="27"/>
  <c r="T624" i="27"/>
  <c r="AD634" i="27"/>
  <c r="R420" i="27"/>
  <c r="M452" i="27"/>
  <c r="X452" i="27"/>
  <c r="AC480" i="27"/>
  <c r="S591" i="27"/>
  <c r="T420" i="27"/>
  <c r="N452" i="27"/>
  <c r="Y452" i="27"/>
  <c r="U591" i="27"/>
  <c r="U420" i="27"/>
  <c r="O452" i="27"/>
  <c r="Z452" i="27"/>
  <c r="Q765" i="27"/>
  <c r="Q795" i="27"/>
  <c r="Q785" i="27"/>
  <c r="Q775" i="27"/>
  <c r="Q745" i="27"/>
  <c r="Q736" i="27"/>
  <c r="J141" i="27"/>
  <c r="V420" i="27"/>
  <c r="P452" i="27"/>
  <c r="AA452" i="27"/>
  <c r="AD635" i="27"/>
  <c r="N42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AC619" i="27"/>
  <c r="AC628" i="27"/>
  <c r="AC638" i="27" s="1"/>
  <c r="AC648" i="27" s="1"/>
  <c r="AC658" i="27" s="1"/>
  <c r="AC668" i="27" s="1"/>
  <c r="AC678" i="27" s="1"/>
  <c r="AC688" i="27" s="1"/>
  <c r="AC698" i="27" s="1"/>
  <c r="AC708" i="27" s="1"/>
  <c r="AD626" i="27"/>
  <c r="T616"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P765" i="27"/>
  <c r="P795" i="27"/>
  <c r="P785" i="27"/>
  <c r="P775" i="27"/>
  <c r="P755" i="27"/>
  <c r="P745" i="27"/>
  <c r="P736" i="27"/>
  <c r="O775" i="27"/>
  <c r="O765" i="27"/>
  <c r="O795" i="27"/>
  <c r="O785" i="27"/>
  <c r="O736" i="27"/>
  <c r="O755" i="27"/>
  <c r="O745" i="27"/>
  <c r="T826" i="27"/>
  <c r="T816" i="27"/>
  <c r="T806" i="27"/>
  <c r="T796" i="27"/>
  <c r="T786" i="27"/>
  <c r="T776" i="27"/>
  <c r="T766" i="27"/>
  <c r="T746" i="27"/>
  <c r="T737" i="27"/>
  <c r="T756" i="27"/>
  <c r="T850" i="27"/>
  <c r="I850" i="27"/>
  <c r="T452" i="27"/>
  <c r="M591" i="27"/>
  <c r="I452" i="27"/>
  <c r="M420" i="27"/>
  <c r="AD644" i="27"/>
  <c r="T634" i="27"/>
  <c r="U786" i="27"/>
  <c r="U776" i="27"/>
  <c r="U756" i="27"/>
  <c r="U826" i="27"/>
  <c r="U816" i="27"/>
  <c r="U806" i="27"/>
  <c r="U796" i="27"/>
  <c r="U746" i="27"/>
  <c r="U766" i="27"/>
  <c r="U737"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AD618" i="27"/>
  <c r="T617" i="27"/>
  <c r="AD627" i="27"/>
  <c r="R827" i="27"/>
  <c r="R817" i="27"/>
  <c r="R807" i="27"/>
  <c r="R797" i="27"/>
  <c r="R787" i="27"/>
  <c r="R767" i="27"/>
  <c r="R777" i="27"/>
  <c r="R747" i="27"/>
  <c r="R738" i="27"/>
  <c r="R757" i="27"/>
  <c r="M795" i="27"/>
  <c r="M785" i="27"/>
  <c r="M775" i="27"/>
  <c r="M765" i="27"/>
  <c r="M745" i="27"/>
  <c r="M736" i="27"/>
  <c r="M755"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T787" i="27"/>
  <c r="T777" i="27"/>
  <c r="T757" i="27"/>
  <c r="T827" i="27"/>
  <c r="T817" i="27"/>
  <c r="T807" i="27"/>
  <c r="T797" i="27"/>
  <c r="T767" i="27"/>
  <c r="T747" i="27"/>
  <c r="T738" i="27"/>
  <c r="AD619" i="27"/>
  <c r="T618" i="27"/>
  <c r="AD628"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S827" i="27"/>
  <c r="S817" i="27"/>
  <c r="S807" i="27"/>
  <c r="S797" i="27"/>
  <c r="S787" i="27"/>
  <c r="S777" i="27"/>
  <c r="S767" i="27"/>
  <c r="S757" i="27"/>
  <c r="S747" i="27"/>
  <c r="S738" i="27"/>
  <c r="AD655" i="27"/>
  <c r="T645" i="27"/>
  <c r="AD654" i="27"/>
  <c r="T644" i="27"/>
  <c r="AC491" i="27"/>
  <c r="AC501" i="27" s="1"/>
  <c r="AC511" i="27" s="1"/>
  <c r="AC521" i="27" s="1"/>
  <c r="AC531" i="27" s="1"/>
  <c r="AC541" i="27" s="1"/>
  <c r="AC551" i="27" s="1"/>
  <c r="AC561" i="27" s="1"/>
  <c r="AC571" i="27" s="1"/>
  <c r="AC482" i="27"/>
  <c r="O766" i="27"/>
  <c r="O826" i="27"/>
  <c r="O816" i="27"/>
  <c r="O806" i="27"/>
  <c r="O796" i="27"/>
  <c r="O786" i="27"/>
  <c r="O776" i="27"/>
  <c r="O756" i="27"/>
  <c r="O746" i="27"/>
  <c r="O737" i="27"/>
  <c r="N776" i="27"/>
  <c r="N766" i="27"/>
  <c r="N826" i="27"/>
  <c r="N816" i="27"/>
  <c r="N806" i="27"/>
  <c r="N796" i="27"/>
  <c r="N786" i="27"/>
  <c r="N737" i="27"/>
  <c r="N756" i="27"/>
  <c r="N746" i="27"/>
  <c r="X466" i="9"/>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K106" i="23"/>
  <c r="K123" i="23" s="1"/>
  <c r="K140" i="23" s="1"/>
  <c r="L106" i="23"/>
  <c r="L123" i="23" s="1"/>
  <c r="L140" i="23" s="1"/>
  <c r="O106" i="23"/>
  <c r="T106" i="23"/>
  <c r="T123" i="23" s="1"/>
  <c r="T140" i="23" s="1"/>
  <c r="L107" i="23"/>
  <c r="L124" i="23" s="1"/>
  <c r="L141" i="23" s="1"/>
  <c r="M107" i="23"/>
  <c r="M124" i="23" s="1"/>
  <c r="M141" i="23" s="1"/>
  <c r="O107" i="23"/>
  <c r="O124" i="23" s="1"/>
  <c r="O141" i="23" s="1"/>
  <c r="P107" i="23"/>
  <c r="T107" i="23"/>
  <c r="T124" i="23" s="1"/>
  <c r="T141" i="23" s="1"/>
  <c r="K108" i="23"/>
  <c r="M108" i="23"/>
  <c r="M125" i="23" s="1"/>
  <c r="M142" i="23" s="1"/>
  <c r="N108" i="23"/>
  <c r="N125" i="23" s="1"/>
  <c r="N142" i="23" s="1"/>
  <c r="O108" i="23"/>
  <c r="O125" i="23" s="1"/>
  <c r="O142" i="23" s="1"/>
  <c r="P108" i="23"/>
  <c r="K109" i="23"/>
  <c r="K126" i="23" s="1"/>
  <c r="K143" i="23" s="1"/>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L130" i="23" s="1"/>
  <c r="L147" i="23" s="1"/>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K134" i="23" s="1"/>
  <c r="K151" i="23" s="1"/>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O123" i="23"/>
  <c r="O140" i="23" s="1"/>
  <c r="P124" i="23"/>
  <c r="K125" i="23"/>
  <c r="P125" i="23"/>
  <c r="P142" i="23" s="1"/>
  <c r="Q126" i="23"/>
  <c r="L127" i="23"/>
  <c r="L144" i="23" s="1"/>
  <c r="O127" i="23"/>
  <c r="O144" i="23" s="1"/>
  <c r="Q127" i="23"/>
  <c r="Q144" i="23" s="1"/>
  <c r="K129" i="23"/>
  <c r="K146" i="23" s="1"/>
  <c r="M129" i="23"/>
  <c r="M146" i="23" s="1"/>
  <c r="K130" i="23"/>
  <c r="K147" i="23" s="1"/>
  <c r="Q130" i="23"/>
  <c r="Q147" i="23" s="1"/>
  <c r="S130" i="23"/>
  <c r="S147" i="23" s="1"/>
  <c r="L131" i="23"/>
  <c r="L148" i="23" s="1"/>
  <c r="O131" i="23"/>
  <c r="O148" i="23" s="1"/>
  <c r="Q131" i="23"/>
  <c r="Q148" i="23" s="1"/>
  <c r="R131" i="23"/>
  <c r="M132" i="23"/>
  <c r="O132" i="23"/>
  <c r="O149" i="23" s="1"/>
  <c r="P132" i="23"/>
  <c r="M133" i="23"/>
  <c r="M150" i="23" s="1"/>
  <c r="P133" i="23"/>
  <c r="P150" i="23" s="1"/>
  <c r="Q134" i="23"/>
  <c r="Q151" i="23" s="1"/>
  <c r="S134" i="23"/>
  <c r="S151" i="23" s="1"/>
  <c r="M136" i="23"/>
  <c r="M153" i="23" s="1"/>
  <c r="O136" i="23"/>
  <c r="O153" i="23" s="1"/>
  <c r="M137" i="23"/>
  <c r="M154" i="23" s="1"/>
  <c r="Q138" i="23"/>
  <c r="Q155" i="23" s="1"/>
  <c r="S138" i="23"/>
  <c r="S155" i="23" s="1"/>
  <c r="T138" i="23"/>
  <c r="T155" i="23" s="1"/>
  <c r="P141" i="23"/>
  <c r="K142" i="23"/>
  <c r="Q143"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M231" i="23" s="1"/>
  <c r="N214" i="23"/>
  <c r="K215" i="23"/>
  <c r="L215" i="23"/>
  <c r="L232" i="23" s="1"/>
  <c r="M215" i="23"/>
  <c r="N215" i="23"/>
  <c r="K216" i="23"/>
  <c r="K233" i="23" s="1"/>
  <c r="L216" i="23"/>
  <c r="M216" i="23"/>
  <c r="M233" i="23" s="1"/>
  <c r="N216" i="23"/>
  <c r="K217" i="23"/>
  <c r="L217" i="23"/>
  <c r="L234" i="23" s="1"/>
  <c r="M217" i="23"/>
  <c r="M234" i="23" s="1"/>
  <c r="N217" i="23"/>
  <c r="K218" i="23"/>
  <c r="K235" i="23" s="1"/>
  <c r="L218" i="23"/>
  <c r="M218" i="23"/>
  <c r="M235" i="23" s="1"/>
  <c r="N218" i="23"/>
  <c r="N235" i="23" s="1"/>
  <c r="K219" i="23"/>
  <c r="K236" i="23" s="1"/>
  <c r="L219" i="23"/>
  <c r="L236" i="23" s="1"/>
  <c r="M219" i="23"/>
  <c r="M236" i="23" s="1"/>
  <c r="N219" i="23"/>
  <c r="K220" i="23"/>
  <c r="K237" i="23" s="1"/>
  <c r="L220" i="23"/>
  <c r="M220" i="23"/>
  <c r="M237" i="23" s="1"/>
  <c r="N220" i="23"/>
  <c r="N237" i="23" s="1"/>
  <c r="K221" i="23"/>
  <c r="K238" i="23" s="1"/>
  <c r="L221" i="23"/>
  <c r="L238" i="23" s="1"/>
  <c r="M221" i="23"/>
  <c r="M238" i="23" s="1"/>
  <c r="N221" i="23"/>
  <c r="K222" i="23"/>
  <c r="K239" i="23" s="1"/>
  <c r="L222" i="23"/>
  <c r="M222" i="23"/>
  <c r="M239" i="23" s="1"/>
  <c r="N222" i="23"/>
  <c r="N239" i="23" s="1"/>
  <c r="K223" i="23"/>
  <c r="K240" i="23" s="1"/>
  <c r="L223" i="23"/>
  <c r="L240" i="23" s="1"/>
  <c r="M223" i="23"/>
  <c r="M240" i="23" s="1"/>
  <c r="N223" i="23"/>
  <c r="K225" i="23"/>
  <c r="L225" i="23"/>
  <c r="M225" i="23"/>
  <c r="N226" i="23"/>
  <c r="L227" i="23"/>
  <c r="N227" i="23"/>
  <c r="N228" i="23"/>
  <c r="L229" i="23"/>
  <c r="M229" i="23"/>
  <c r="N229" i="23"/>
  <c r="K230" i="23"/>
  <c r="N230" i="23"/>
  <c r="L231" i="23"/>
  <c r="N231" i="23"/>
  <c r="K232" i="23"/>
  <c r="M232" i="23"/>
  <c r="N232" i="23"/>
  <c r="L233" i="23"/>
  <c r="N233" i="23"/>
  <c r="K234" i="23"/>
  <c r="N234" i="23"/>
  <c r="L235" i="23"/>
  <c r="N236" i="23"/>
  <c r="L237" i="23"/>
  <c r="N238" i="23"/>
  <c r="L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U768" i="27"/>
  <c r="U828" i="27"/>
  <c r="U818" i="27"/>
  <c r="U808" i="27"/>
  <c r="U798" i="27"/>
  <c r="U788" i="27"/>
  <c r="U778" i="27"/>
  <c r="U758" i="27"/>
  <c r="U748" i="27"/>
  <c r="U739" i="27"/>
  <c r="M777" i="27"/>
  <c r="M767" i="27"/>
  <c r="M757" i="27"/>
  <c r="M827" i="27"/>
  <c r="M817" i="27"/>
  <c r="M807" i="27"/>
  <c r="M797" i="27"/>
  <c r="M787" i="27"/>
  <c r="M738" i="27"/>
  <c r="M747" i="27"/>
  <c r="R789" i="27"/>
  <c r="R779" i="27"/>
  <c r="R759" i="27"/>
  <c r="R829" i="27"/>
  <c r="R819" i="27"/>
  <c r="R809" i="27"/>
  <c r="R799" i="27"/>
  <c r="R749" i="27"/>
  <c r="R740" i="27"/>
  <c r="R769" i="27"/>
  <c r="AD665" i="27"/>
  <c r="T655" i="27"/>
  <c r="Q828" i="27"/>
  <c r="Q818" i="27"/>
  <c r="Q808" i="27"/>
  <c r="Q798" i="27"/>
  <c r="Q788" i="27"/>
  <c r="Q768" i="27"/>
  <c r="Q778" i="27"/>
  <c r="Q758" i="27"/>
  <c r="Q748" i="27"/>
  <c r="Q739" i="27"/>
  <c r="AD647" i="27"/>
  <c r="T637" i="27"/>
  <c r="O767" i="27"/>
  <c r="O757" i="27"/>
  <c r="O827" i="27"/>
  <c r="O817" i="27"/>
  <c r="O807" i="27"/>
  <c r="O797" i="27"/>
  <c r="O787" i="27"/>
  <c r="O777" i="27"/>
  <c r="O747" i="27"/>
  <c r="O738" i="27"/>
  <c r="AD664" i="27"/>
  <c r="T654"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AD638" i="27"/>
  <c r="T628" i="27"/>
  <c r="S788" i="27"/>
  <c r="S778" i="27"/>
  <c r="S758" i="27"/>
  <c r="S828" i="27"/>
  <c r="S818" i="27"/>
  <c r="S808" i="27"/>
  <c r="S798" i="27"/>
  <c r="S748" i="27"/>
  <c r="S739" i="27"/>
  <c r="S768" i="27"/>
  <c r="AD620" i="27"/>
  <c r="AD629" i="27"/>
  <c r="T61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M768" i="27"/>
  <c r="M828" i="27"/>
  <c r="M818" i="27"/>
  <c r="M808" i="27"/>
  <c r="M798" i="27"/>
  <c r="M788" i="27"/>
  <c r="M778" i="27"/>
  <c r="M758" i="27"/>
  <c r="M748" i="27"/>
  <c r="M739"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S779" i="27"/>
  <c r="S769" i="27"/>
  <c r="S759" i="27"/>
  <c r="S829" i="27"/>
  <c r="S819" i="27"/>
  <c r="S809" i="27"/>
  <c r="S799" i="27"/>
  <c r="S789" i="27"/>
  <c r="S740" i="27"/>
  <c r="S749" i="27"/>
  <c r="P758" i="27"/>
  <c r="P828" i="27"/>
  <c r="P818" i="27"/>
  <c r="P808" i="27"/>
  <c r="P798" i="27"/>
  <c r="P778" i="27"/>
  <c r="P768" i="27"/>
  <c r="P748" i="27"/>
  <c r="P739" i="27"/>
  <c r="P788" i="27"/>
  <c r="R780" i="27"/>
  <c r="R770" i="27"/>
  <c r="R760" i="27"/>
  <c r="R830" i="27"/>
  <c r="R820" i="27"/>
  <c r="R810" i="27"/>
  <c r="R800" i="27"/>
  <c r="R790" i="27"/>
  <c r="R741" i="27"/>
  <c r="R750" i="27"/>
  <c r="AD486" i="27"/>
  <c r="AD495" i="27"/>
  <c r="AD505" i="27" s="1"/>
  <c r="AD515" i="27" s="1"/>
  <c r="AD525" i="27" s="1"/>
  <c r="AD535" i="27" s="1"/>
  <c r="AD545" i="27" s="1"/>
  <c r="AD555" i="27" s="1"/>
  <c r="AD565" i="27" s="1"/>
  <c r="AD575" i="27" s="1"/>
  <c r="AD657" i="27"/>
  <c r="T647" i="27"/>
  <c r="T638" i="27"/>
  <c r="AD64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T674" i="27"/>
  <c r="AD684"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P829" i="27"/>
  <c r="P819" i="27"/>
  <c r="P809" i="27"/>
  <c r="P799" i="27"/>
  <c r="P789" i="27"/>
  <c r="P769" i="27"/>
  <c r="P759" i="27"/>
  <c r="P749" i="27"/>
  <c r="P740" i="27"/>
  <c r="P779" i="27"/>
  <c r="O759" i="27"/>
  <c r="O829" i="27"/>
  <c r="O819" i="27"/>
  <c r="O809" i="27"/>
  <c r="O799" i="27"/>
  <c r="O779" i="27"/>
  <c r="O769" i="27"/>
  <c r="O749" i="27"/>
  <c r="O740" i="27"/>
  <c r="O789" i="27"/>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AD685" i="27"/>
  <c r="T675" i="27"/>
  <c r="AD631" i="27"/>
  <c r="AD622" i="27"/>
  <c r="T621" i="27"/>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8" i="1"/>
  <c r="J508" i="1"/>
  <c r="I508" i="1"/>
  <c r="H508" i="1"/>
  <c r="G508" i="1"/>
  <c r="K506" i="1"/>
  <c r="J506" i="1"/>
  <c r="I506" i="1"/>
  <c r="H506" i="1"/>
  <c r="G506" i="1"/>
  <c r="G460" i="1"/>
  <c r="G459" i="1"/>
  <c r="G458" i="1"/>
  <c r="G457" i="1"/>
  <c r="G456" i="1"/>
  <c r="G455" i="1"/>
  <c r="G454" i="1"/>
  <c r="G452" i="1"/>
  <c r="G406" i="1"/>
  <c r="G405" i="1"/>
  <c r="G404" i="1"/>
  <c r="G403" i="1"/>
  <c r="G402" i="1"/>
  <c r="G401" i="1"/>
  <c r="G400" i="1"/>
  <c r="G39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4" i="1"/>
  <c r="Q284" i="1"/>
  <c r="AD284" i="1" s="1"/>
  <c r="P284" i="1"/>
  <c r="AC284" i="1" s="1"/>
  <c r="O284" i="1"/>
  <c r="AB284" i="1" s="1"/>
  <c r="N284" i="1"/>
  <c r="AA284" i="1" s="1"/>
  <c r="M284" i="1"/>
  <c r="Z284" i="1" s="1"/>
  <c r="L284" i="1"/>
  <c r="Y284" i="1" s="1"/>
  <c r="K284" i="1"/>
  <c r="X284" i="1" s="1"/>
  <c r="J284" i="1"/>
  <c r="W284" i="1" s="1"/>
  <c r="I284" i="1"/>
  <c r="V284" i="1" s="1"/>
  <c r="G284" i="1"/>
  <c r="T284" i="1" s="1"/>
  <c r="G232" i="1"/>
  <c r="G234" i="1"/>
  <c r="G235" i="1"/>
  <c r="G236" i="1"/>
  <c r="G237" i="1"/>
  <c r="G238" i="1"/>
  <c r="G239" i="1"/>
  <c r="G240" i="1"/>
  <c r="I718" i="1"/>
  <c r="G769" i="1"/>
  <c r="G120" i="1"/>
  <c r="L120" i="1" s="1"/>
  <c r="N120" i="1"/>
  <c r="O120" i="1"/>
  <c r="I173" i="1"/>
  <c r="I194" i="1"/>
  <c r="AO73" i="18" l="1"/>
  <c r="AD676" i="27"/>
  <c r="T666" i="27"/>
  <c r="AD623" i="27"/>
  <c r="T622" i="27"/>
  <c r="AD632"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P830" i="27"/>
  <c r="P820" i="27"/>
  <c r="P810" i="27"/>
  <c r="P800" i="27"/>
  <c r="P790" i="27"/>
  <c r="P780" i="27"/>
  <c r="P770" i="27"/>
  <c r="P760" i="27"/>
  <c r="P750" i="27"/>
  <c r="P741" i="27"/>
  <c r="T649" i="27"/>
  <c r="AD659" i="27"/>
  <c r="U761" i="27"/>
  <c r="U831" i="27"/>
  <c r="U821" i="27"/>
  <c r="U811" i="27"/>
  <c r="U801" i="27"/>
  <c r="U781" i="27"/>
  <c r="U771" i="27"/>
  <c r="U791" i="27"/>
  <c r="U751" i="27"/>
  <c r="U742" i="27"/>
  <c r="T761" i="27"/>
  <c r="T791" i="27"/>
  <c r="T781" i="27"/>
  <c r="T771" i="27"/>
  <c r="T801" i="27"/>
  <c r="T831" i="27"/>
  <c r="T751" i="27"/>
  <c r="T742" i="27"/>
  <c r="T821" i="27"/>
  <c r="T811" i="27"/>
  <c r="AD668" i="27"/>
  <c r="T658"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T640" i="27"/>
  <c r="AD650" i="27"/>
  <c r="AO74" i="18" l="1"/>
  <c r="AD686" i="27"/>
  <c r="T676" i="27"/>
  <c r="R763" i="27"/>
  <c r="R833" i="27"/>
  <c r="R793" i="27"/>
  <c r="R783" i="27"/>
  <c r="R773" i="27"/>
  <c r="R823" i="27"/>
  <c r="R813" i="27"/>
  <c r="R803" i="27"/>
  <c r="R753" i="27"/>
  <c r="T762" i="27"/>
  <c r="T832" i="27"/>
  <c r="T822" i="27"/>
  <c r="T812" i="27"/>
  <c r="T802" i="27"/>
  <c r="T782" i="27"/>
  <c r="T772" i="27"/>
  <c r="T792" i="27"/>
  <c r="T743" i="27"/>
  <c r="T752" i="27"/>
  <c r="AD633" i="27"/>
  <c r="T623" i="27"/>
  <c r="AD660" i="27"/>
  <c r="T650" i="27"/>
  <c r="AD678" i="27"/>
  <c r="T668" i="27"/>
  <c r="AD669" i="27"/>
  <c r="T659" i="27"/>
  <c r="O831" i="27"/>
  <c r="O821" i="27"/>
  <c r="O811" i="27"/>
  <c r="O801" i="27"/>
  <c r="O791" i="27"/>
  <c r="O781" i="27"/>
  <c r="O771" i="27"/>
  <c r="O761" i="27"/>
  <c r="O751" i="27"/>
  <c r="O742" i="27"/>
  <c r="AD705" i="27"/>
  <c r="T705" i="27" s="1"/>
  <c r="T695" i="27"/>
  <c r="P791" i="27"/>
  <c r="P781" i="27"/>
  <c r="P761" i="27"/>
  <c r="P831" i="27"/>
  <c r="P821" i="27"/>
  <c r="P811" i="27"/>
  <c r="P801" i="27"/>
  <c r="P751" i="27"/>
  <c r="P742" i="27"/>
  <c r="P771" i="27"/>
  <c r="T677" i="27"/>
  <c r="AD687" i="27"/>
  <c r="S762" i="27"/>
  <c r="S792" i="27"/>
  <c r="S782" i="27"/>
  <c r="S772" i="27"/>
  <c r="S832" i="27"/>
  <c r="S822" i="27"/>
  <c r="S743" i="27"/>
  <c r="S812" i="27"/>
  <c r="S752" i="27"/>
  <c r="S802" i="27"/>
  <c r="Q772" i="27"/>
  <c r="Q832" i="27"/>
  <c r="Q822" i="27"/>
  <c r="Q812" i="27"/>
  <c r="Q802" i="27"/>
  <c r="Q792" i="27"/>
  <c r="Q782" i="27"/>
  <c r="Q752" i="27"/>
  <c r="Q762" i="27"/>
  <c r="Q743"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T641" i="27"/>
  <c r="AD651" i="27"/>
  <c r="T694" i="27"/>
  <c r="AD704" i="27"/>
  <c r="T704" i="27" s="1"/>
  <c r="T632" i="27"/>
  <c r="AD642" i="27"/>
  <c r="Q924" i="18"/>
  <c r="J607" i="1"/>
  <c r="K607" i="1"/>
  <c r="L607" i="1"/>
  <c r="M607" i="1"/>
  <c r="J608" i="1"/>
  <c r="K608" i="1"/>
  <c r="L608" i="1"/>
  <c r="M608" i="1"/>
  <c r="J609" i="1"/>
  <c r="K609" i="1"/>
  <c r="L609" i="1"/>
  <c r="M609" i="1"/>
  <c r="I608" i="1"/>
  <c r="I609" i="1"/>
  <c r="I607"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S763" i="27"/>
  <c r="S833" i="27"/>
  <c r="S823" i="27"/>
  <c r="S813" i="27"/>
  <c r="S803" i="27"/>
  <c r="S783" i="27"/>
  <c r="S773" i="27"/>
  <c r="S793" i="27"/>
  <c r="S753" i="27"/>
  <c r="T633" i="27"/>
  <c r="AD643"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U833" i="27"/>
  <c r="U823" i="27"/>
  <c r="U813" i="27"/>
  <c r="U803" i="27"/>
  <c r="U793" i="27"/>
  <c r="U783" i="27"/>
  <c r="U773" i="27"/>
  <c r="U763" i="27"/>
  <c r="U753" i="27"/>
  <c r="AD679" i="27"/>
  <c r="T66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N793" i="27"/>
  <c r="N783" i="27"/>
  <c r="N763" i="27"/>
  <c r="N833" i="27"/>
  <c r="N823" i="27"/>
  <c r="N813" i="27"/>
  <c r="N803" i="27"/>
  <c r="N773" i="27"/>
  <c r="N753"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8"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8" i="1"/>
  <c r="Q742" i="1"/>
  <c r="Q739" i="1"/>
  <c r="Q725" i="1"/>
  <c r="Q197" i="1"/>
  <c r="R197" i="1"/>
  <c r="Q203" i="1"/>
  <c r="R203" i="1"/>
  <c r="Q206" i="1"/>
  <c r="R206" i="1"/>
  <c r="Q209" i="1"/>
  <c r="R209" i="1"/>
  <c r="K851" i="18" l="1"/>
  <c r="Y850" i="18"/>
  <c r="T681" i="27"/>
  <c r="AD691" i="27"/>
  <c r="AD700" i="27"/>
  <c r="T690" i="27"/>
  <c r="AD682" i="27"/>
  <c r="T672" i="27"/>
  <c r="AD673" i="27"/>
  <c r="T663" i="27"/>
  <c r="T699" i="27"/>
  <c r="AD709" i="27"/>
  <c r="T709" i="27" s="1"/>
  <c r="T765" i="9"/>
  <c r="T775" i="9"/>
  <c r="T785" i="9"/>
  <c r="T746" i="9"/>
  <c r="T795" i="9"/>
  <c r="T755" i="9"/>
  <c r="G787" i="1"/>
  <c r="I736" i="1"/>
  <c r="G138" i="1"/>
  <c r="L138" i="1" s="1"/>
  <c r="M138" i="1"/>
  <c r="N138" i="1"/>
  <c r="O138" i="1"/>
  <c r="I200" i="1"/>
  <c r="I179" i="1"/>
  <c r="K515" i="1"/>
  <c r="J515" i="1"/>
  <c r="I515" i="1"/>
  <c r="H515" i="1"/>
  <c r="G515" i="1"/>
  <c r="G461" i="1"/>
  <c r="G407" i="1"/>
  <c r="AA351" i="1"/>
  <c r="Z351" i="1"/>
  <c r="Y351" i="1"/>
  <c r="X351" i="1"/>
  <c r="W351" i="1"/>
  <c r="V351" i="1"/>
  <c r="U351" i="1"/>
  <c r="T351" i="1"/>
  <c r="S351" i="1"/>
  <c r="R351" i="1"/>
  <c r="Q351" i="1"/>
  <c r="P351" i="1"/>
  <c r="O351" i="1"/>
  <c r="N351" i="1"/>
  <c r="M351" i="1"/>
  <c r="L351" i="1"/>
  <c r="K351" i="1"/>
  <c r="J351" i="1"/>
  <c r="G351" i="1"/>
  <c r="U293" i="1"/>
  <c r="Q293" i="1"/>
  <c r="AD293" i="1" s="1"/>
  <c r="P293" i="1"/>
  <c r="AC293" i="1" s="1"/>
  <c r="O293" i="1"/>
  <c r="AB293" i="1" s="1"/>
  <c r="N293" i="1"/>
  <c r="AA293" i="1" s="1"/>
  <c r="M293" i="1"/>
  <c r="Z293" i="1" s="1"/>
  <c r="L293" i="1"/>
  <c r="Y293" i="1" s="1"/>
  <c r="K293" i="1"/>
  <c r="X293" i="1" s="1"/>
  <c r="J293" i="1"/>
  <c r="W293" i="1" s="1"/>
  <c r="I293" i="1"/>
  <c r="V293" i="1" s="1"/>
  <c r="G293" i="1"/>
  <c r="T293" i="1" s="1"/>
  <c r="G241" i="1"/>
  <c r="G101" i="9"/>
  <c r="K852" i="18" l="1"/>
  <c r="Y851" i="18"/>
  <c r="AD683" i="27"/>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K854" i="18" l="1"/>
  <c r="Y853" i="18"/>
  <c r="T693" i="27"/>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K855" i="18" l="1"/>
  <c r="Y854" i="18"/>
  <c r="AD713" i="27"/>
  <c r="T713" i="27" s="1"/>
  <c r="T703" i="27"/>
  <c r="T779" i="9"/>
  <c r="T759" i="9"/>
  <c r="T750" i="9"/>
  <c r="T769" i="9"/>
  <c r="T789" i="9"/>
  <c r="T809" i="9"/>
  <c r="T839" i="9"/>
  <c r="T829" i="9"/>
  <c r="T819" i="9"/>
  <c r="T799" i="9"/>
  <c r="U98" i="17"/>
  <c r="U111" i="17"/>
  <c r="U110" i="17"/>
  <c r="U105" i="17"/>
  <c r="U104" i="17"/>
  <c r="F112" i="17"/>
  <c r="U112" i="17" s="1"/>
  <c r="U103" i="17"/>
  <c r="G31" i="17"/>
  <c r="K856" i="18" l="1"/>
  <c r="Y856" i="18" s="1"/>
  <c r="Y855" i="18"/>
  <c r="T800" i="9"/>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1" i="9" s="1"/>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8" i="1"/>
  <c r="J699" i="1"/>
  <c r="J700" i="1"/>
  <c r="J697" i="1"/>
  <c r="K631" i="1"/>
  <c r="K632" i="1"/>
  <c r="K633" i="1"/>
  <c r="K634" i="1"/>
  <c r="K635" i="1"/>
  <c r="K636" i="1"/>
  <c r="K637" i="1"/>
  <c r="K638" i="1"/>
  <c r="K63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5" i="1"/>
  <c r="Z354" i="1"/>
  <c r="Z353" i="1"/>
  <c r="Z352" i="1"/>
  <c r="Z341"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5" i="1"/>
  <c r="X354" i="1"/>
  <c r="X353" i="1"/>
  <c r="X352" i="1"/>
  <c r="X341"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5" i="1"/>
  <c r="V354" i="1"/>
  <c r="V353" i="1"/>
  <c r="V352" i="1"/>
  <c r="V341"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5" i="1"/>
  <c r="T354" i="1"/>
  <c r="T353" i="1"/>
  <c r="T352" i="1"/>
  <c r="T341"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5" i="1"/>
  <c r="R354" i="1"/>
  <c r="R353" i="1"/>
  <c r="R352" i="1"/>
  <c r="R341"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5" i="1"/>
  <c r="P354" i="1"/>
  <c r="P353" i="1"/>
  <c r="P352" i="1"/>
  <c r="P341"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5" i="1"/>
  <c r="N354" i="1"/>
  <c r="N353" i="1"/>
  <c r="N352" i="1"/>
  <c r="N341"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5" i="1"/>
  <c r="L354" i="1"/>
  <c r="L353" i="1"/>
  <c r="L352" i="1"/>
  <c r="L341"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52" i="1"/>
  <c r="J353" i="1"/>
  <c r="J354" i="1"/>
  <c r="J355" i="1"/>
  <c r="J357" i="1"/>
  <c r="J358" i="1"/>
  <c r="J359" i="1"/>
  <c r="J341"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4" i="1"/>
  <c r="J294" i="1"/>
  <c r="K294" i="1"/>
  <c r="L294" i="1"/>
  <c r="M294" i="1"/>
  <c r="N294" i="1"/>
  <c r="O294" i="1"/>
  <c r="P294" i="1"/>
  <c r="Q294" i="1"/>
  <c r="I295" i="1"/>
  <c r="J295" i="1"/>
  <c r="K295" i="1"/>
  <c r="L295" i="1"/>
  <c r="M295" i="1"/>
  <c r="N295" i="1"/>
  <c r="O295" i="1"/>
  <c r="P295" i="1"/>
  <c r="Q295" i="1"/>
  <c r="I297" i="1"/>
  <c r="J297" i="1"/>
  <c r="K297" i="1"/>
  <c r="L297" i="1"/>
  <c r="M297" i="1"/>
  <c r="N297" i="1"/>
  <c r="O297" i="1"/>
  <c r="P297" i="1"/>
  <c r="Q297"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J283" i="1"/>
  <c r="K283" i="1"/>
  <c r="L283" i="1"/>
  <c r="M283" i="1"/>
  <c r="N283" i="1"/>
  <c r="O283" i="1"/>
  <c r="P283" i="1"/>
  <c r="Q283" i="1"/>
  <c r="I283"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6" i="1"/>
  <c r="H356"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6" i="1"/>
  <c r="N356" i="1"/>
  <c r="R356" i="1"/>
  <c r="X356" i="1"/>
  <c r="Z356" i="1"/>
  <c r="T356" i="1"/>
  <c r="P356" i="1"/>
  <c r="J356" i="1"/>
  <c r="V356" i="1"/>
  <c r="N298" i="1"/>
  <c r="O298" i="1"/>
  <c r="P298" i="1"/>
  <c r="I298" i="1"/>
  <c r="Q298" i="1"/>
  <c r="J298" i="1"/>
  <c r="K298" i="1"/>
  <c r="M298" i="1"/>
  <c r="L298" i="1"/>
  <c r="M450" i="1"/>
  <c r="M453" i="1" s="1" a="1"/>
  <c r="M453" i="1" s="1"/>
  <c r="N450" i="1"/>
  <c r="N453" i="1" s="1" a="1"/>
  <c r="N453" i="1" s="1"/>
  <c r="O450" i="1"/>
  <c r="O453" i="1" s="1" a="1"/>
  <c r="O453" i="1" s="1"/>
  <c r="L450" i="1"/>
  <c r="L453" i="1" s="1" a="1"/>
  <c r="L453" i="1" s="1"/>
  <c r="M504" i="1"/>
  <c r="M507" i="1" s="1" a="1"/>
  <c r="M507" i="1" s="1"/>
  <c r="N504" i="1"/>
  <c r="N507" i="1" s="1" a="1"/>
  <c r="N507" i="1" s="1"/>
  <c r="O504" i="1"/>
  <c r="O507" i="1" s="1" a="1"/>
  <c r="O507" i="1" s="1"/>
  <c r="L504" i="1"/>
  <c r="L507" i="1" s="1" a="1"/>
  <c r="L507" i="1" s="1"/>
  <c r="H655" i="1"/>
  <c r="H656" i="1"/>
  <c r="H657" i="1"/>
  <c r="H658" i="1"/>
  <c r="H659" i="1"/>
  <c r="H660" i="1"/>
  <c r="H661" i="1"/>
  <c r="H662" i="1"/>
  <c r="H654" i="1"/>
  <c r="N515" i="1" l="1" a="1"/>
  <c r="N515" i="1" s="1"/>
  <c r="N509" i="1" a="1"/>
  <c r="N509" i="1" s="1"/>
  <c r="N510" i="1" a="1"/>
  <c r="N510" i="1" s="1"/>
  <c r="N514" i="1" a="1"/>
  <c r="N514" i="1" s="1"/>
  <c r="N511" i="1" a="1"/>
  <c r="N511" i="1" s="1"/>
  <c r="N508" i="1" a="1"/>
  <c r="N508" i="1" s="1"/>
  <c r="N513" i="1" a="1"/>
  <c r="N513" i="1" s="1"/>
  <c r="N506" i="1" a="1"/>
  <c r="N506" i="1" s="1"/>
  <c r="N512" i="1" a="1"/>
  <c r="N512" i="1" s="1"/>
  <c r="M515" i="1" a="1"/>
  <c r="M515" i="1" s="1"/>
  <c r="M514" i="1" a="1"/>
  <c r="M514" i="1" s="1"/>
  <c r="M508" i="1" a="1"/>
  <c r="M508" i="1" s="1"/>
  <c r="M512" i="1" a="1"/>
  <c r="M512" i="1" s="1"/>
  <c r="M510" i="1" a="1"/>
  <c r="M510" i="1" s="1"/>
  <c r="M513" i="1" a="1"/>
  <c r="M513" i="1" s="1"/>
  <c r="M506" i="1" a="1"/>
  <c r="M506" i="1" s="1"/>
  <c r="M509" i="1" a="1"/>
  <c r="M509" i="1" s="1"/>
  <c r="M511" i="1" a="1"/>
  <c r="M511" i="1" s="1"/>
  <c r="L461" i="1" a="1"/>
  <c r="L461" i="1" s="1"/>
  <c r="L458" i="1" a="1"/>
  <c r="L458" i="1" s="1"/>
  <c r="L456" i="1" a="1"/>
  <c r="L456" i="1" s="1"/>
  <c r="L454" i="1" a="1"/>
  <c r="L454" i="1" s="1"/>
  <c r="L459" i="1" a="1"/>
  <c r="L459" i="1" s="1"/>
  <c r="L455" i="1" a="1"/>
  <c r="L455" i="1" s="1"/>
  <c r="L460" i="1" a="1"/>
  <c r="L460" i="1" s="1"/>
  <c r="L457" i="1" a="1"/>
  <c r="L457" i="1" s="1"/>
  <c r="L452" i="1" a="1"/>
  <c r="L452" i="1" s="1"/>
  <c r="O515" i="1" a="1"/>
  <c r="O515" i="1" s="1"/>
  <c r="O508" i="1" a="1"/>
  <c r="O508" i="1" s="1"/>
  <c r="O510" i="1" a="1"/>
  <c r="O510" i="1" s="1"/>
  <c r="O512" i="1" a="1"/>
  <c r="O512" i="1" s="1"/>
  <c r="O514" i="1" a="1"/>
  <c r="O514" i="1" s="1"/>
  <c r="O509" i="1" a="1"/>
  <c r="O509" i="1" s="1"/>
  <c r="O511" i="1" a="1"/>
  <c r="O511" i="1" s="1"/>
  <c r="O506" i="1" a="1"/>
  <c r="O506" i="1" s="1"/>
  <c r="O513" i="1" a="1"/>
  <c r="O513" i="1" s="1"/>
  <c r="O459" i="1" a="1"/>
  <c r="O459" i="1" s="1"/>
  <c r="O460" i="1" a="1"/>
  <c r="O460" i="1" s="1"/>
  <c r="O457" i="1" a="1"/>
  <c r="O457" i="1" s="1"/>
  <c r="O455" i="1" a="1"/>
  <c r="O455" i="1" s="1"/>
  <c r="O452" i="1" a="1"/>
  <c r="O452" i="1" s="1"/>
  <c r="O456" i="1" a="1"/>
  <c r="O456" i="1" s="1"/>
  <c r="O458" i="1" a="1"/>
  <c r="O458" i="1" s="1"/>
  <c r="O454" i="1" a="1"/>
  <c r="O454" i="1" s="1"/>
  <c r="N461" i="1" a="1"/>
  <c r="N461" i="1" s="1"/>
  <c r="N454" i="1" a="1"/>
  <c r="N454" i="1" s="1"/>
  <c r="N452" i="1" a="1"/>
  <c r="N452" i="1" s="1"/>
  <c r="N455" i="1" a="1"/>
  <c r="N455" i="1" s="1"/>
  <c r="N459" i="1" a="1"/>
  <c r="N459" i="1" s="1"/>
  <c r="N457" i="1" a="1"/>
  <c r="N457" i="1" s="1"/>
  <c r="N460" i="1" a="1"/>
  <c r="N460" i="1" s="1"/>
  <c r="N456" i="1" a="1"/>
  <c r="N456" i="1" s="1"/>
  <c r="N458" i="1" a="1"/>
  <c r="N458" i="1" s="1"/>
  <c r="L515" i="1" a="1"/>
  <c r="L515" i="1" s="1"/>
  <c r="L513" i="1" a="1"/>
  <c r="L513" i="1" s="1"/>
  <c r="L512" i="1" a="1"/>
  <c r="L512" i="1" s="1"/>
  <c r="L514" i="1" a="1"/>
  <c r="L514" i="1" s="1"/>
  <c r="L511" i="1" a="1"/>
  <c r="L511" i="1" s="1"/>
  <c r="L510" i="1" a="1"/>
  <c r="L510" i="1" s="1"/>
  <c r="L506" i="1" a="1"/>
  <c r="L506" i="1" s="1"/>
  <c r="L509" i="1" a="1"/>
  <c r="L509" i="1" s="1"/>
  <c r="L508" i="1" a="1"/>
  <c r="L508" i="1" s="1"/>
  <c r="M461" i="1" a="1"/>
  <c r="M461" i="1" s="1"/>
  <c r="M458" i="1" a="1"/>
  <c r="M458" i="1" s="1"/>
  <c r="M459" i="1" a="1"/>
  <c r="M459" i="1" s="1"/>
  <c r="M460" i="1" a="1"/>
  <c r="M460" i="1" s="1"/>
  <c r="M454" i="1" a="1"/>
  <c r="M454" i="1" s="1"/>
  <c r="M455" i="1" a="1"/>
  <c r="M455" i="1" s="1"/>
  <c r="M457" i="1" a="1"/>
  <c r="M457" i="1" s="1"/>
  <c r="M452" i="1" a="1"/>
  <c r="M452" i="1" s="1"/>
  <c r="M456" i="1" a="1"/>
  <c r="M456" i="1" s="1"/>
  <c r="S450" i="1"/>
  <c r="S453" i="1" s="1" a="1"/>
  <c r="S453" i="1" s="1"/>
  <c r="O461" i="1" a="1"/>
  <c r="O461" i="1" s="1"/>
  <c r="O103" i="17"/>
  <c r="K748" i="18"/>
  <c r="M748" i="18"/>
  <c r="K724" i="18"/>
  <c r="M724" i="18"/>
  <c r="M700" i="18"/>
  <c r="L700" i="18"/>
  <c r="L724" i="18"/>
  <c r="L748" i="18"/>
  <c r="K700" i="18"/>
  <c r="W450" i="1"/>
  <c r="W453" i="1" s="1" a="1"/>
  <c r="W453" i="1" s="1"/>
  <c r="S473" i="1" a="1"/>
  <c r="S473" i="1" s="1"/>
  <c r="S470" i="1" a="1"/>
  <c r="S470" i="1" s="1"/>
  <c r="S476" i="1" a="1"/>
  <c r="S476" i="1" s="1"/>
  <c r="S472" i="1" a="1"/>
  <c r="S472" i="1" s="1"/>
  <c r="S467" i="1" a="1"/>
  <c r="S467" i="1" s="1"/>
  <c r="S474" i="1" a="1"/>
  <c r="S474" i="1" s="1"/>
  <c r="S468" i="1" a="1"/>
  <c r="S468" i="1" s="1"/>
  <c r="S479" i="1" a="1"/>
  <c r="S479" i="1" s="1"/>
  <c r="S471" i="1" a="1"/>
  <c r="S471" i="1" s="1"/>
  <c r="S482" i="1" a="1"/>
  <c r="S482" i="1" s="1"/>
  <c r="S484" i="1" a="1"/>
  <c r="S484" i="1" s="1"/>
  <c r="S485" i="1" a="1"/>
  <c r="S485" i="1" s="1"/>
  <c r="S477" i="1" a="1"/>
  <c r="S477" i="1" s="1"/>
  <c r="S483" i="1" a="1"/>
  <c r="S483" i="1" s="1"/>
  <c r="S495" i="1" a="1"/>
  <c r="S495" i="1" s="1"/>
  <c r="S492" i="1" a="1"/>
  <c r="S492" i="1" s="1"/>
  <c r="S493" i="1" a="1"/>
  <c r="S493" i="1" s="1"/>
  <c r="S486" i="1" a="1"/>
  <c r="S486" i="1" s="1"/>
  <c r="S462" i="1" a="1"/>
  <c r="S462" i="1" s="1"/>
  <c r="S490" i="1" a="1"/>
  <c r="S490" i="1" s="1"/>
  <c r="S487" i="1" a="1"/>
  <c r="S487" i="1" s="1"/>
  <c r="S488" i="1" a="1"/>
  <c r="S488" i="1" s="1"/>
  <c r="S451" i="1" a="1"/>
  <c r="S451" i="1" s="1"/>
  <c r="S494" i="1" a="1"/>
  <c r="S494" i="1" s="1"/>
  <c r="S480" i="1" a="1"/>
  <c r="S480" i="1" s="1"/>
  <c r="S489" i="1" a="1"/>
  <c r="S489" i="1" s="1"/>
  <c r="S465" i="1" a="1"/>
  <c r="S465" i="1" s="1"/>
  <c r="S463" i="1" a="1"/>
  <c r="S463" i="1" s="1"/>
  <c r="S491" i="1" a="1"/>
  <c r="S491" i="1" s="1"/>
  <c r="S497" i="1" a="1"/>
  <c r="S497" i="1" s="1"/>
  <c r="S496" i="1" a="1"/>
  <c r="S496" i="1" s="1"/>
  <c r="S464" i="1" a="1"/>
  <c r="S464" i="1" s="1"/>
  <c r="Q504" i="1"/>
  <c r="Q507" i="1" s="1" a="1"/>
  <c r="Q507" i="1" s="1"/>
  <c r="M538" i="1" a="1"/>
  <c r="M538" i="1" s="1"/>
  <c r="M536" i="1" a="1"/>
  <c r="M536" i="1" s="1"/>
  <c r="M535" i="1" a="1"/>
  <c r="M535" i="1" s="1"/>
  <c r="M537" i="1" a="1"/>
  <c r="M537" i="1" s="1"/>
  <c r="P450" i="1"/>
  <c r="P453" i="1" s="1" a="1"/>
  <c r="P453" i="1" s="1"/>
  <c r="L473" i="1" a="1"/>
  <c r="L473" i="1" s="1"/>
  <c r="L470" i="1" a="1"/>
  <c r="L470" i="1" s="1"/>
  <c r="L476" i="1" a="1"/>
  <c r="L476" i="1" s="1"/>
  <c r="L466" i="1" a="1"/>
  <c r="L466" i="1" s="1"/>
  <c r="L469" i="1" a="1"/>
  <c r="L469" i="1" s="1"/>
  <c r="L475" i="1" a="1"/>
  <c r="L475" i="1" s="1"/>
  <c r="L467" i="1" a="1"/>
  <c r="L467" i="1" s="1"/>
  <c r="L468" i="1" a="1"/>
  <c r="L468" i="1" s="1"/>
  <c r="L478" i="1" a="1"/>
  <c r="L478" i="1" s="1"/>
  <c r="L479" i="1" a="1"/>
  <c r="L479" i="1" s="1"/>
  <c r="L471" i="1" a="1"/>
  <c r="L471" i="1" s="1"/>
  <c r="L481" i="1" a="1"/>
  <c r="L481" i="1" s="1"/>
  <c r="L474" i="1" a="1"/>
  <c r="L474" i="1" s="1"/>
  <c r="L484" i="1" a="1"/>
  <c r="L484" i="1" s="1"/>
  <c r="L482" i="1" a="1"/>
  <c r="L482" i="1" s="1"/>
  <c r="L483" i="1" a="1"/>
  <c r="L483" i="1" s="1"/>
  <c r="L477" i="1" a="1"/>
  <c r="L477" i="1" s="1"/>
  <c r="L485" i="1" a="1"/>
  <c r="L485" i="1" s="1"/>
  <c r="L486" i="1" a="1"/>
  <c r="L486" i="1" s="1"/>
  <c r="L491" i="1" a="1"/>
  <c r="L491" i="1" s="1"/>
  <c r="L480" i="1" a="1"/>
  <c r="L480" i="1" s="1"/>
  <c r="L492" i="1" a="1"/>
  <c r="L492" i="1" s="1"/>
  <c r="L490" i="1" a="1"/>
  <c r="L490" i="1" s="1"/>
  <c r="L472" i="1" a="1"/>
  <c r="L472" i="1" s="1"/>
  <c r="L487" i="1" a="1"/>
  <c r="L487" i="1" s="1"/>
  <c r="L488" i="1" a="1"/>
  <c r="L488" i="1" s="1"/>
  <c r="L489" i="1" a="1"/>
  <c r="L489" i="1" s="1"/>
  <c r="L465" i="1" a="1"/>
  <c r="L465" i="1" s="1"/>
  <c r="L451" i="1" a="1"/>
  <c r="L451" i="1" s="1"/>
  <c r="L495" i="1" a="1"/>
  <c r="L495" i="1" s="1"/>
  <c r="L462" i="1" a="1"/>
  <c r="L462" i="1" s="1"/>
  <c r="L494" i="1" a="1"/>
  <c r="L494" i="1" s="1"/>
  <c r="L463" i="1" a="1"/>
  <c r="L463" i="1" s="1"/>
  <c r="L493" i="1" a="1"/>
  <c r="L493" i="1" s="1"/>
  <c r="L497" i="1" a="1"/>
  <c r="L497" i="1" s="1"/>
  <c r="L464" i="1" a="1"/>
  <c r="L464" i="1" s="1"/>
  <c r="L496" i="1" a="1"/>
  <c r="L496" i="1" s="1"/>
  <c r="O467" i="1" a="1"/>
  <c r="O467" i="1" s="1"/>
  <c r="O468" i="1" a="1"/>
  <c r="O468" i="1" s="1"/>
  <c r="O474" i="1" a="1"/>
  <c r="O474" i="1" s="1"/>
  <c r="O471" i="1" a="1"/>
  <c r="O471" i="1" s="1"/>
  <c r="O466" i="1" a="1"/>
  <c r="O466" i="1" s="1"/>
  <c r="O470" i="1" a="1"/>
  <c r="O470" i="1" s="1"/>
  <c r="O482" i="1" a="1"/>
  <c r="O482" i="1" s="1"/>
  <c r="O472" i="1" a="1"/>
  <c r="O472" i="1" s="1"/>
  <c r="O476" i="1" a="1"/>
  <c r="O476" i="1" s="1"/>
  <c r="O477" i="1" a="1"/>
  <c r="O477" i="1" s="1"/>
  <c r="O483" i="1" a="1"/>
  <c r="O483" i="1" s="1"/>
  <c r="O485" i="1" a="1"/>
  <c r="O485" i="1" s="1"/>
  <c r="O486" i="1" a="1"/>
  <c r="O486" i="1" s="1"/>
  <c r="O475" i="1" a="1"/>
  <c r="O475" i="1" s="1"/>
  <c r="O480" i="1" a="1"/>
  <c r="O480" i="1" s="1"/>
  <c r="O478" i="1" a="1"/>
  <c r="O478" i="1" s="1"/>
  <c r="O479" i="1" a="1"/>
  <c r="O479" i="1" s="1"/>
  <c r="O469" i="1" a="1"/>
  <c r="O469" i="1" s="1"/>
  <c r="O473" i="1" a="1"/>
  <c r="O473" i="1" s="1"/>
  <c r="O481" i="1" a="1"/>
  <c r="O481" i="1" s="1"/>
  <c r="O484" i="1" a="1"/>
  <c r="O484" i="1" s="1"/>
  <c r="O490" i="1" a="1"/>
  <c r="O490" i="1" s="1"/>
  <c r="O487" i="1" a="1"/>
  <c r="O487" i="1" s="1"/>
  <c r="O495" i="1" a="1"/>
  <c r="O495" i="1" s="1"/>
  <c r="O496" i="1" a="1"/>
  <c r="O496" i="1" s="1"/>
  <c r="O489" i="1" a="1"/>
  <c r="O489" i="1" s="1"/>
  <c r="O492" i="1" a="1"/>
  <c r="O492" i="1" s="1"/>
  <c r="O493" i="1" a="1"/>
  <c r="O493" i="1" s="1"/>
  <c r="O494" i="1" a="1"/>
  <c r="O494" i="1" s="1"/>
  <c r="O464" i="1" a="1"/>
  <c r="O464" i="1" s="1"/>
  <c r="O497" i="1" a="1"/>
  <c r="O497" i="1" s="1"/>
  <c r="O451" i="1" a="1"/>
  <c r="O451" i="1" s="1"/>
  <c r="O463" i="1" a="1"/>
  <c r="O463" i="1" s="1"/>
  <c r="O488" i="1" a="1"/>
  <c r="O488" i="1" s="1"/>
  <c r="O462" i="1" a="1"/>
  <c r="O462" i="1" s="1"/>
  <c r="O491" i="1" a="1"/>
  <c r="O491" i="1" s="1"/>
  <c r="O465" i="1" a="1"/>
  <c r="O465" i="1" s="1"/>
  <c r="R450" i="1"/>
  <c r="R453" i="1" s="1" a="1"/>
  <c r="R453" i="1" s="1"/>
  <c r="N466" i="1" a="1"/>
  <c r="N466" i="1" s="1"/>
  <c r="N474" i="1" a="1"/>
  <c r="N474" i="1" s="1"/>
  <c r="N471" i="1" a="1"/>
  <c r="N471" i="1" s="1"/>
  <c r="N473" i="1" a="1"/>
  <c r="N473" i="1" s="1"/>
  <c r="N469" i="1" a="1"/>
  <c r="N469" i="1" s="1"/>
  <c r="N475" i="1" a="1"/>
  <c r="N475" i="1" s="1"/>
  <c r="N468" i="1" a="1"/>
  <c r="N468" i="1" s="1"/>
  <c r="N472" i="1" a="1"/>
  <c r="N472" i="1" s="1"/>
  <c r="N476" i="1" a="1"/>
  <c r="N476" i="1" s="1"/>
  <c r="N477" i="1" a="1"/>
  <c r="N477" i="1" s="1"/>
  <c r="N483" i="1" a="1"/>
  <c r="N483" i="1" s="1"/>
  <c r="N485" i="1" a="1"/>
  <c r="N485" i="1" s="1"/>
  <c r="N486" i="1" a="1"/>
  <c r="N486" i="1" s="1"/>
  <c r="N467" i="1" a="1"/>
  <c r="N467" i="1" s="1"/>
  <c r="N480" i="1" a="1"/>
  <c r="N480" i="1" s="1"/>
  <c r="N478" i="1" a="1"/>
  <c r="N478" i="1" s="1"/>
  <c r="N470" i="1" a="1"/>
  <c r="N470" i="1" s="1"/>
  <c r="N479" i="1" a="1"/>
  <c r="N479" i="1" s="1"/>
  <c r="N481" i="1" a="1"/>
  <c r="N481" i="1" s="1"/>
  <c r="N484" i="1" a="1"/>
  <c r="N484" i="1" s="1"/>
  <c r="N487" i="1" a="1"/>
  <c r="N487" i="1" s="1"/>
  <c r="N488" i="1" a="1"/>
  <c r="N488" i="1" s="1"/>
  <c r="N491" i="1" a="1"/>
  <c r="N491" i="1" s="1"/>
  <c r="N489" i="1" a="1"/>
  <c r="N489" i="1" s="1"/>
  <c r="N492" i="1" a="1"/>
  <c r="N492" i="1" s="1"/>
  <c r="N497" i="1" a="1"/>
  <c r="N497" i="1" s="1"/>
  <c r="N464" i="1" a="1"/>
  <c r="N464" i="1" s="1"/>
  <c r="N451" i="1" a="1"/>
  <c r="N451" i="1" s="1"/>
  <c r="N463" i="1" a="1"/>
  <c r="N463" i="1" s="1"/>
  <c r="N482" i="1" a="1"/>
  <c r="N482" i="1" s="1"/>
  <c r="N490" i="1" a="1"/>
  <c r="N490" i="1" s="1"/>
  <c r="N462" i="1" a="1"/>
  <c r="N462" i="1" s="1"/>
  <c r="N493" i="1" a="1"/>
  <c r="N493" i="1" s="1"/>
  <c r="N496" i="1" a="1"/>
  <c r="N496" i="1" s="1"/>
  <c r="N465" i="1" a="1"/>
  <c r="N465" i="1" s="1"/>
  <c r="N495" i="1" a="1"/>
  <c r="N495" i="1" s="1"/>
  <c r="N494" i="1" a="1"/>
  <c r="N494" i="1" s="1"/>
  <c r="P504" i="1"/>
  <c r="P507" i="1" s="1" a="1"/>
  <c r="P507" i="1" s="1"/>
  <c r="L538" i="1" a="1"/>
  <c r="L538" i="1" s="1"/>
  <c r="L537" i="1" a="1"/>
  <c r="L537" i="1" s="1"/>
  <c r="L535" i="1" a="1"/>
  <c r="L535" i="1" s="1"/>
  <c r="L536" i="1" a="1"/>
  <c r="L536" i="1" s="1"/>
  <c r="Q450" i="1"/>
  <c r="Q453" i="1" s="1" a="1"/>
  <c r="Q453" i="1" s="1"/>
  <c r="M471" i="1" a="1"/>
  <c r="M471" i="1" s="1"/>
  <c r="M473" i="1" a="1"/>
  <c r="M473" i="1" s="1"/>
  <c r="M470" i="1" a="1"/>
  <c r="M470" i="1" s="1"/>
  <c r="M472" i="1" a="1"/>
  <c r="M472" i="1" s="1"/>
  <c r="M467" i="1" a="1"/>
  <c r="M467" i="1" s="1"/>
  <c r="M475" i="1" a="1"/>
  <c r="M475" i="1" s="1"/>
  <c r="M480" i="1" a="1"/>
  <c r="M480" i="1" s="1"/>
  <c r="M478" i="1" a="1"/>
  <c r="M478" i="1" s="1"/>
  <c r="M466" i="1" a="1"/>
  <c r="M466" i="1" s="1"/>
  <c r="M479" i="1" a="1"/>
  <c r="M479" i="1" s="1"/>
  <c r="M474" i="1" a="1"/>
  <c r="M474" i="1" s="1"/>
  <c r="M481" i="1" a="1"/>
  <c r="M481" i="1" s="1"/>
  <c r="M469" i="1" a="1"/>
  <c r="M469" i="1" s="1"/>
  <c r="M484" i="1" a="1"/>
  <c r="M484" i="1" s="1"/>
  <c r="M482" i="1" a="1"/>
  <c r="M482" i="1" s="1"/>
  <c r="M477" i="1" a="1"/>
  <c r="M477" i="1" s="1"/>
  <c r="M486" i="1" a="1"/>
  <c r="M486" i="1" s="1"/>
  <c r="M489" i="1" a="1"/>
  <c r="M489" i="1" s="1"/>
  <c r="M493" i="1" a="1"/>
  <c r="M493" i="1" s="1"/>
  <c r="M494" i="1" a="1"/>
  <c r="M494" i="1" s="1"/>
  <c r="M495" i="1" a="1"/>
  <c r="M495" i="1" s="1"/>
  <c r="M496" i="1" a="1"/>
  <c r="M496" i="1" s="1"/>
  <c r="M451" i="1" a="1"/>
  <c r="M451" i="1" s="1"/>
  <c r="M463" i="1" a="1"/>
  <c r="M463" i="1" s="1"/>
  <c r="M485" i="1" a="1"/>
  <c r="M485" i="1" s="1"/>
  <c r="M490" i="1" a="1"/>
  <c r="M490" i="1" s="1"/>
  <c r="M462" i="1" a="1"/>
  <c r="M462" i="1" s="1"/>
  <c r="M476" i="1" a="1"/>
  <c r="M476" i="1" s="1"/>
  <c r="M488" i="1" a="1"/>
  <c r="M488" i="1" s="1"/>
  <c r="M497" i="1" a="1"/>
  <c r="M497" i="1" s="1"/>
  <c r="M464" i="1" a="1"/>
  <c r="M464" i="1" s="1"/>
  <c r="M483" i="1" a="1"/>
  <c r="M483" i="1" s="1"/>
  <c r="M487" i="1" a="1"/>
  <c r="M487" i="1" s="1"/>
  <c r="M491" i="1" a="1"/>
  <c r="M491" i="1" s="1"/>
  <c r="M492" i="1" a="1"/>
  <c r="M492" i="1" s="1"/>
  <c r="M468" i="1" a="1"/>
  <c r="M468" i="1" s="1"/>
  <c r="M465" i="1" a="1"/>
  <c r="M465" i="1" s="1"/>
  <c r="S504" i="1"/>
  <c r="S507" i="1" s="1" a="1"/>
  <c r="S507" i="1" s="1"/>
  <c r="O535" i="1" a="1"/>
  <c r="O535" i="1" s="1"/>
  <c r="O536" i="1" a="1"/>
  <c r="O536" i="1" s="1"/>
  <c r="O537" i="1" a="1"/>
  <c r="O537" i="1" s="1"/>
  <c r="O538" i="1" a="1"/>
  <c r="O538" i="1" s="1"/>
  <c r="R504" i="1"/>
  <c r="R507" i="1" s="1" a="1"/>
  <c r="R507" i="1" s="1"/>
  <c r="N535" i="1" a="1"/>
  <c r="N535" i="1" s="1"/>
  <c r="N536" i="1" a="1"/>
  <c r="N536" i="1" s="1"/>
  <c r="N538" i="1" a="1"/>
  <c r="N538" i="1" s="1"/>
  <c r="N537" i="1" a="1"/>
  <c r="N537" i="1" s="1"/>
  <c r="M396" i="1"/>
  <c r="M399" i="1" s="1" a="1"/>
  <c r="M399" i="1" s="1"/>
  <c r="N396" i="1"/>
  <c r="N399" i="1" s="1" a="1"/>
  <c r="N399" i="1" s="1"/>
  <c r="O396" i="1"/>
  <c r="O399" i="1" s="1" a="1"/>
  <c r="O399" i="1" s="1"/>
  <c r="L396" i="1"/>
  <c r="L399" i="1" s="1" a="1"/>
  <c r="L399" i="1" s="1"/>
  <c r="M407" i="1" l="1" a="1"/>
  <c r="M407" i="1" s="1"/>
  <c r="M406" i="1" a="1"/>
  <c r="M406" i="1" s="1"/>
  <c r="M405" i="1" a="1"/>
  <c r="M405" i="1" s="1"/>
  <c r="M398" i="1" a="1"/>
  <c r="M398" i="1" s="1"/>
  <c r="M402" i="1" a="1"/>
  <c r="M402" i="1" s="1"/>
  <c r="M404" i="1" a="1"/>
  <c r="M404" i="1" s="1"/>
  <c r="M400" i="1" a="1"/>
  <c r="M400" i="1" s="1"/>
  <c r="M403" i="1" a="1"/>
  <c r="M403" i="1" s="1"/>
  <c r="M401" i="1" a="1"/>
  <c r="M401" i="1" s="1"/>
  <c r="Q461" i="1" a="1"/>
  <c r="Q461" i="1" s="1"/>
  <c r="Q455" i="1" a="1"/>
  <c r="Q455" i="1" s="1"/>
  <c r="Q454" i="1" a="1"/>
  <c r="Q454" i="1" s="1"/>
  <c r="Q460" i="1" a="1"/>
  <c r="Q460" i="1" s="1"/>
  <c r="Q457" i="1" a="1"/>
  <c r="Q457" i="1" s="1"/>
  <c r="Q459" i="1" a="1"/>
  <c r="Q459" i="1" s="1"/>
  <c r="Q452" i="1" a="1"/>
  <c r="Q452" i="1" s="1"/>
  <c r="Q456" i="1" a="1"/>
  <c r="Q456" i="1" s="1"/>
  <c r="Q458" i="1" a="1"/>
  <c r="Q458" i="1" s="1"/>
  <c r="S461" i="1" a="1"/>
  <c r="S461" i="1" s="1"/>
  <c r="S460" i="1" a="1"/>
  <c r="S460" i="1" s="1"/>
  <c r="S456" i="1" a="1"/>
  <c r="S456" i="1" s="1"/>
  <c r="S459" i="1" a="1"/>
  <c r="S459" i="1" s="1"/>
  <c r="S458" i="1" a="1"/>
  <c r="S458" i="1" s="1"/>
  <c r="S454" i="1" a="1"/>
  <c r="S454" i="1" s="1"/>
  <c r="S455" i="1" a="1"/>
  <c r="S455" i="1" s="1"/>
  <c r="S457" i="1" a="1"/>
  <c r="S457" i="1" s="1"/>
  <c r="S452" i="1" a="1"/>
  <c r="S452" i="1" s="1"/>
  <c r="W461" i="1" a="1"/>
  <c r="W461" i="1" s="1"/>
  <c r="W455" i="1" a="1"/>
  <c r="W455" i="1" s="1"/>
  <c r="W457" i="1" a="1"/>
  <c r="W457" i="1" s="1"/>
  <c r="W460" i="1" a="1"/>
  <c r="W460" i="1" s="1"/>
  <c r="W454" i="1" a="1"/>
  <c r="W454" i="1" s="1"/>
  <c r="W458" i="1" a="1"/>
  <c r="W458" i="1" s="1"/>
  <c r="W452" i="1" a="1"/>
  <c r="W452" i="1" s="1"/>
  <c r="W459" i="1" a="1"/>
  <c r="W459" i="1" s="1"/>
  <c r="W456" i="1" a="1"/>
  <c r="W456" i="1" s="1"/>
  <c r="S515" i="1" a="1"/>
  <c r="S515" i="1" s="1"/>
  <c r="S510" i="1" a="1"/>
  <c r="S510" i="1" s="1"/>
  <c r="S512" i="1" a="1"/>
  <c r="S512" i="1" s="1"/>
  <c r="S514" i="1" a="1"/>
  <c r="S514" i="1" s="1"/>
  <c r="S508" i="1" a="1"/>
  <c r="S508" i="1" s="1"/>
  <c r="S511" i="1" a="1"/>
  <c r="S511" i="1" s="1"/>
  <c r="S509" i="1" a="1"/>
  <c r="S509" i="1" s="1"/>
  <c r="S513" i="1" a="1"/>
  <c r="S513" i="1" s="1"/>
  <c r="S506" i="1" a="1"/>
  <c r="S506" i="1" s="1"/>
  <c r="R461" i="1" a="1"/>
  <c r="R461" i="1" s="1"/>
  <c r="R460" i="1" a="1"/>
  <c r="R460" i="1" s="1"/>
  <c r="R458" i="1" a="1"/>
  <c r="R458" i="1" s="1"/>
  <c r="R459" i="1" a="1"/>
  <c r="R459" i="1" s="1"/>
  <c r="R457" i="1" a="1"/>
  <c r="R457" i="1" s="1"/>
  <c r="R452" i="1" a="1"/>
  <c r="R452" i="1" s="1"/>
  <c r="R456" i="1" a="1"/>
  <c r="R456" i="1" s="1"/>
  <c r="R454" i="1" a="1"/>
  <c r="R454" i="1" s="1"/>
  <c r="R455" i="1" a="1"/>
  <c r="R455" i="1" s="1"/>
  <c r="Q515" i="1" a="1"/>
  <c r="Q515" i="1" s="1"/>
  <c r="Q510" i="1" a="1"/>
  <c r="Q510" i="1" s="1"/>
  <c r="Q512" i="1" a="1"/>
  <c r="Q512" i="1" s="1"/>
  <c r="Q514" i="1" a="1"/>
  <c r="Q514" i="1" s="1"/>
  <c r="Q508" i="1" a="1"/>
  <c r="Q508" i="1" s="1"/>
  <c r="Q506" i="1" a="1"/>
  <c r="Q506" i="1" s="1"/>
  <c r="Q513" i="1" a="1"/>
  <c r="Q513" i="1" s="1"/>
  <c r="Q509" i="1" a="1"/>
  <c r="Q509" i="1" s="1"/>
  <c r="Q511" i="1" a="1"/>
  <c r="Q511" i="1" s="1"/>
  <c r="L407" i="1" a="1"/>
  <c r="L407" i="1" s="1"/>
  <c r="L402" i="1" a="1"/>
  <c r="L402" i="1" s="1"/>
  <c r="L405" i="1" a="1"/>
  <c r="L405" i="1" s="1"/>
  <c r="L403" i="1" a="1"/>
  <c r="L403" i="1" s="1"/>
  <c r="L401" i="1" a="1"/>
  <c r="L401" i="1" s="1"/>
  <c r="L398" i="1" a="1"/>
  <c r="L398" i="1" s="1"/>
  <c r="L406" i="1" a="1"/>
  <c r="L406" i="1" s="1"/>
  <c r="L404" i="1" a="1"/>
  <c r="L404" i="1" s="1"/>
  <c r="L400" i="1" a="1"/>
  <c r="L400" i="1" s="1"/>
  <c r="R515" i="1" a="1"/>
  <c r="R515" i="1" s="1"/>
  <c r="R509" i="1" a="1"/>
  <c r="R509" i="1" s="1"/>
  <c r="R510" i="1" a="1"/>
  <c r="R510" i="1" s="1"/>
  <c r="R514" i="1" a="1"/>
  <c r="R514" i="1" s="1"/>
  <c r="R511" i="1" a="1"/>
  <c r="R511" i="1" s="1"/>
  <c r="R513" i="1" a="1"/>
  <c r="R513" i="1" s="1"/>
  <c r="R512" i="1" a="1"/>
  <c r="R512" i="1" s="1"/>
  <c r="R506" i="1" a="1"/>
  <c r="R506" i="1" s="1"/>
  <c r="R508" i="1" a="1"/>
  <c r="R508" i="1" s="1"/>
  <c r="P515" i="1" a="1"/>
  <c r="P515" i="1" s="1"/>
  <c r="P511" i="1" a="1"/>
  <c r="P511" i="1" s="1"/>
  <c r="P514" i="1" a="1"/>
  <c r="P514" i="1" s="1"/>
  <c r="P512" i="1" a="1"/>
  <c r="P512" i="1" s="1"/>
  <c r="P508" i="1" a="1"/>
  <c r="P508" i="1" s="1"/>
  <c r="P513" i="1" a="1"/>
  <c r="P513" i="1" s="1"/>
  <c r="P510" i="1" a="1"/>
  <c r="P510" i="1" s="1"/>
  <c r="P506" i="1" a="1"/>
  <c r="P506" i="1" s="1"/>
  <c r="P509" i="1" a="1"/>
  <c r="P509" i="1" s="1"/>
  <c r="O406" i="1" a="1"/>
  <c r="O406" i="1" s="1"/>
  <c r="O404" i="1" a="1"/>
  <c r="O404" i="1" s="1"/>
  <c r="O400" i="1" a="1"/>
  <c r="O400" i="1" s="1"/>
  <c r="O401" i="1" a="1"/>
  <c r="O401" i="1" s="1"/>
  <c r="O405" i="1" a="1"/>
  <c r="O405" i="1" s="1"/>
  <c r="O403" i="1" a="1"/>
  <c r="O403" i="1" s="1"/>
  <c r="O398" i="1" a="1"/>
  <c r="O398" i="1" s="1"/>
  <c r="O402" i="1" a="1"/>
  <c r="O402" i="1" s="1"/>
  <c r="P461" i="1" a="1"/>
  <c r="P461" i="1" s="1"/>
  <c r="P452" i="1" a="1"/>
  <c r="P452" i="1" s="1"/>
  <c r="P456" i="1" a="1"/>
  <c r="P456" i="1" s="1"/>
  <c r="P458" i="1" a="1"/>
  <c r="P458" i="1" s="1"/>
  <c r="P455" i="1" a="1"/>
  <c r="P455" i="1" s="1"/>
  <c r="P457" i="1" a="1"/>
  <c r="P457" i="1" s="1"/>
  <c r="P459" i="1" a="1"/>
  <c r="P459" i="1" s="1"/>
  <c r="P460" i="1" a="1"/>
  <c r="P460" i="1" s="1"/>
  <c r="P454" i="1" a="1"/>
  <c r="P454" i="1" s="1"/>
  <c r="N407" i="1" a="1"/>
  <c r="N407" i="1" s="1"/>
  <c r="N404" i="1" a="1"/>
  <c r="N404" i="1" s="1"/>
  <c r="N403" i="1" a="1"/>
  <c r="N403" i="1" s="1"/>
  <c r="N402" i="1" a="1"/>
  <c r="N402" i="1" s="1"/>
  <c r="N406" i="1" a="1"/>
  <c r="N406" i="1" s="1"/>
  <c r="N400" i="1" a="1"/>
  <c r="N400" i="1" s="1"/>
  <c r="N401" i="1" a="1"/>
  <c r="N401" i="1" s="1"/>
  <c r="N405" i="1" a="1"/>
  <c r="N405" i="1" s="1"/>
  <c r="N398" i="1" a="1"/>
  <c r="N398" i="1" s="1"/>
  <c r="S481" i="1" a="1"/>
  <c r="S481" i="1" s="1"/>
  <c r="S469" i="1" a="1"/>
  <c r="S469" i="1" s="1"/>
  <c r="S475" i="1" a="1"/>
  <c r="S475" i="1" s="1"/>
  <c r="S478" i="1" a="1"/>
  <c r="S478" i="1" s="1"/>
  <c r="S466" i="1" a="1"/>
  <c r="S466" i="1" s="1"/>
  <c r="S396" i="1"/>
  <c r="S399" i="1" s="1" a="1"/>
  <c r="S399" i="1" s="1"/>
  <c r="O407" i="1" a="1"/>
  <c r="O407" i="1" s="1"/>
  <c r="O412" i="1" a="1"/>
  <c r="O412" i="1" s="1"/>
  <c r="O414" i="1" a="1"/>
  <c r="O414" i="1" s="1"/>
  <c r="O428" i="1" a="1"/>
  <c r="O428" i="1" s="1"/>
  <c r="O397" i="1" a="1"/>
  <c r="O397" i="1" s="1"/>
  <c r="O408" i="1" a="1"/>
  <c r="O408" i="1" s="1"/>
  <c r="O410" i="1" a="1"/>
  <c r="O410" i="1" s="1"/>
  <c r="O411" i="1" a="1"/>
  <c r="O411" i="1" s="1"/>
  <c r="O413" i="1" a="1"/>
  <c r="O413" i="1" s="1"/>
  <c r="O426" i="1" a="1"/>
  <c r="O426" i="1" s="1"/>
  <c r="O427" i="1" a="1"/>
  <c r="O427" i="1" s="1"/>
  <c r="O442" i="1" a="1"/>
  <c r="O442" i="1" s="1"/>
  <c r="O443" i="1" a="1"/>
  <c r="O443" i="1" s="1"/>
  <c r="O409" i="1" a="1"/>
  <c r="O409" i="1" s="1"/>
  <c r="O424" i="1" a="1"/>
  <c r="O424" i="1" s="1"/>
  <c r="O425" i="1" a="1"/>
  <c r="O425" i="1" s="1"/>
  <c r="O438" i="1" a="1"/>
  <c r="O438" i="1" s="1"/>
  <c r="O439" i="1" a="1"/>
  <c r="O439" i="1" s="1"/>
  <c r="O440" i="1" a="1"/>
  <c r="O440" i="1" s="1"/>
  <c r="O441" i="1" a="1"/>
  <c r="O441" i="1" s="1"/>
  <c r="O423" i="1" a="1"/>
  <c r="O423" i="1" s="1"/>
  <c r="O437" i="1" a="1"/>
  <c r="O437" i="1" s="1"/>
  <c r="O420" i="1" a="1"/>
  <c r="O420" i="1" s="1"/>
  <c r="O422" i="1" a="1"/>
  <c r="O422" i="1" s="1"/>
  <c r="O434" i="1" a="1"/>
  <c r="O434" i="1" s="1"/>
  <c r="O435" i="1" a="1"/>
  <c r="O435" i="1" s="1"/>
  <c r="O436" i="1" a="1"/>
  <c r="O436" i="1" s="1"/>
  <c r="O419" i="1" a="1"/>
  <c r="O419" i="1" s="1"/>
  <c r="O421" i="1" a="1"/>
  <c r="O421" i="1" s="1"/>
  <c r="O433" i="1" a="1"/>
  <c r="O433" i="1" s="1"/>
  <c r="O416" i="1" a="1"/>
  <c r="O416" i="1" s="1"/>
  <c r="O418" i="1" a="1"/>
  <c r="O418" i="1" s="1"/>
  <c r="O430" i="1" a="1"/>
  <c r="O430" i="1" s="1"/>
  <c r="O431" i="1" a="1"/>
  <c r="O431" i="1" s="1"/>
  <c r="O432" i="1" a="1"/>
  <c r="O432" i="1" s="1"/>
  <c r="O415" i="1" a="1"/>
  <c r="O415" i="1" s="1"/>
  <c r="O417" i="1" a="1"/>
  <c r="O417" i="1" s="1"/>
  <c r="O429" i="1" a="1"/>
  <c r="O429" i="1" s="1"/>
  <c r="V504" i="1"/>
  <c r="V507" i="1" s="1" a="1"/>
  <c r="V507" i="1" s="1"/>
  <c r="R535" i="1" a="1"/>
  <c r="R535" i="1" s="1"/>
  <c r="R538" i="1" a="1"/>
  <c r="R538" i="1" s="1"/>
  <c r="R537" i="1" a="1"/>
  <c r="R537" i="1" s="1"/>
  <c r="R536" i="1" a="1"/>
  <c r="R536" i="1" s="1"/>
  <c r="V450" i="1"/>
  <c r="V453" i="1" s="1" a="1"/>
  <c r="V453" i="1" s="1"/>
  <c r="R466" i="1" a="1"/>
  <c r="R466" i="1" s="1"/>
  <c r="R470" i="1" a="1"/>
  <c r="R470" i="1" s="1"/>
  <c r="R476" i="1" a="1"/>
  <c r="R476" i="1" s="1"/>
  <c r="R475" i="1" a="1"/>
  <c r="R475" i="1" s="1"/>
  <c r="R469" i="1" a="1"/>
  <c r="R469" i="1" s="1"/>
  <c r="R472" i="1" a="1"/>
  <c r="R472" i="1" s="1"/>
  <c r="R468" i="1" a="1"/>
  <c r="R468" i="1" s="1"/>
  <c r="R471" i="1" a="1"/>
  <c r="R471" i="1" s="1"/>
  <c r="R473" i="1" a="1"/>
  <c r="R473" i="1" s="1"/>
  <c r="R479" i="1" a="1"/>
  <c r="R479" i="1" s="1"/>
  <c r="R467" i="1" a="1"/>
  <c r="R467" i="1" s="1"/>
  <c r="R481" i="1" a="1"/>
  <c r="R481" i="1" s="1"/>
  <c r="R482" i="1" a="1"/>
  <c r="R482" i="1" s="1"/>
  <c r="R484" i="1" a="1"/>
  <c r="R484" i="1" s="1"/>
  <c r="R483" i="1" a="1"/>
  <c r="R483" i="1" s="1"/>
  <c r="R485" i="1" a="1"/>
  <c r="R485" i="1" s="1"/>
  <c r="R486" i="1" a="1"/>
  <c r="R486" i="1" s="1"/>
  <c r="R474" i="1" a="1"/>
  <c r="R474" i="1" s="1"/>
  <c r="R477" i="1" a="1"/>
  <c r="R477" i="1" s="1"/>
  <c r="R480" i="1" a="1"/>
  <c r="R480" i="1" s="1"/>
  <c r="R478" i="1" a="1"/>
  <c r="R478" i="1" s="1"/>
  <c r="R489" i="1" a="1"/>
  <c r="R489" i="1" s="1"/>
  <c r="R492" i="1" a="1"/>
  <c r="R492" i="1" s="1"/>
  <c r="R493" i="1" a="1"/>
  <c r="R493" i="1" s="1"/>
  <c r="R494" i="1" a="1"/>
  <c r="R494" i="1" s="1"/>
  <c r="R464" i="1" a="1"/>
  <c r="R464" i="1" s="1"/>
  <c r="R487" i="1" a="1"/>
  <c r="R487" i="1" s="1"/>
  <c r="R488" i="1" a="1"/>
  <c r="R488" i="1" s="1"/>
  <c r="R497" i="1" a="1"/>
  <c r="R497" i="1" s="1"/>
  <c r="R465" i="1" a="1"/>
  <c r="R465" i="1" s="1"/>
  <c r="R490" i="1" a="1"/>
  <c r="R490" i="1" s="1"/>
  <c r="R491" i="1" a="1"/>
  <c r="R491" i="1" s="1"/>
  <c r="R496" i="1" a="1"/>
  <c r="R496" i="1" s="1"/>
  <c r="R463" i="1" a="1"/>
  <c r="R463" i="1" s="1"/>
  <c r="R495" i="1" a="1"/>
  <c r="R495" i="1" s="1"/>
  <c r="R462" i="1" a="1"/>
  <c r="R462" i="1" s="1"/>
  <c r="R451" i="1" a="1"/>
  <c r="R451" i="1" s="1"/>
  <c r="R396" i="1"/>
  <c r="R399" i="1" s="1" a="1"/>
  <c r="R399" i="1" s="1"/>
  <c r="N408" i="1" a="1"/>
  <c r="N408" i="1" s="1"/>
  <c r="N410" i="1" a="1"/>
  <c r="N410" i="1" s="1"/>
  <c r="N413" i="1" a="1"/>
  <c r="N413" i="1" s="1"/>
  <c r="N426" i="1" a="1"/>
  <c r="N426" i="1" s="1"/>
  <c r="N439" i="1" a="1"/>
  <c r="N439" i="1" s="1"/>
  <c r="N442" i="1" a="1"/>
  <c r="N442" i="1" s="1"/>
  <c r="N409" i="1" a="1"/>
  <c r="N409" i="1" s="1"/>
  <c r="N424" i="1" a="1"/>
  <c r="N424" i="1" s="1"/>
  <c r="N425" i="1" a="1"/>
  <c r="N425" i="1" s="1"/>
  <c r="N438" i="1" a="1"/>
  <c r="N438" i="1" s="1"/>
  <c r="N440" i="1" a="1"/>
  <c r="N440" i="1" s="1"/>
  <c r="N441" i="1" a="1"/>
  <c r="N441" i="1" s="1"/>
  <c r="N423" i="1" a="1"/>
  <c r="N423" i="1" s="1"/>
  <c r="N435" i="1" a="1"/>
  <c r="N435" i="1" s="1"/>
  <c r="N437" i="1" a="1"/>
  <c r="N437" i="1" s="1"/>
  <c r="N420" i="1" a="1"/>
  <c r="N420" i="1" s="1"/>
  <c r="N422" i="1" a="1"/>
  <c r="N422" i="1" s="1"/>
  <c r="N434" i="1" a="1"/>
  <c r="N434" i="1" s="1"/>
  <c r="N436" i="1" a="1"/>
  <c r="N436" i="1" s="1"/>
  <c r="N419" i="1" a="1"/>
  <c r="N419" i="1" s="1"/>
  <c r="N421" i="1" a="1"/>
  <c r="N421" i="1" s="1"/>
  <c r="N431" i="1" a="1"/>
  <c r="N431" i="1" s="1"/>
  <c r="N433" i="1" a="1"/>
  <c r="N433" i="1" s="1"/>
  <c r="N416" i="1" a="1"/>
  <c r="N416" i="1" s="1"/>
  <c r="N418" i="1" a="1"/>
  <c r="N418" i="1" s="1"/>
  <c r="N430" i="1" a="1"/>
  <c r="N430" i="1" s="1"/>
  <c r="N432" i="1" a="1"/>
  <c r="N432" i="1" s="1"/>
  <c r="N415" i="1" a="1"/>
  <c r="N415" i="1" s="1"/>
  <c r="N417" i="1" a="1"/>
  <c r="N417" i="1" s="1"/>
  <c r="N429" i="1" a="1"/>
  <c r="N429" i="1" s="1"/>
  <c r="N411" i="1" a="1"/>
  <c r="N411" i="1" s="1"/>
  <c r="N412" i="1" a="1"/>
  <c r="N412" i="1" s="1"/>
  <c r="N414" i="1" a="1"/>
  <c r="N414" i="1" s="1"/>
  <c r="N443" i="1" a="1"/>
  <c r="N443" i="1" s="1"/>
  <c r="N427" i="1" a="1"/>
  <c r="N427" i="1" s="1"/>
  <c r="N397" i="1" a="1"/>
  <c r="N397" i="1" s="1"/>
  <c r="N428" i="1" a="1"/>
  <c r="N428" i="1" s="1"/>
  <c r="U504" i="1"/>
  <c r="U507" i="1" s="1" a="1"/>
  <c r="U507" i="1" s="1"/>
  <c r="Q538" i="1" a="1"/>
  <c r="Q538" i="1" s="1"/>
  <c r="Q536" i="1" a="1"/>
  <c r="Q536" i="1" s="1"/>
  <c r="Q537" i="1" a="1"/>
  <c r="Q537" i="1" s="1"/>
  <c r="Q535" i="1" a="1"/>
  <c r="Q535" i="1" s="1"/>
  <c r="Q396" i="1"/>
  <c r="Q399" i="1" s="1" a="1"/>
  <c r="Q399" i="1" s="1"/>
  <c r="M409" i="1" a="1"/>
  <c r="M409" i="1" s="1"/>
  <c r="M424" i="1" a="1"/>
  <c r="M424" i="1" s="1"/>
  <c r="M425" i="1" a="1"/>
  <c r="M425" i="1" s="1"/>
  <c r="M438" i="1" a="1"/>
  <c r="M438" i="1" s="1"/>
  <c r="M440" i="1" a="1"/>
  <c r="M440" i="1" s="1"/>
  <c r="M441" i="1" a="1"/>
  <c r="M441" i="1" s="1"/>
  <c r="M423" i="1" a="1"/>
  <c r="M423" i="1" s="1"/>
  <c r="M435" i="1" a="1"/>
  <c r="M435" i="1" s="1"/>
  <c r="M437" i="1" a="1"/>
  <c r="M437" i="1" s="1"/>
  <c r="M420" i="1" a="1"/>
  <c r="M420" i="1" s="1"/>
  <c r="M422" i="1" a="1"/>
  <c r="M422" i="1" s="1"/>
  <c r="M434" i="1" a="1"/>
  <c r="M434" i="1" s="1"/>
  <c r="M436" i="1" a="1"/>
  <c r="M436" i="1" s="1"/>
  <c r="M419" i="1" a="1"/>
  <c r="M419" i="1" s="1"/>
  <c r="M421" i="1" a="1"/>
  <c r="M421" i="1" s="1"/>
  <c r="M431" i="1" a="1"/>
  <c r="M431" i="1" s="1"/>
  <c r="M433" i="1" a="1"/>
  <c r="M433" i="1" s="1"/>
  <c r="M416" i="1" a="1"/>
  <c r="M416" i="1" s="1"/>
  <c r="M418" i="1" a="1"/>
  <c r="M418" i="1" s="1"/>
  <c r="M430" i="1" a="1"/>
  <c r="M430" i="1" s="1"/>
  <c r="M432" i="1" a="1"/>
  <c r="M432" i="1" s="1"/>
  <c r="M415" i="1" a="1"/>
  <c r="M415" i="1" s="1"/>
  <c r="M417" i="1" a="1"/>
  <c r="M417" i="1" s="1"/>
  <c r="M429" i="1" a="1"/>
  <c r="M429" i="1" s="1"/>
  <c r="M411" i="1" a="1"/>
  <c r="M411" i="1" s="1"/>
  <c r="M412" i="1" a="1"/>
  <c r="M412" i="1" s="1"/>
  <c r="M414" i="1" a="1"/>
  <c r="M414" i="1" s="1"/>
  <c r="M427" i="1" a="1"/>
  <c r="M427" i="1" s="1"/>
  <c r="M428" i="1" a="1"/>
  <c r="M428" i="1" s="1"/>
  <c r="M443" i="1" a="1"/>
  <c r="M443" i="1" s="1"/>
  <c r="M397" i="1" a="1"/>
  <c r="M397" i="1" s="1"/>
  <c r="M408" i="1" a="1"/>
  <c r="M408" i="1" s="1"/>
  <c r="M410" i="1" a="1"/>
  <c r="M410" i="1" s="1"/>
  <c r="M413" i="1" a="1"/>
  <c r="M413" i="1" s="1"/>
  <c r="M439" i="1" a="1"/>
  <c r="M439" i="1" s="1"/>
  <c r="M442" i="1" a="1"/>
  <c r="M442" i="1" s="1"/>
  <c r="M426" i="1" a="1"/>
  <c r="M426" i="1" s="1"/>
  <c r="T504" i="1"/>
  <c r="T507" i="1" s="1" a="1"/>
  <c r="T507" i="1" s="1"/>
  <c r="P535" i="1" a="1"/>
  <c r="P535" i="1" s="1"/>
  <c r="P537" i="1" a="1"/>
  <c r="P537" i="1" s="1"/>
  <c r="P538" i="1" a="1"/>
  <c r="P538" i="1" s="1"/>
  <c r="P536" i="1" a="1"/>
  <c r="P536" i="1" s="1"/>
  <c r="T450" i="1"/>
  <c r="T453" i="1" s="1" a="1"/>
  <c r="T453" i="1" s="1"/>
  <c r="P466" i="1" a="1"/>
  <c r="P466" i="1" s="1"/>
  <c r="P469" i="1" a="1"/>
  <c r="P469" i="1" s="1"/>
  <c r="P472" i="1" a="1"/>
  <c r="P472" i="1" s="1"/>
  <c r="P468" i="1" a="1"/>
  <c r="P468" i="1" s="1"/>
  <c r="P467" i="1" a="1"/>
  <c r="P467" i="1" s="1"/>
  <c r="P474" i="1" a="1"/>
  <c r="P474" i="1" s="1"/>
  <c r="P471" i="1" a="1"/>
  <c r="P471" i="1" s="1"/>
  <c r="P473" i="1" a="1"/>
  <c r="P473" i="1" s="1"/>
  <c r="P481" i="1" a="1"/>
  <c r="P481" i="1" s="1"/>
  <c r="P484" i="1" a="1"/>
  <c r="P484" i="1" s="1"/>
  <c r="P482" i="1" a="1"/>
  <c r="P482" i="1" s="1"/>
  <c r="P476" i="1" a="1"/>
  <c r="P476" i="1" s="1"/>
  <c r="P483" i="1" a="1"/>
  <c r="P483" i="1" s="1"/>
  <c r="P485" i="1" a="1"/>
  <c r="P485" i="1" s="1"/>
  <c r="P475" i="1" a="1"/>
  <c r="P475" i="1" s="1"/>
  <c r="P477" i="1" a="1"/>
  <c r="P477" i="1" s="1"/>
  <c r="P480" i="1" a="1"/>
  <c r="P480" i="1" s="1"/>
  <c r="P470" i="1" a="1"/>
  <c r="P470" i="1" s="1"/>
  <c r="P478" i="1" a="1"/>
  <c r="P478" i="1" s="1"/>
  <c r="P451" i="1" a="1"/>
  <c r="P451" i="1" s="1"/>
  <c r="P462" i="1" a="1"/>
  <c r="P462" i="1" s="1"/>
  <c r="P488" i="1" a="1"/>
  <c r="P488" i="1" s="1"/>
  <c r="P491" i="1" a="1"/>
  <c r="P491" i="1" s="1"/>
  <c r="P479" i="1" a="1"/>
  <c r="P479" i="1" s="1"/>
  <c r="P495" i="1" a="1"/>
  <c r="P495" i="1" s="1"/>
  <c r="P496" i="1" a="1"/>
  <c r="P496" i="1" s="1"/>
  <c r="P489" i="1" a="1"/>
  <c r="P489" i="1" s="1"/>
  <c r="P492" i="1" a="1"/>
  <c r="P492" i="1" s="1"/>
  <c r="P493" i="1" a="1"/>
  <c r="P493" i="1" s="1"/>
  <c r="P494" i="1" a="1"/>
  <c r="P494" i="1" s="1"/>
  <c r="P465" i="1" a="1"/>
  <c r="P465" i="1" s="1"/>
  <c r="P497" i="1" a="1"/>
  <c r="P497" i="1" s="1"/>
  <c r="P464" i="1" a="1"/>
  <c r="P464" i="1" s="1"/>
  <c r="P490" i="1" a="1"/>
  <c r="P490" i="1" s="1"/>
  <c r="P487" i="1" a="1"/>
  <c r="P487" i="1" s="1"/>
  <c r="P463" i="1" a="1"/>
  <c r="P463" i="1" s="1"/>
  <c r="P486" i="1" a="1"/>
  <c r="P486" i="1" s="1"/>
  <c r="W396" i="1"/>
  <c r="W399" i="1" s="1" a="1"/>
  <c r="W399" i="1" s="1"/>
  <c r="S413" i="1" a="1"/>
  <c r="S413" i="1" s="1"/>
  <c r="S416" i="1" a="1"/>
  <c r="S416" i="1" s="1"/>
  <c r="S409" i="1" a="1"/>
  <c r="S409" i="1" s="1"/>
  <c r="S408" i="1" a="1"/>
  <c r="S408" i="1" s="1"/>
  <c r="S412" i="1" a="1"/>
  <c r="S412" i="1" s="1"/>
  <c r="S418" i="1" a="1"/>
  <c r="S418" i="1" s="1"/>
  <c r="S433" i="1" a="1"/>
  <c r="S433" i="1" s="1"/>
  <c r="S415" i="1" a="1"/>
  <c r="S415" i="1" s="1"/>
  <c r="S411" i="1" a="1"/>
  <c r="S411" i="1" s="1"/>
  <c r="S417" i="1" a="1"/>
  <c r="S417" i="1" s="1"/>
  <c r="S436" i="1" a="1"/>
  <c r="S436" i="1" s="1"/>
  <c r="S438" i="1" a="1"/>
  <c r="S438" i="1" s="1"/>
  <c r="S414" i="1" a="1"/>
  <c r="S414" i="1" s="1"/>
  <c r="S425" i="1" a="1"/>
  <c r="S425" i="1" s="1"/>
  <c r="S429" i="1" a="1"/>
  <c r="S429" i="1" s="1"/>
  <c r="S430" i="1" a="1"/>
  <c r="S430" i="1" s="1"/>
  <c r="S437" i="1" a="1"/>
  <c r="S437" i="1" s="1"/>
  <c r="S422" i="1" a="1"/>
  <c r="S422" i="1" s="1"/>
  <c r="S428" i="1" a="1"/>
  <c r="S428" i="1" s="1"/>
  <c r="S441" i="1" a="1"/>
  <c r="S441" i="1" s="1"/>
  <c r="S410" i="1" a="1"/>
  <c r="S410" i="1" s="1"/>
  <c r="S421" i="1" a="1"/>
  <c r="S421" i="1" s="1"/>
  <c r="S427" i="1" a="1"/>
  <c r="S427" i="1" s="1"/>
  <c r="S397" i="1" a="1"/>
  <c r="S397" i="1" s="1"/>
  <c r="S420" i="1" a="1"/>
  <c r="S420" i="1" s="1"/>
  <c r="S426" i="1" a="1"/>
  <c r="S426" i="1" s="1"/>
  <c r="S440" i="1" a="1"/>
  <c r="S440" i="1" s="1"/>
  <c r="S419" i="1" a="1"/>
  <c r="S419" i="1" s="1"/>
  <c r="S424" i="1" a="1"/>
  <c r="S424" i="1" s="1"/>
  <c r="S434" i="1" a="1"/>
  <c r="S434" i="1" s="1"/>
  <c r="S439" i="1" a="1"/>
  <c r="S439" i="1" s="1"/>
  <c r="S435" i="1" a="1"/>
  <c r="S435" i="1" s="1"/>
  <c r="S443" i="1" a="1"/>
  <c r="S443" i="1" s="1"/>
  <c r="S423" i="1" a="1"/>
  <c r="S423" i="1" s="1"/>
  <c r="S431" i="1" a="1"/>
  <c r="S431" i="1" s="1"/>
  <c r="S432" i="1" a="1"/>
  <c r="S432" i="1" s="1"/>
  <c r="S442" i="1" a="1"/>
  <c r="S442" i="1" s="1"/>
  <c r="U450" i="1"/>
  <c r="U453" i="1" s="1" a="1"/>
  <c r="U453" i="1" s="1"/>
  <c r="Q475" i="1" a="1"/>
  <c r="Q475" i="1" s="1"/>
  <c r="Q469" i="1" a="1"/>
  <c r="Q469" i="1" s="1"/>
  <c r="Q472" i="1" a="1"/>
  <c r="Q472" i="1" s="1"/>
  <c r="Q468" i="1" a="1"/>
  <c r="Q468" i="1" s="1"/>
  <c r="Q467" i="1" a="1"/>
  <c r="Q467" i="1" s="1"/>
  <c r="Q474" i="1" a="1"/>
  <c r="Q474" i="1" s="1"/>
  <c r="Q479" i="1" a="1"/>
  <c r="Q479" i="1" s="1"/>
  <c r="Q481" i="1" a="1"/>
  <c r="Q481" i="1" s="1"/>
  <c r="Q482" i="1" a="1"/>
  <c r="Q482" i="1" s="1"/>
  <c r="Q484" i="1" a="1"/>
  <c r="Q484" i="1" s="1"/>
  <c r="Q471" i="1" a="1"/>
  <c r="Q471" i="1" s="1"/>
  <c r="Q476" i="1" a="1"/>
  <c r="Q476" i="1" s="1"/>
  <c r="Q483" i="1" a="1"/>
  <c r="Q483" i="1" s="1"/>
  <c r="Q485" i="1" a="1"/>
  <c r="Q485" i="1" s="1"/>
  <c r="Q486" i="1" a="1"/>
  <c r="Q486" i="1" s="1"/>
  <c r="Q477" i="1" a="1"/>
  <c r="Q477" i="1" s="1"/>
  <c r="Q466" i="1" a="1"/>
  <c r="Q466" i="1" s="1"/>
  <c r="Q480" i="1" a="1"/>
  <c r="Q480" i="1" s="1"/>
  <c r="Q470" i="1" a="1"/>
  <c r="Q470" i="1" s="1"/>
  <c r="Q478" i="1" a="1"/>
  <c r="Q478" i="1" s="1"/>
  <c r="Q473" i="1" a="1"/>
  <c r="Q473" i="1" s="1"/>
  <c r="Q497" i="1" a="1"/>
  <c r="Q497" i="1" s="1"/>
  <c r="Q463" i="1" a="1"/>
  <c r="Q463" i="1" s="1"/>
  <c r="Q490" i="1" a="1"/>
  <c r="Q490" i="1" s="1"/>
  <c r="Q487" i="1" a="1"/>
  <c r="Q487" i="1" s="1"/>
  <c r="Q491" i="1" a="1"/>
  <c r="Q491" i="1" s="1"/>
  <c r="Q495" i="1" a="1"/>
  <c r="Q495" i="1" s="1"/>
  <c r="Q496" i="1" a="1"/>
  <c r="Q496" i="1" s="1"/>
  <c r="Q494" i="1" a="1"/>
  <c r="Q494" i="1" s="1"/>
  <c r="Q493" i="1" a="1"/>
  <c r="Q493" i="1" s="1"/>
  <c r="Q465" i="1" a="1"/>
  <c r="Q465" i="1" s="1"/>
  <c r="Q488" i="1" a="1"/>
  <c r="Q488" i="1" s="1"/>
  <c r="Q489" i="1" a="1"/>
  <c r="Q489" i="1" s="1"/>
  <c r="Q492" i="1" a="1"/>
  <c r="Q492" i="1" s="1"/>
  <c r="Q464" i="1" a="1"/>
  <c r="Q464" i="1" s="1"/>
  <c r="Q462" i="1" a="1"/>
  <c r="Q462" i="1" s="1"/>
  <c r="Q451" i="1" a="1"/>
  <c r="Q451" i="1" s="1"/>
  <c r="P396" i="1"/>
  <c r="P399" i="1" s="1" a="1"/>
  <c r="P399" i="1" s="1"/>
  <c r="L423" i="1" a="1"/>
  <c r="L423" i="1" s="1"/>
  <c r="L435" i="1" a="1"/>
  <c r="L435" i="1" s="1"/>
  <c r="L437" i="1" a="1"/>
  <c r="L437" i="1" s="1"/>
  <c r="L420" i="1" a="1"/>
  <c r="L420" i="1" s="1"/>
  <c r="L421" i="1" a="1"/>
  <c r="L421" i="1" s="1"/>
  <c r="L422" i="1" a="1"/>
  <c r="L422" i="1" s="1"/>
  <c r="L434" i="1" a="1"/>
  <c r="L434" i="1" s="1"/>
  <c r="L436" i="1" a="1"/>
  <c r="L436" i="1" s="1"/>
  <c r="L419" i="1" a="1"/>
  <c r="L419" i="1" s="1"/>
  <c r="L431" i="1" a="1"/>
  <c r="L431" i="1" s="1"/>
  <c r="L433" i="1" a="1"/>
  <c r="L433" i="1" s="1"/>
  <c r="L416" i="1" a="1"/>
  <c r="L416" i="1" s="1"/>
  <c r="L417" i="1" a="1"/>
  <c r="L417" i="1" s="1"/>
  <c r="L418" i="1" a="1"/>
  <c r="L418" i="1" s="1"/>
  <c r="L430" i="1" a="1"/>
  <c r="L430" i="1" s="1"/>
  <c r="L432" i="1" a="1"/>
  <c r="L432" i="1" s="1"/>
  <c r="L415" i="1" a="1"/>
  <c r="L415" i="1" s="1"/>
  <c r="L429" i="1" a="1"/>
  <c r="L429" i="1" s="1"/>
  <c r="L397" i="1" a="1"/>
  <c r="L397" i="1" s="1"/>
  <c r="L411" i="1" a="1"/>
  <c r="L411" i="1" s="1"/>
  <c r="L412" i="1" a="1"/>
  <c r="L412" i="1" s="1"/>
  <c r="L413" i="1" a="1"/>
  <c r="L413" i="1" s="1"/>
  <c r="L414" i="1" a="1"/>
  <c r="L414" i="1" s="1"/>
  <c r="L427" i="1" a="1"/>
  <c r="L427" i="1" s="1"/>
  <c r="L428" i="1" a="1"/>
  <c r="L428" i="1" s="1"/>
  <c r="L443" i="1" a="1"/>
  <c r="L443" i="1" s="1"/>
  <c r="L408" i="1" a="1"/>
  <c r="L408" i="1" s="1"/>
  <c r="L409" i="1" a="1"/>
  <c r="L409" i="1" s="1"/>
  <c r="L410" i="1" a="1"/>
  <c r="L410" i="1" s="1"/>
  <c r="L425" i="1" a="1"/>
  <c r="L425" i="1" s="1"/>
  <c r="L426" i="1" a="1"/>
  <c r="L426" i="1" s="1"/>
  <c r="L439" i="1" a="1"/>
  <c r="L439" i="1" s="1"/>
  <c r="L441" i="1" a="1"/>
  <c r="L441" i="1" s="1"/>
  <c r="L442" i="1" a="1"/>
  <c r="L442" i="1" s="1"/>
  <c r="L440" i="1" a="1"/>
  <c r="L440" i="1" s="1"/>
  <c r="L424" i="1" a="1"/>
  <c r="L424" i="1" s="1"/>
  <c r="L438" i="1" a="1"/>
  <c r="L438" i="1" s="1"/>
  <c r="W504" i="1"/>
  <c r="W507" i="1" s="1" a="1"/>
  <c r="W507" i="1" s="1"/>
  <c r="S538" i="1" a="1"/>
  <c r="S538" i="1" s="1"/>
  <c r="S536" i="1" a="1"/>
  <c r="S536" i="1" s="1"/>
  <c r="S537" i="1" a="1"/>
  <c r="S537" i="1" s="1"/>
  <c r="S535" i="1" a="1"/>
  <c r="S535" i="1" s="1"/>
  <c r="AA450" i="1"/>
  <c r="AA453" i="1" s="1" a="1"/>
  <c r="AA453" i="1" s="1"/>
  <c r="W467" i="1" a="1"/>
  <c r="W467" i="1" s="1"/>
  <c r="W468" i="1" a="1"/>
  <c r="W468" i="1" s="1"/>
  <c r="W474" i="1" a="1"/>
  <c r="W474" i="1" s="1"/>
  <c r="W471" i="1" a="1"/>
  <c r="W471" i="1" s="1"/>
  <c r="W470" i="1" a="1"/>
  <c r="W470" i="1" s="1"/>
  <c r="W473" i="1" a="1"/>
  <c r="W473" i="1" s="1"/>
  <c r="W476" i="1" a="1"/>
  <c r="W476" i="1" s="1"/>
  <c r="W484" i="1" a="1"/>
  <c r="W484" i="1" s="1"/>
  <c r="W481" i="1" a="1"/>
  <c r="W481" i="1" s="1"/>
  <c r="W482" i="1" a="1"/>
  <c r="W482" i="1" s="1"/>
  <c r="W469" i="1" a="1"/>
  <c r="W469" i="1" s="1"/>
  <c r="W483" i="1" a="1"/>
  <c r="W483" i="1" s="1"/>
  <c r="W485" i="1" a="1"/>
  <c r="W485" i="1" s="1"/>
  <c r="W477" i="1" a="1"/>
  <c r="W477" i="1" s="1"/>
  <c r="W472" i="1" a="1"/>
  <c r="W472" i="1" s="1"/>
  <c r="W478" i="1" a="1"/>
  <c r="W478" i="1" s="1"/>
  <c r="W480" i="1" a="1"/>
  <c r="W480" i="1" s="1"/>
  <c r="W466" i="1" a="1"/>
  <c r="W466" i="1" s="1"/>
  <c r="W475" i="1" a="1"/>
  <c r="W475" i="1" s="1"/>
  <c r="W479" i="1" a="1"/>
  <c r="W479" i="1" s="1"/>
  <c r="W497" i="1" a="1"/>
  <c r="W497" i="1" s="1"/>
  <c r="W451" i="1" a="1"/>
  <c r="W451" i="1" s="1"/>
  <c r="W462" i="1" a="1"/>
  <c r="W462" i="1" s="1"/>
  <c r="W487" i="1" a="1"/>
  <c r="W487" i="1" s="1"/>
  <c r="W488" i="1" a="1"/>
  <c r="W488" i="1" s="1"/>
  <c r="W494" i="1" a="1"/>
  <c r="W494" i="1" s="1"/>
  <c r="W495" i="1" a="1"/>
  <c r="W495" i="1" s="1"/>
  <c r="W489" i="1" a="1"/>
  <c r="W489" i="1" s="1"/>
  <c r="W491" i="1" a="1"/>
  <c r="W491" i="1" s="1"/>
  <c r="W493" i="1" a="1"/>
  <c r="W493" i="1" s="1"/>
  <c r="W496" i="1" a="1"/>
  <c r="W496" i="1" s="1"/>
  <c r="W486" i="1" a="1"/>
  <c r="W486" i="1" s="1"/>
  <c r="W465" i="1" a="1"/>
  <c r="W465" i="1" s="1"/>
  <c r="W463" i="1" a="1"/>
  <c r="W463" i="1" s="1"/>
  <c r="W464" i="1" a="1"/>
  <c r="W464" i="1" s="1"/>
  <c r="W490" i="1" a="1"/>
  <c r="W490" i="1" s="1"/>
  <c r="W492" i="1" a="1"/>
  <c r="W492" i="1" s="1"/>
  <c r="U461" i="1" l="1" a="1"/>
  <c r="U461" i="1" s="1"/>
  <c r="U458" i="1" a="1"/>
  <c r="U458" i="1" s="1"/>
  <c r="U459" i="1" a="1"/>
  <c r="U459" i="1" s="1"/>
  <c r="U457" i="1" a="1"/>
  <c r="U457" i="1" s="1"/>
  <c r="U455" i="1" a="1"/>
  <c r="U455" i="1" s="1"/>
  <c r="U460" i="1" a="1"/>
  <c r="U460" i="1" s="1"/>
  <c r="U456" i="1" a="1"/>
  <c r="U456" i="1" s="1"/>
  <c r="U454" i="1" a="1"/>
  <c r="U454" i="1" s="1"/>
  <c r="U452" i="1" a="1"/>
  <c r="U452" i="1" s="1"/>
  <c r="V461" i="1" a="1"/>
  <c r="V461" i="1" s="1"/>
  <c r="V459" i="1" a="1"/>
  <c r="V459" i="1" s="1"/>
  <c r="V452" i="1" a="1"/>
  <c r="V452" i="1" s="1"/>
  <c r="V454" i="1" a="1"/>
  <c r="V454" i="1" s="1"/>
  <c r="V456" i="1" a="1"/>
  <c r="V456" i="1" s="1"/>
  <c r="V460" i="1" a="1"/>
  <c r="V460" i="1" s="1"/>
  <c r="V455" i="1" a="1"/>
  <c r="V455" i="1" s="1"/>
  <c r="V458" i="1" a="1"/>
  <c r="V458" i="1" s="1"/>
  <c r="V457" i="1" a="1"/>
  <c r="V457" i="1" s="1"/>
  <c r="AA461" i="1" a="1"/>
  <c r="AA461" i="1" s="1"/>
  <c r="AA460" i="1" a="1"/>
  <c r="AA460" i="1" s="1"/>
  <c r="AA456" i="1" a="1"/>
  <c r="AA456" i="1" s="1"/>
  <c r="AA459" i="1" a="1"/>
  <c r="AA459" i="1" s="1"/>
  <c r="AA455" i="1" a="1"/>
  <c r="AA455" i="1" s="1"/>
  <c r="AA458" i="1" a="1"/>
  <c r="AA458" i="1" s="1"/>
  <c r="AA457" i="1" a="1"/>
  <c r="AA457" i="1" s="1"/>
  <c r="AA454" i="1" a="1"/>
  <c r="AA454" i="1" s="1"/>
  <c r="AA452" i="1" a="1"/>
  <c r="AA452" i="1" s="1"/>
  <c r="Q407" i="1" a="1"/>
  <c r="Q407" i="1" s="1"/>
  <c r="Q404" i="1" a="1"/>
  <c r="Q404" i="1" s="1"/>
  <c r="Q401" i="1" a="1"/>
  <c r="Q401" i="1" s="1"/>
  <c r="Q400" i="1" a="1"/>
  <c r="Q400" i="1" s="1"/>
  <c r="Q405" i="1" a="1"/>
  <c r="Q405" i="1" s="1"/>
  <c r="Q398" i="1" a="1"/>
  <c r="Q398" i="1" s="1"/>
  <c r="Q403" i="1" a="1"/>
  <c r="Q403" i="1" s="1"/>
  <c r="Q402" i="1" a="1"/>
  <c r="Q402" i="1" s="1"/>
  <c r="Q406" i="1" a="1"/>
  <c r="Q406" i="1" s="1"/>
  <c r="T515" i="1" a="1"/>
  <c r="T515" i="1" s="1"/>
  <c r="T511" i="1" a="1"/>
  <c r="T511" i="1" s="1"/>
  <c r="T512" i="1" a="1"/>
  <c r="T512" i="1" s="1"/>
  <c r="T514" i="1" a="1"/>
  <c r="T514" i="1" s="1"/>
  <c r="T513" i="1" a="1"/>
  <c r="T513" i="1" s="1"/>
  <c r="T510" i="1" a="1"/>
  <c r="T510" i="1" s="1"/>
  <c r="T506" i="1" a="1"/>
  <c r="T506" i="1" s="1"/>
  <c r="T509" i="1" a="1"/>
  <c r="T509" i="1" s="1"/>
  <c r="T508" i="1" a="1"/>
  <c r="T508" i="1" s="1"/>
  <c r="R407" i="1" a="1"/>
  <c r="R407" i="1" s="1"/>
  <c r="R404" i="1" a="1"/>
  <c r="R404" i="1" s="1"/>
  <c r="R401" i="1" a="1"/>
  <c r="R401" i="1" s="1"/>
  <c r="R400" i="1" a="1"/>
  <c r="R400" i="1" s="1"/>
  <c r="R405" i="1" a="1"/>
  <c r="R405" i="1" s="1"/>
  <c r="R398" i="1" a="1"/>
  <c r="R398" i="1" s="1"/>
  <c r="R403" i="1" a="1"/>
  <c r="R403" i="1" s="1"/>
  <c r="R402" i="1" a="1"/>
  <c r="R402" i="1" s="1"/>
  <c r="R406" i="1" a="1"/>
  <c r="R406" i="1" s="1"/>
  <c r="W407" i="1" a="1"/>
  <c r="W407" i="1" s="1"/>
  <c r="W402" i="1" a="1"/>
  <c r="W402" i="1" s="1"/>
  <c r="W406" i="1" a="1"/>
  <c r="W406" i="1" s="1"/>
  <c r="W401" i="1" a="1"/>
  <c r="W401" i="1" s="1"/>
  <c r="W400" i="1" a="1"/>
  <c r="W400" i="1" s="1"/>
  <c r="W398" i="1" a="1"/>
  <c r="W398" i="1" s="1"/>
  <c r="W404" i="1" a="1"/>
  <c r="W404" i="1" s="1"/>
  <c r="W405" i="1" a="1"/>
  <c r="W405" i="1" s="1"/>
  <c r="W403" i="1" a="1"/>
  <c r="W403" i="1" s="1"/>
  <c r="W515" i="1" a="1"/>
  <c r="W515" i="1" s="1"/>
  <c r="W512" i="1" a="1"/>
  <c r="W512" i="1" s="1"/>
  <c r="W514" i="1" a="1"/>
  <c r="W514" i="1" s="1"/>
  <c r="W508" i="1" a="1"/>
  <c r="W508" i="1" s="1"/>
  <c r="W510" i="1" a="1"/>
  <c r="W510" i="1" s="1"/>
  <c r="W513" i="1" a="1"/>
  <c r="W513" i="1" s="1"/>
  <c r="W509" i="1" a="1"/>
  <c r="W509" i="1" s="1"/>
  <c r="W511" i="1" a="1"/>
  <c r="W511" i="1" s="1"/>
  <c r="W506" i="1" a="1"/>
  <c r="W506" i="1" s="1"/>
  <c r="T461" i="1" a="1"/>
  <c r="T461" i="1" s="1"/>
  <c r="T458" i="1" a="1"/>
  <c r="T458" i="1" s="1"/>
  <c r="T460" i="1" a="1"/>
  <c r="T460" i="1" s="1"/>
  <c r="T456" i="1" a="1"/>
  <c r="T456" i="1" s="1"/>
  <c r="T454" i="1" a="1"/>
  <c r="T454" i="1" s="1"/>
  <c r="T455" i="1" a="1"/>
  <c r="T455" i="1" s="1"/>
  <c r="T457" i="1" a="1"/>
  <c r="T457" i="1" s="1"/>
  <c r="T452" i="1" a="1"/>
  <c r="T452" i="1" s="1"/>
  <c r="T459" i="1" a="1"/>
  <c r="T459" i="1" s="1"/>
  <c r="U515" i="1" a="1"/>
  <c r="U515" i="1" s="1"/>
  <c r="U512" i="1" a="1"/>
  <c r="U512" i="1" s="1"/>
  <c r="U514" i="1" a="1"/>
  <c r="U514" i="1" s="1"/>
  <c r="U510" i="1" a="1"/>
  <c r="U510" i="1" s="1"/>
  <c r="U508" i="1" a="1"/>
  <c r="U508" i="1" s="1"/>
  <c r="U509" i="1" a="1"/>
  <c r="U509" i="1" s="1"/>
  <c r="U511" i="1" a="1"/>
  <c r="U511" i="1" s="1"/>
  <c r="U513" i="1" a="1"/>
  <c r="U513" i="1" s="1"/>
  <c r="U506" i="1" a="1"/>
  <c r="U506" i="1" s="1"/>
  <c r="S407" i="1" a="1"/>
  <c r="S407" i="1" s="1"/>
  <c r="S405" i="1" a="1"/>
  <c r="S405" i="1" s="1"/>
  <c r="S404" i="1" a="1"/>
  <c r="S404" i="1" s="1"/>
  <c r="S398" i="1" a="1"/>
  <c r="S398" i="1" s="1"/>
  <c r="S403" i="1" a="1"/>
  <c r="S403" i="1" s="1"/>
  <c r="S402" i="1" a="1"/>
  <c r="S402" i="1" s="1"/>
  <c r="S406" i="1" a="1"/>
  <c r="S406" i="1" s="1"/>
  <c r="S401" i="1" a="1"/>
  <c r="S401" i="1" s="1"/>
  <c r="S400" i="1" a="1"/>
  <c r="S400" i="1" s="1"/>
  <c r="P407" i="1" a="1"/>
  <c r="P407" i="1" s="1"/>
  <c r="P406" i="1" a="1"/>
  <c r="P406" i="1" s="1"/>
  <c r="P404" i="1" a="1"/>
  <c r="P404" i="1" s="1"/>
  <c r="P400" i="1" a="1"/>
  <c r="P400" i="1" s="1"/>
  <c r="P401" i="1" a="1"/>
  <c r="P401" i="1" s="1"/>
  <c r="P405" i="1" a="1"/>
  <c r="P405" i="1" s="1"/>
  <c r="P403" i="1" a="1"/>
  <c r="P403" i="1" s="1"/>
  <c r="P398" i="1" a="1"/>
  <c r="P398" i="1" s="1"/>
  <c r="P402" i="1" a="1"/>
  <c r="P402" i="1" s="1"/>
  <c r="V515" i="1" a="1"/>
  <c r="V515" i="1" s="1"/>
  <c r="V510" i="1" a="1"/>
  <c r="V510" i="1" s="1"/>
  <c r="V509" i="1" a="1"/>
  <c r="V509" i="1" s="1"/>
  <c r="V506" i="1" a="1"/>
  <c r="V506" i="1" s="1"/>
  <c r="V508" i="1" a="1"/>
  <c r="V508" i="1" s="1"/>
  <c r="V514" i="1" a="1"/>
  <c r="V514" i="1" s="1"/>
  <c r="V511" i="1" a="1"/>
  <c r="V511" i="1" s="1"/>
  <c r="V513" i="1" a="1"/>
  <c r="V513" i="1" s="1"/>
  <c r="V512" i="1" a="1"/>
  <c r="V512" i="1" s="1"/>
  <c r="AE450" i="1"/>
  <c r="AE453" i="1" s="1" a="1"/>
  <c r="AE453" i="1" s="1"/>
  <c r="AA466" i="1" a="1"/>
  <c r="AA466" i="1" s="1"/>
  <c r="AA470" i="1" a="1"/>
  <c r="AA470" i="1" s="1"/>
  <c r="AA473" i="1" a="1"/>
  <c r="AA473" i="1" s="1"/>
  <c r="AA475" i="1" a="1"/>
  <c r="AA475" i="1" s="1"/>
  <c r="AA469" i="1" a="1"/>
  <c r="AA469" i="1" s="1"/>
  <c r="AA472" i="1" a="1"/>
  <c r="AA472" i="1" s="1"/>
  <c r="AA468" i="1" a="1"/>
  <c r="AA468" i="1" s="1"/>
  <c r="AA477" i="1" a="1"/>
  <c r="AA477" i="1" s="1"/>
  <c r="AA486" i="1" a="1"/>
  <c r="AA486" i="1" s="1"/>
  <c r="AA474" i="1" a="1"/>
  <c r="AA474" i="1" s="1"/>
  <c r="AA478" i="1" a="1"/>
  <c r="AA478" i="1" s="1"/>
  <c r="AA476" i="1" a="1"/>
  <c r="AA476" i="1" s="1"/>
  <c r="AA479" i="1" a="1"/>
  <c r="AA479" i="1" s="1"/>
  <c r="AA480" i="1" a="1"/>
  <c r="AA480" i="1" s="1"/>
  <c r="AA484" i="1" a="1"/>
  <c r="AA484" i="1" s="1"/>
  <c r="AA467" i="1" a="1"/>
  <c r="AA467" i="1" s="1"/>
  <c r="AA481" i="1" a="1"/>
  <c r="AA481" i="1" s="1"/>
  <c r="AA482" i="1" a="1"/>
  <c r="AA482" i="1" s="1"/>
  <c r="AA483" i="1" a="1"/>
  <c r="AA483" i="1" s="1"/>
  <c r="AA485" i="1" a="1"/>
  <c r="AA485" i="1" s="1"/>
  <c r="AA488" i="1" a="1"/>
  <c r="AA488" i="1" s="1"/>
  <c r="AA489" i="1" a="1"/>
  <c r="AA489" i="1" s="1"/>
  <c r="AA493" i="1" a="1"/>
  <c r="AA493" i="1" s="1"/>
  <c r="AA495" i="1" a="1"/>
  <c r="AA495" i="1" s="1"/>
  <c r="AA491" i="1" a="1"/>
  <c r="AA491" i="1" s="1"/>
  <c r="AA497" i="1" a="1"/>
  <c r="AA497" i="1" s="1"/>
  <c r="AA451" i="1" a="1"/>
  <c r="AA451" i="1" s="1"/>
  <c r="AA463" i="1" a="1"/>
  <c r="AA463" i="1" s="1"/>
  <c r="AA471" i="1" a="1"/>
  <c r="AA471" i="1" s="1"/>
  <c r="AA462" i="1" a="1"/>
  <c r="AA462" i="1" s="1"/>
  <c r="AA490" i="1" a="1"/>
  <c r="AA490" i="1" s="1"/>
  <c r="AA464" i="1" a="1"/>
  <c r="AA464" i="1" s="1"/>
  <c r="AA465" i="1" a="1"/>
  <c r="AA465" i="1" s="1"/>
  <c r="AA487" i="1" a="1"/>
  <c r="AA487" i="1" s="1"/>
  <c r="AA494" i="1" a="1"/>
  <c r="AA494" i="1" s="1"/>
  <c r="AA496" i="1" a="1"/>
  <c r="AA496" i="1" s="1"/>
  <c r="AA492" i="1" a="1"/>
  <c r="AA492" i="1" s="1"/>
  <c r="AA396" i="1"/>
  <c r="AA399" i="1" s="1" a="1"/>
  <c r="AA399" i="1" s="1"/>
  <c r="W397" i="1" a="1"/>
  <c r="W397" i="1" s="1"/>
  <c r="W420" i="1" a="1"/>
  <c r="W420" i="1" s="1"/>
  <c r="W423" i="1" a="1"/>
  <c r="W423" i="1" s="1"/>
  <c r="W426" i="1" a="1"/>
  <c r="W426" i="1" s="1"/>
  <c r="W431" i="1" a="1"/>
  <c r="W431" i="1" s="1"/>
  <c r="W432" i="1" a="1"/>
  <c r="W432" i="1" s="1"/>
  <c r="W411" i="1" a="1"/>
  <c r="W411" i="1" s="1"/>
  <c r="W417" i="1" a="1"/>
  <c r="W417" i="1" s="1"/>
  <c r="W414" i="1" a="1"/>
  <c r="W414" i="1" s="1"/>
  <c r="W425" i="1" a="1"/>
  <c r="W425" i="1" s="1"/>
  <c r="W429" i="1" a="1"/>
  <c r="W429" i="1" s="1"/>
  <c r="W430" i="1" a="1"/>
  <c r="W430" i="1" s="1"/>
  <c r="W436" i="1" a="1"/>
  <c r="W436" i="1" s="1"/>
  <c r="W437" i="1" a="1"/>
  <c r="W437" i="1" s="1"/>
  <c r="W410" i="1" a="1"/>
  <c r="W410" i="1" s="1"/>
  <c r="W409" i="1" a="1"/>
  <c r="W409" i="1" s="1"/>
  <c r="W421" i="1" a="1"/>
  <c r="W421" i="1" s="1"/>
  <c r="W424" i="1" a="1"/>
  <c r="W424" i="1" s="1"/>
  <c r="W408" i="1" a="1"/>
  <c r="W408" i="1" s="1"/>
  <c r="W412" i="1" a="1"/>
  <c r="W412" i="1" s="1"/>
  <c r="W418" i="1" a="1"/>
  <c r="W418" i="1" s="1"/>
  <c r="W427" i="1" a="1"/>
  <c r="W427" i="1" s="1"/>
  <c r="W433" i="1" a="1"/>
  <c r="W433" i="1" s="1"/>
  <c r="W434" i="1" a="1"/>
  <c r="W434" i="1" s="1"/>
  <c r="W413" i="1" a="1"/>
  <c r="W413" i="1" s="1"/>
  <c r="W422" i="1" a="1"/>
  <c r="W422" i="1" s="1"/>
  <c r="W428" i="1" a="1"/>
  <c r="W428" i="1" s="1"/>
  <c r="W435" i="1" a="1"/>
  <c r="W435" i="1" s="1"/>
  <c r="W443" i="1" a="1"/>
  <c r="W443" i="1" s="1"/>
  <c r="W442" i="1" a="1"/>
  <c r="W442" i="1" s="1"/>
  <c r="W438" i="1" a="1"/>
  <c r="W438" i="1" s="1"/>
  <c r="W441" i="1" a="1"/>
  <c r="W441" i="1" s="1"/>
  <c r="W440" i="1" a="1"/>
  <c r="W440" i="1" s="1"/>
  <c r="W416" i="1" a="1"/>
  <c r="W416" i="1" s="1"/>
  <c r="W419" i="1" a="1"/>
  <c r="W419" i="1" s="1"/>
  <c r="W415" i="1" a="1"/>
  <c r="W415" i="1" s="1"/>
  <c r="W439" i="1" a="1"/>
  <c r="W439" i="1" s="1"/>
  <c r="Y504" i="1"/>
  <c r="Y507" i="1" s="1" a="1"/>
  <c r="Y507" i="1" s="1"/>
  <c r="U535" i="1" a="1"/>
  <c r="U535" i="1" s="1"/>
  <c r="U537" i="1" a="1"/>
  <c r="U537" i="1" s="1"/>
  <c r="U538" i="1" a="1"/>
  <c r="U538" i="1" s="1"/>
  <c r="U536" i="1" a="1"/>
  <c r="U536" i="1" s="1"/>
  <c r="Y450" i="1"/>
  <c r="Y453" i="1" s="1" a="1"/>
  <c r="Y453" i="1" s="1"/>
  <c r="U466" i="1" a="1"/>
  <c r="U466" i="1" s="1"/>
  <c r="U471" i="1" a="1"/>
  <c r="U471" i="1" s="1"/>
  <c r="U470" i="1" a="1"/>
  <c r="U470" i="1" s="1"/>
  <c r="U473" i="1" a="1"/>
  <c r="U473" i="1" s="1"/>
  <c r="U469" i="1" a="1"/>
  <c r="U469" i="1" s="1"/>
  <c r="U472" i="1" a="1"/>
  <c r="U472" i="1" s="1"/>
  <c r="U477" i="1" a="1"/>
  <c r="U477" i="1" s="1"/>
  <c r="U483" i="1" a="1"/>
  <c r="U483" i="1" s="1"/>
  <c r="U485" i="1" a="1"/>
  <c r="U485" i="1" s="1"/>
  <c r="U486" i="1" a="1"/>
  <c r="U486" i="1" s="1"/>
  <c r="U480" i="1" a="1"/>
  <c r="U480" i="1" s="1"/>
  <c r="U468" i="1" a="1"/>
  <c r="U468" i="1" s="1"/>
  <c r="U478" i="1" a="1"/>
  <c r="U478" i="1" s="1"/>
  <c r="U467" i="1" a="1"/>
  <c r="U467" i="1" s="1"/>
  <c r="U479" i="1" a="1"/>
  <c r="U479" i="1" s="1"/>
  <c r="U475" i="1" a="1"/>
  <c r="U475" i="1" s="1"/>
  <c r="U476" i="1" a="1"/>
  <c r="U476" i="1" s="1"/>
  <c r="U482" i="1" a="1"/>
  <c r="U482" i="1" s="1"/>
  <c r="U484" i="1" a="1"/>
  <c r="U484" i="1" s="1"/>
  <c r="U487" i="1" a="1"/>
  <c r="U487" i="1" s="1"/>
  <c r="U488" i="1" a="1"/>
  <c r="U488" i="1" s="1"/>
  <c r="U474" i="1" a="1"/>
  <c r="U474" i="1" s="1"/>
  <c r="U481" i="1" a="1"/>
  <c r="U481" i="1" s="1"/>
  <c r="U495" i="1" a="1"/>
  <c r="U495" i="1" s="1"/>
  <c r="U492" i="1" a="1"/>
  <c r="U492" i="1" s="1"/>
  <c r="U493" i="1" a="1"/>
  <c r="U493" i="1" s="1"/>
  <c r="U463" i="1" a="1"/>
  <c r="U463" i="1" s="1"/>
  <c r="U497" i="1" a="1"/>
  <c r="U497" i="1" s="1"/>
  <c r="U451" i="1" a="1"/>
  <c r="U451" i="1" s="1"/>
  <c r="U462" i="1" a="1"/>
  <c r="U462" i="1" s="1"/>
  <c r="U496" i="1" a="1"/>
  <c r="U496" i="1" s="1"/>
  <c r="U494" i="1" a="1"/>
  <c r="U494" i="1" s="1"/>
  <c r="U491" i="1" a="1"/>
  <c r="U491" i="1" s="1"/>
  <c r="U464" i="1" a="1"/>
  <c r="U464" i="1" s="1"/>
  <c r="U465" i="1" a="1"/>
  <c r="U465" i="1" s="1"/>
  <c r="U489" i="1" a="1"/>
  <c r="U489" i="1" s="1"/>
  <c r="U490" i="1" a="1"/>
  <c r="U490" i="1" s="1"/>
  <c r="U396" i="1"/>
  <c r="U399" i="1" s="1" a="1"/>
  <c r="U399" i="1" s="1"/>
  <c r="Q418" i="1" a="1"/>
  <c r="Q418" i="1" s="1"/>
  <c r="Q430" i="1" a="1"/>
  <c r="Q430" i="1" s="1"/>
  <c r="Q431" i="1" a="1"/>
  <c r="Q431" i="1" s="1"/>
  <c r="Q432" i="1" a="1"/>
  <c r="Q432" i="1" s="1"/>
  <c r="Q415" i="1" a="1"/>
  <c r="Q415" i="1" s="1"/>
  <c r="Q416" i="1" a="1"/>
  <c r="Q416" i="1" s="1"/>
  <c r="Q417" i="1" a="1"/>
  <c r="Q417" i="1" s="1"/>
  <c r="Q429" i="1" a="1"/>
  <c r="Q429" i="1" s="1"/>
  <c r="Q414" i="1" a="1"/>
  <c r="Q414" i="1" s="1"/>
  <c r="Q428" i="1" a="1"/>
  <c r="Q428" i="1" s="1"/>
  <c r="Q397" i="1" a="1"/>
  <c r="Q397" i="1" s="1"/>
  <c r="Q410" i="1" a="1"/>
  <c r="Q410" i="1" s="1"/>
  <c r="Q411" i="1" a="1"/>
  <c r="Q411" i="1" s="1"/>
  <c r="Q412" i="1" a="1"/>
  <c r="Q412" i="1" s="1"/>
  <c r="Q413" i="1" a="1"/>
  <c r="Q413" i="1" s="1"/>
  <c r="Q426" i="1" a="1"/>
  <c r="Q426" i="1" s="1"/>
  <c r="Q427" i="1" a="1"/>
  <c r="Q427" i="1" s="1"/>
  <c r="Q442" i="1" a="1"/>
  <c r="Q442" i="1" s="1"/>
  <c r="Q443" i="1" a="1"/>
  <c r="Q443" i="1" s="1"/>
  <c r="Q408" i="1" a="1"/>
  <c r="Q408" i="1" s="1"/>
  <c r="Q409" i="1" a="1"/>
  <c r="Q409" i="1" s="1"/>
  <c r="Q424" i="1" a="1"/>
  <c r="Q424" i="1" s="1"/>
  <c r="Q425" i="1" a="1"/>
  <c r="Q425" i="1" s="1"/>
  <c r="Q438" i="1" a="1"/>
  <c r="Q438" i="1" s="1"/>
  <c r="Q439" i="1" a="1"/>
  <c r="Q439" i="1" s="1"/>
  <c r="Q440" i="1" a="1"/>
  <c r="Q440" i="1" s="1"/>
  <c r="Q441" i="1" a="1"/>
  <c r="Q441" i="1" s="1"/>
  <c r="Q423" i="1" a="1"/>
  <c r="Q423" i="1" s="1"/>
  <c r="Q437" i="1" a="1"/>
  <c r="Q437" i="1" s="1"/>
  <c r="Q422" i="1" a="1"/>
  <c r="Q422" i="1" s="1"/>
  <c r="Q434" i="1" a="1"/>
  <c r="Q434" i="1" s="1"/>
  <c r="Q435" i="1" a="1"/>
  <c r="Q435" i="1" s="1"/>
  <c r="Q436" i="1" a="1"/>
  <c r="Q436" i="1" s="1"/>
  <c r="Q421" i="1" a="1"/>
  <c r="Q421" i="1" s="1"/>
  <c r="Q433" i="1" a="1"/>
  <c r="Q433" i="1" s="1"/>
  <c r="Q419" i="1" a="1"/>
  <c r="Q419" i="1" s="1"/>
  <c r="Q420" i="1" a="1"/>
  <c r="Q420" i="1" s="1"/>
  <c r="Z504" i="1"/>
  <c r="Z507" i="1" s="1" a="1"/>
  <c r="Z507" i="1" s="1"/>
  <c r="V535" i="1" a="1"/>
  <c r="V535" i="1" s="1"/>
  <c r="V536" i="1" a="1"/>
  <c r="V536" i="1" s="1"/>
  <c r="V537" i="1" a="1"/>
  <c r="V537" i="1" s="1"/>
  <c r="V538" i="1" a="1"/>
  <c r="V538" i="1" s="1"/>
  <c r="T396" i="1"/>
  <c r="T399" i="1" s="1" a="1"/>
  <c r="T399" i="1" s="1"/>
  <c r="P415" i="1" a="1"/>
  <c r="P415" i="1" s="1"/>
  <c r="P416" i="1" a="1"/>
  <c r="P416" i="1" s="1"/>
  <c r="P417" i="1" a="1"/>
  <c r="P417" i="1" s="1"/>
  <c r="P429" i="1" a="1"/>
  <c r="P429" i="1" s="1"/>
  <c r="P414" i="1" a="1"/>
  <c r="P414" i="1" s="1"/>
  <c r="P428" i="1" a="1"/>
  <c r="P428" i="1" s="1"/>
  <c r="P397" i="1" a="1"/>
  <c r="P397" i="1" s="1"/>
  <c r="P410" i="1" a="1"/>
  <c r="P410" i="1" s="1"/>
  <c r="P411" i="1" a="1"/>
  <c r="P411" i="1" s="1"/>
  <c r="P412" i="1" a="1"/>
  <c r="P412" i="1" s="1"/>
  <c r="P413" i="1" a="1"/>
  <c r="P413" i="1" s="1"/>
  <c r="P426" i="1" a="1"/>
  <c r="P426" i="1" s="1"/>
  <c r="P427" i="1" a="1"/>
  <c r="P427" i="1" s="1"/>
  <c r="P442" i="1" a="1"/>
  <c r="P442" i="1" s="1"/>
  <c r="P443" i="1" a="1"/>
  <c r="P443" i="1" s="1"/>
  <c r="P408" i="1" a="1"/>
  <c r="P408" i="1" s="1"/>
  <c r="P409" i="1" a="1"/>
  <c r="P409" i="1" s="1"/>
  <c r="P424" i="1" a="1"/>
  <c r="P424" i="1" s="1"/>
  <c r="P425" i="1" a="1"/>
  <c r="P425" i="1" s="1"/>
  <c r="P438" i="1" a="1"/>
  <c r="P438" i="1" s="1"/>
  <c r="P439" i="1" a="1"/>
  <c r="P439" i="1" s="1"/>
  <c r="P440" i="1" a="1"/>
  <c r="P440" i="1" s="1"/>
  <c r="P441" i="1" a="1"/>
  <c r="P441" i="1" s="1"/>
  <c r="P423" i="1" a="1"/>
  <c r="P423" i="1" s="1"/>
  <c r="P437" i="1" a="1"/>
  <c r="P437" i="1" s="1"/>
  <c r="P422" i="1" a="1"/>
  <c r="P422" i="1" s="1"/>
  <c r="P434" i="1" a="1"/>
  <c r="P434" i="1" s="1"/>
  <c r="P435" i="1" a="1"/>
  <c r="P435" i="1" s="1"/>
  <c r="P436" i="1" a="1"/>
  <c r="P436" i="1" s="1"/>
  <c r="P419" i="1" a="1"/>
  <c r="P419" i="1" s="1"/>
  <c r="P420" i="1" a="1"/>
  <c r="P420" i="1" s="1"/>
  <c r="P421" i="1" a="1"/>
  <c r="P421" i="1" s="1"/>
  <c r="P433" i="1" a="1"/>
  <c r="P433" i="1" s="1"/>
  <c r="P430" i="1" a="1"/>
  <c r="P430" i="1" s="1"/>
  <c r="P431" i="1" a="1"/>
  <c r="P431" i="1" s="1"/>
  <c r="P432" i="1" a="1"/>
  <c r="P432" i="1" s="1"/>
  <c r="P418" i="1" a="1"/>
  <c r="P418" i="1" s="1"/>
  <c r="X504" i="1"/>
  <c r="X507" i="1" s="1" a="1"/>
  <c r="X507" i="1" s="1"/>
  <c r="T535" i="1" a="1"/>
  <c r="T535" i="1" s="1"/>
  <c r="T538" i="1" a="1"/>
  <c r="T538" i="1" s="1"/>
  <c r="T537" i="1" a="1"/>
  <c r="T537" i="1" s="1"/>
  <c r="T536" i="1" a="1"/>
  <c r="T536" i="1" s="1"/>
  <c r="Z450" i="1"/>
  <c r="Z453" i="1" s="1" a="1"/>
  <c r="Z453" i="1" s="1"/>
  <c r="V467" i="1" a="1"/>
  <c r="V467" i="1" s="1"/>
  <c r="V468" i="1" a="1"/>
  <c r="V468" i="1" s="1"/>
  <c r="V474" i="1" a="1"/>
  <c r="V474" i="1" s="1"/>
  <c r="V471" i="1" a="1"/>
  <c r="V471" i="1" s="1"/>
  <c r="V466" i="1" a="1"/>
  <c r="V466" i="1" s="1"/>
  <c r="V475" i="1" a="1"/>
  <c r="V475" i="1" s="1"/>
  <c r="V481" i="1" a="1"/>
  <c r="V481" i="1" s="1"/>
  <c r="V469" i="1" a="1"/>
  <c r="V469" i="1" s="1"/>
  <c r="V473" i="1" a="1"/>
  <c r="V473" i="1" s="1"/>
  <c r="V477" i="1" a="1"/>
  <c r="V477" i="1" s="1"/>
  <c r="V483" i="1" a="1"/>
  <c r="V483" i="1" s="1"/>
  <c r="V485" i="1" a="1"/>
  <c r="V485" i="1" s="1"/>
  <c r="V472" i="1" a="1"/>
  <c r="V472" i="1" s="1"/>
  <c r="V478" i="1" a="1"/>
  <c r="V478" i="1" s="1"/>
  <c r="V480" i="1" a="1"/>
  <c r="V480" i="1" s="1"/>
  <c r="V479" i="1" a="1"/>
  <c r="V479" i="1" s="1"/>
  <c r="V476" i="1" a="1"/>
  <c r="V476" i="1" s="1"/>
  <c r="V490" i="1" a="1"/>
  <c r="V490" i="1" s="1"/>
  <c r="V489" i="1" a="1"/>
  <c r="V489" i="1" s="1"/>
  <c r="V491" i="1" a="1"/>
  <c r="V491" i="1" s="1"/>
  <c r="V494" i="1" a="1"/>
  <c r="V494" i="1" s="1"/>
  <c r="V496" i="1" a="1"/>
  <c r="V496" i="1" s="1"/>
  <c r="V492" i="1" a="1"/>
  <c r="V492" i="1" s="1"/>
  <c r="V493" i="1" a="1"/>
  <c r="V493" i="1" s="1"/>
  <c r="V486" i="1" a="1"/>
  <c r="V486" i="1" s="1"/>
  <c r="V497" i="1" a="1"/>
  <c r="V497" i="1" s="1"/>
  <c r="V463" i="1" a="1"/>
  <c r="V463" i="1" s="1"/>
  <c r="V495" i="1" a="1"/>
  <c r="V495" i="1" s="1"/>
  <c r="V451" i="1" a="1"/>
  <c r="V451" i="1" s="1"/>
  <c r="V484" i="1" a="1"/>
  <c r="V484" i="1" s="1"/>
  <c r="V487" i="1" a="1"/>
  <c r="V487" i="1" s="1"/>
  <c r="V462" i="1" a="1"/>
  <c r="V462" i="1" s="1"/>
  <c r="V470" i="1" a="1"/>
  <c r="V470" i="1" s="1"/>
  <c r="V465" i="1" a="1"/>
  <c r="V465" i="1" s="1"/>
  <c r="V482" i="1" a="1"/>
  <c r="V482" i="1" s="1"/>
  <c r="V488" i="1" a="1"/>
  <c r="V488" i="1" s="1"/>
  <c r="V464" i="1" a="1"/>
  <c r="V464" i="1" s="1"/>
  <c r="AA504" i="1"/>
  <c r="AA507" i="1" s="1" a="1"/>
  <c r="AA507" i="1" s="1"/>
  <c r="W535" i="1" a="1"/>
  <c r="W535" i="1" s="1"/>
  <c r="W538" i="1" a="1"/>
  <c r="W538" i="1" s="1"/>
  <c r="W536" i="1" a="1"/>
  <c r="W536" i="1" s="1"/>
  <c r="W537" i="1" a="1"/>
  <c r="W537" i="1" s="1"/>
  <c r="X450" i="1"/>
  <c r="X453" i="1" s="1" a="1"/>
  <c r="X453" i="1" s="1"/>
  <c r="T473" i="1" a="1"/>
  <c r="T473" i="1" s="1"/>
  <c r="T466" i="1" a="1"/>
  <c r="T466" i="1" s="1"/>
  <c r="T470" i="1" a="1"/>
  <c r="T470" i="1" s="1"/>
  <c r="T469" i="1" a="1"/>
  <c r="T469" i="1" s="1"/>
  <c r="T480" i="1" a="1"/>
  <c r="T480" i="1" s="1"/>
  <c r="T468" i="1" a="1"/>
  <c r="T468" i="1" s="1"/>
  <c r="T472" i="1" a="1"/>
  <c r="T472" i="1" s="1"/>
  <c r="T478" i="1" a="1"/>
  <c r="T478" i="1" s="1"/>
  <c r="T467" i="1" a="1"/>
  <c r="T467" i="1" s="1"/>
  <c r="T479" i="1" a="1"/>
  <c r="T479" i="1" s="1"/>
  <c r="T475" i="1" a="1"/>
  <c r="T475" i="1" s="1"/>
  <c r="T476" i="1" a="1"/>
  <c r="T476" i="1" s="1"/>
  <c r="T471" i="1" a="1"/>
  <c r="T471" i="1" s="1"/>
  <c r="T481" i="1" a="1"/>
  <c r="T481" i="1" s="1"/>
  <c r="T482" i="1" a="1"/>
  <c r="T482" i="1" s="1"/>
  <c r="T484" i="1" a="1"/>
  <c r="T484" i="1" s="1"/>
  <c r="T474" i="1" a="1"/>
  <c r="T474" i="1" s="1"/>
  <c r="T485" i="1" a="1"/>
  <c r="T485" i="1" s="1"/>
  <c r="T489" i="1" a="1"/>
  <c r="T489" i="1" s="1"/>
  <c r="T491" i="1" a="1"/>
  <c r="T491" i="1" s="1"/>
  <c r="T494" i="1" a="1"/>
  <c r="T494" i="1" s="1"/>
  <c r="T496" i="1" a="1"/>
  <c r="T496" i="1" s="1"/>
  <c r="T483" i="1" a="1"/>
  <c r="T483" i="1" s="1"/>
  <c r="T497" i="1" a="1"/>
  <c r="T497" i="1" s="1"/>
  <c r="T486" i="1" a="1"/>
  <c r="T486" i="1" s="1"/>
  <c r="T451" i="1" a="1"/>
  <c r="T451" i="1" s="1"/>
  <c r="T462" i="1" a="1"/>
  <c r="T462" i="1" s="1"/>
  <c r="T490" i="1" a="1"/>
  <c r="T490" i="1" s="1"/>
  <c r="T495" i="1" a="1"/>
  <c r="T495" i="1" s="1"/>
  <c r="T463" i="1" a="1"/>
  <c r="T463" i="1" s="1"/>
  <c r="T488" i="1" a="1"/>
  <c r="T488" i="1" s="1"/>
  <c r="T493" i="1" a="1"/>
  <c r="T493" i="1" s="1"/>
  <c r="T477" i="1" a="1"/>
  <c r="T477" i="1" s="1"/>
  <c r="T464" i="1" a="1"/>
  <c r="T464" i="1" s="1"/>
  <c r="T465" i="1" a="1"/>
  <c r="T465" i="1" s="1"/>
  <c r="T487" i="1" a="1"/>
  <c r="T487" i="1" s="1"/>
  <c r="T492" i="1" a="1"/>
  <c r="T492" i="1" s="1"/>
  <c r="V396" i="1"/>
  <c r="V399" i="1" s="1" a="1"/>
  <c r="V399" i="1" s="1"/>
  <c r="R419" i="1" a="1"/>
  <c r="R419" i="1" s="1"/>
  <c r="R420" i="1" a="1"/>
  <c r="R420" i="1" s="1"/>
  <c r="R421" i="1" a="1"/>
  <c r="R421" i="1" s="1"/>
  <c r="R433" i="1" a="1"/>
  <c r="R433" i="1" s="1"/>
  <c r="R418" i="1" a="1"/>
  <c r="R418" i="1" s="1"/>
  <c r="R430" i="1" a="1"/>
  <c r="R430" i="1" s="1"/>
  <c r="R431" i="1" a="1"/>
  <c r="R431" i="1" s="1"/>
  <c r="R432" i="1" a="1"/>
  <c r="R432" i="1" s="1"/>
  <c r="R415" i="1" a="1"/>
  <c r="R415" i="1" s="1"/>
  <c r="R416" i="1" a="1"/>
  <c r="R416" i="1" s="1"/>
  <c r="R417" i="1" a="1"/>
  <c r="R417" i="1" s="1"/>
  <c r="R429" i="1" a="1"/>
  <c r="R429" i="1" s="1"/>
  <c r="R414" i="1" a="1"/>
  <c r="R414" i="1" s="1"/>
  <c r="R428" i="1" a="1"/>
  <c r="R428" i="1" s="1"/>
  <c r="R397" i="1" a="1"/>
  <c r="R397" i="1" s="1"/>
  <c r="R410" i="1" a="1"/>
  <c r="R410" i="1" s="1"/>
  <c r="R411" i="1" a="1"/>
  <c r="R411" i="1" s="1"/>
  <c r="R412" i="1" a="1"/>
  <c r="R412" i="1" s="1"/>
  <c r="R413" i="1" a="1"/>
  <c r="R413" i="1" s="1"/>
  <c r="R426" i="1" a="1"/>
  <c r="R426" i="1" s="1"/>
  <c r="R427" i="1" a="1"/>
  <c r="R427" i="1" s="1"/>
  <c r="R442" i="1" a="1"/>
  <c r="R442" i="1" s="1"/>
  <c r="R443" i="1" a="1"/>
  <c r="R443" i="1" s="1"/>
  <c r="R408" i="1" a="1"/>
  <c r="R408" i="1" s="1"/>
  <c r="R409" i="1" a="1"/>
  <c r="R409" i="1" s="1"/>
  <c r="R424" i="1" a="1"/>
  <c r="R424" i="1" s="1"/>
  <c r="R425" i="1" a="1"/>
  <c r="R425" i="1" s="1"/>
  <c r="R438" i="1" a="1"/>
  <c r="R438" i="1" s="1"/>
  <c r="R439" i="1" a="1"/>
  <c r="R439" i="1" s="1"/>
  <c r="R440" i="1" a="1"/>
  <c r="R440" i="1" s="1"/>
  <c r="R441" i="1" a="1"/>
  <c r="R441" i="1" s="1"/>
  <c r="R423" i="1" a="1"/>
  <c r="R423" i="1" s="1"/>
  <c r="R437" i="1" a="1"/>
  <c r="R437" i="1" s="1"/>
  <c r="R422" i="1" a="1"/>
  <c r="R422" i="1" s="1"/>
  <c r="R434" i="1" a="1"/>
  <c r="R434" i="1" s="1"/>
  <c r="R435" i="1" a="1"/>
  <c r="R435" i="1" s="1"/>
  <c r="R436" i="1" a="1"/>
  <c r="R436" i="1" s="1"/>
  <c r="AB823" i="18"/>
  <c r="AA823" i="18"/>
  <c r="Z823" i="18"/>
  <c r="Y823" i="18"/>
  <c r="Y822" i="18"/>
  <c r="C753" i="18"/>
  <c r="C752" i="18"/>
  <c r="C751" i="18"/>
  <c r="Y461" i="1" l="1" a="1"/>
  <c r="Y461" i="1" s="1"/>
  <c r="Y454" i="1" a="1"/>
  <c r="Y454" i="1" s="1"/>
  <c r="Y460" i="1" a="1"/>
  <c r="Y460" i="1" s="1"/>
  <c r="Y455" i="1" a="1"/>
  <c r="Y455" i="1" s="1"/>
  <c r="Y452" i="1" a="1"/>
  <c r="Y452" i="1" s="1"/>
  <c r="Y458" i="1" a="1"/>
  <c r="Y458" i="1" s="1"/>
  <c r="Y457" i="1" a="1"/>
  <c r="Y457" i="1" s="1"/>
  <c r="Y459" i="1" a="1"/>
  <c r="Y459" i="1" s="1"/>
  <c r="Y456" i="1" a="1"/>
  <c r="Y456" i="1" s="1"/>
  <c r="X461" i="1" a="1"/>
  <c r="X461" i="1" s="1"/>
  <c r="X457" i="1" a="1"/>
  <c r="X457" i="1" s="1"/>
  <c r="X460" i="1" a="1"/>
  <c r="X460" i="1" s="1"/>
  <c r="X456" i="1" a="1"/>
  <c r="X456" i="1" s="1"/>
  <c r="X459" i="1" a="1"/>
  <c r="X459" i="1" s="1"/>
  <c r="X458" i="1" a="1"/>
  <c r="X458" i="1" s="1"/>
  <c r="X454" i="1" a="1"/>
  <c r="X454" i="1" s="1"/>
  <c r="X455" i="1" a="1"/>
  <c r="X455" i="1" s="1"/>
  <c r="X452" i="1" a="1"/>
  <c r="X452" i="1" s="1"/>
  <c r="X515" i="1" a="1"/>
  <c r="X515" i="1" s="1"/>
  <c r="X514" i="1" a="1"/>
  <c r="X514" i="1" s="1"/>
  <c r="X512" i="1" a="1"/>
  <c r="X512" i="1" s="1"/>
  <c r="X511" i="1" a="1"/>
  <c r="X511" i="1" s="1"/>
  <c r="X508" i="1" a="1"/>
  <c r="X508" i="1" s="1"/>
  <c r="X510" i="1" a="1"/>
  <c r="X510" i="1" s="1"/>
  <c r="X513" i="1" a="1"/>
  <c r="X513" i="1" s="1"/>
  <c r="X506" i="1" a="1"/>
  <c r="X506" i="1" s="1"/>
  <c r="X509" i="1" a="1"/>
  <c r="X509" i="1" s="1"/>
  <c r="AE461" i="1" a="1"/>
  <c r="AE461" i="1" s="1"/>
  <c r="AE460" i="1" a="1"/>
  <c r="AE460" i="1" s="1"/>
  <c r="AE456" i="1" a="1"/>
  <c r="AE456" i="1" s="1"/>
  <c r="AE459" i="1" a="1"/>
  <c r="AE459" i="1" s="1"/>
  <c r="AE455" i="1" a="1"/>
  <c r="AE455" i="1" s="1"/>
  <c r="AE452" i="1" a="1"/>
  <c r="AE452" i="1" s="1"/>
  <c r="AE454" i="1" a="1"/>
  <c r="AE454" i="1" s="1"/>
  <c r="AE458" i="1" a="1"/>
  <c r="AE458" i="1" s="1"/>
  <c r="AE457" i="1" a="1"/>
  <c r="AE457" i="1" s="1"/>
  <c r="U407" i="1" a="1"/>
  <c r="U407" i="1" s="1"/>
  <c r="U406" i="1" a="1"/>
  <c r="U406" i="1" s="1"/>
  <c r="U405" i="1" a="1"/>
  <c r="U405" i="1" s="1"/>
  <c r="U403" i="1" a="1"/>
  <c r="U403" i="1" s="1"/>
  <c r="U402" i="1" a="1"/>
  <c r="U402" i="1" s="1"/>
  <c r="U401" i="1" a="1"/>
  <c r="U401" i="1" s="1"/>
  <c r="U400" i="1" a="1"/>
  <c r="U400" i="1" s="1"/>
  <c r="U404" i="1" a="1"/>
  <c r="U404" i="1" s="1"/>
  <c r="U398" i="1" a="1"/>
  <c r="U398" i="1" s="1"/>
  <c r="V407" i="1" a="1"/>
  <c r="V407" i="1" s="1"/>
  <c r="V405" i="1" a="1"/>
  <c r="V405" i="1" s="1"/>
  <c r="V404" i="1" a="1"/>
  <c r="V404" i="1" s="1"/>
  <c r="V403" i="1" a="1"/>
  <c r="V403" i="1" s="1"/>
  <c r="V402" i="1" a="1"/>
  <c r="V402" i="1" s="1"/>
  <c r="V406" i="1" a="1"/>
  <c r="V406" i="1" s="1"/>
  <c r="V401" i="1" a="1"/>
  <c r="V401" i="1" s="1"/>
  <c r="V400" i="1" a="1"/>
  <c r="V400" i="1" s="1"/>
  <c r="V398" i="1" a="1"/>
  <c r="V398" i="1" s="1"/>
  <c r="AA407" i="1" a="1"/>
  <c r="AA407" i="1" s="1"/>
  <c r="AA405" i="1" a="1"/>
  <c r="AA405" i="1" s="1"/>
  <c r="AA404" i="1" a="1"/>
  <c r="AA404" i="1" s="1"/>
  <c r="AA403" i="1" a="1"/>
  <c r="AA403" i="1" s="1"/>
  <c r="AA402" i="1" a="1"/>
  <c r="AA402" i="1" s="1"/>
  <c r="AA401" i="1" a="1"/>
  <c r="AA401" i="1" s="1"/>
  <c r="AA406" i="1" a="1"/>
  <c r="AA406" i="1" s="1"/>
  <c r="AA400" i="1" a="1"/>
  <c r="AA400" i="1" s="1"/>
  <c r="AA398" i="1" a="1"/>
  <c r="AA398" i="1" s="1"/>
  <c r="Z461" i="1" a="1"/>
  <c r="Z461" i="1" s="1"/>
  <c r="Z460" i="1" a="1"/>
  <c r="Z460" i="1" s="1"/>
  <c r="Z456" i="1" a="1"/>
  <c r="Z456" i="1" s="1"/>
  <c r="Z459" i="1" a="1"/>
  <c r="Z459" i="1" s="1"/>
  <c r="Z458" i="1" a="1"/>
  <c r="Z458" i="1" s="1"/>
  <c r="Z452" i="1" a="1"/>
  <c r="Z452" i="1" s="1"/>
  <c r="Z457" i="1" a="1"/>
  <c r="Z457" i="1" s="1"/>
  <c r="Z455" i="1" a="1"/>
  <c r="Z455" i="1" s="1"/>
  <c r="Z454" i="1" a="1"/>
  <c r="Z454" i="1" s="1"/>
  <c r="Z515" i="1" a="1"/>
  <c r="Z515" i="1" s="1"/>
  <c r="Z510" i="1" a="1"/>
  <c r="Z510" i="1" s="1"/>
  <c r="Z509" i="1" a="1"/>
  <c r="Z509" i="1" s="1"/>
  <c r="Z512" i="1" a="1"/>
  <c r="Z512" i="1" s="1"/>
  <c r="Z514" i="1" a="1"/>
  <c r="Z514" i="1" s="1"/>
  <c r="Z511" i="1" a="1"/>
  <c r="Z511" i="1" s="1"/>
  <c r="Z513" i="1" a="1"/>
  <c r="Z513" i="1" s="1"/>
  <c r="Z508" i="1" a="1"/>
  <c r="Z508" i="1" s="1"/>
  <c r="Z506" i="1" a="1"/>
  <c r="Z506" i="1" s="1"/>
  <c r="T407" i="1" a="1"/>
  <c r="T407" i="1" s="1"/>
  <c r="T402" i="1" a="1"/>
  <c r="T402" i="1" s="1"/>
  <c r="T398" i="1" a="1"/>
  <c r="T398" i="1" s="1"/>
  <c r="T405" i="1" a="1"/>
  <c r="T405" i="1" s="1"/>
  <c r="T403" i="1" a="1"/>
  <c r="T403" i="1" s="1"/>
  <c r="T406" i="1" a="1"/>
  <c r="T406" i="1" s="1"/>
  <c r="T401" i="1" a="1"/>
  <c r="T401" i="1" s="1"/>
  <c r="T400" i="1" a="1"/>
  <c r="T400" i="1" s="1"/>
  <c r="T404" i="1" a="1"/>
  <c r="T404" i="1" s="1"/>
  <c r="Y515" i="1" a="1"/>
  <c r="Y515" i="1" s="1"/>
  <c r="Y508" i="1" a="1"/>
  <c r="Y508" i="1" s="1"/>
  <c r="Y510" i="1" a="1"/>
  <c r="Y510" i="1" s="1"/>
  <c r="Y512" i="1" a="1"/>
  <c r="Y512" i="1" s="1"/>
  <c r="Y514" i="1" a="1"/>
  <c r="Y514" i="1" s="1"/>
  <c r="Y506" i="1" a="1"/>
  <c r="Y506" i="1" s="1"/>
  <c r="Y513" i="1" a="1"/>
  <c r="Y513" i="1" s="1"/>
  <c r="Y509" i="1" a="1"/>
  <c r="Y509" i="1" s="1"/>
  <c r="Y511" i="1" a="1"/>
  <c r="Y511" i="1" s="1"/>
  <c r="AA515" i="1" a="1"/>
  <c r="AA515" i="1" s="1"/>
  <c r="AA510" i="1" a="1"/>
  <c r="AA510" i="1" s="1"/>
  <c r="AA508" i="1" a="1"/>
  <c r="AA508" i="1" s="1"/>
  <c r="AA514" i="1" a="1"/>
  <c r="AA514" i="1" s="1"/>
  <c r="AA512" i="1" a="1"/>
  <c r="AA512" i="1" s="1"/>
  <c r="AA513" i="1" a="1"/>
  <c r="AA513" i="1" s="1"/>
  <c r="AA506" i="1" a="1"/>
  <c r="AA506" i="1" s="1"/>
  <c r="AA509" i="1" a="1"/>
  <c r="AA509" i="1" s="1"/>
  <c r="AA511" i="1" a="1"/>
  <c r="AA511" i="1" s="1"/>
  <c r="AE504" i="1"/>
  <c r="AE507" i="1" s="1" a="1"/>
  <c r="AE507" i="1" s="1"/>
  <c r="AA535" i="1" a="1"/>
  <c r="AA535" i="1" s="1"/>
  <c r="AA536" i="1" a="1"/>
  <c r="AA536" i="1" s="1"/>
  <c r="AA537" i="1" a="1"/>
  <c r="AA537" i="1" s="1"/>
  <c r="AA538" i="1" a="1"/>
  <c r="AA538" i="1" s="1"/>
  <c r="AD504" i="1"/>
  <c r="AD507" i="1" s="1" a="1"/>
  <c r="AD507" i="1" s="1"/>
  <c r="Z538" i="1" a="1"/>
  <c r="Z538" i="1" s="1"/>
  <c r="Z535" i="1" a="1"/>
  <c r="Z535" i="1" s="1"/>
  <c r="Z537" i="1" a="1"/>
  <c r="Z537" i="1" s="1"/>
  <c r="Z536" i="1" a="1"/>
  <c r="Z536" i="1" s="1"/>
  <c r="AE396" i="1"/>
  <c r="AE399" i="1" s="1" a="1"/>
  <c r="AE399" i="1" s="1"/>
  <c r="AA413" i="1" a="1"/>
  <c r="AA413" i="1" s="1"/>
  <c r="AA416" i="1" a="1"/>
  <c r="AA416" i="1" s="1"/>
  <c r="AA409" i="1" a="1"/>
  <c r="AA409" i="1" s="1"/>
  <c r="AA412" i="1" a="1"/>
  <c r="AA412" i="1" s="1"/>
  <c r="AA418" i="1" a="1"/>
  <c r="AA418" i="1" s="1"/>
  <c r="AA427" i="1" a="1"/>
  <c r="AA427" i="1" s="1"/>
  <c r="AA433" i="1" a="1"/>
  <c r="AA433" i="1" s="1"/>
  <c r="AA434" i="1" a="1"/>
  <c r="AA434" i="1" s="1"/>
  <c r="AA408" i="1" a="1"/>
  <c r="AA408" i="1" s="1"/>
  <c r="AA415" i="1" a="1"/>
  <c r="AA415" i="1" s="1"/>
  <c r="AA411" i="1" a="1"/>
  <c r="AA411" i="1" s="1"/>
  <c r="AA417" i="1" a="1"/>
  <c r="AA417" i="1" s="1"/>
  <c r="AA414" i="1" a="1"/>
  <c r="AA414" i="1" s="1"/>
  <c r="AA425" i="1" a="1"/>
  <c r="AA425" i="1" s="1"/>
  <c r="AA429" i="1" a="1"/>
  <c r="AA429" i="1" s="1"/>
  <c r="AA430" i="1" a="1"/>
  <c r="AA430" i="1" s="1"/>
  <c r="AA438" i="1" a="1"/>
  <c r="AA438" i="1" s="1"/>
  <c r="AA419" i="1" a="1"/>
  <c r="AA419" i="1" s="1"/>
  <c r="AA436" i="1" a="1"/>
  <c r="AA436" i="1" s="1"/>
  <c r="AA441" i="1" a="1"/>
  <c r="AA441" i="1" s="1"/>
  <c r="AA424" i="1" a="1"/>
  <c r="AA424" i="1" s="1"/>
  <c r="AA440" i="1" a="1"/>
  <c r="AA440" i="1" s="1"/>
  <c r="AA439" i="1" a="1"/>
  <c r="AA439" i="1" s="1"/>
  <c r="AA410" i="1" a="1"/>
  <c r="AA410" i="1" s="1"/>
  <c r="AA423" i="1" a="1"/>
  <c r="AA423" i="1" s="1"/>
  <c r="AA431" i="1" a="1"/>
  <c r="AA431" i="1" s="1"/>
  <c r="AA432" i="1" a="1"/>
  <c r="AA432" i="1" s="1"/>
  <c r="AA437" i="1" a="1"/>
  <c r="AA437" i="1" s="1"/>
  <c r="AA397" i="1" a="1"/>
  <c r="AA397" i="1" s="1"/>
  <c r="AA422" i="1" a="1"/>
  <c r="AA422" i="1" s="1"/>
  <c r="AA428" i="1" a="1"/>
  <c r="AA428" i="1" s="1"/>
  <c r="AA435" i="1" a="1"/>
  <c r="AA435" i="1" s="1"/>
  <c r="AA421" i="1" a="1"/>
  <c r="AA421" i="1" s="1"/>
  <c r="AA420" i="1" a="1"/>
  <c r="AA420" i="1" s="1"/>
  <c r="AA426" i="1" a="1"/>
  <c r="AA426" i="1" s="1"/>
  <c r="AA442" i="1" a="1"/>
  <c r="AA442" i="1" s="1"/>
  <c r="AA443" i="1" a="1"/>
  <c r="AA443" i="1" s="1"/>
  <c r="AB450" i="1"/>
  <c r="AB453" i="1" s="1" a="1"/>
  <c r="AB453" i="1" s="1"/>
  <c r="X469" i="1" a="1"/>
  <c r="X469" i="1" s="1"/>
  <c r="X472" i="1" a="1"/>
  <c r="X472" i="1" s="1"/>
  <c r="X468" i="1" a="1"/>
  <c r="X468" i="1" s="1"/>
  <c r="X474" i="1" a="1"/>
  <c r="X474" i="1" s="1"/>
  <c r="X467" i="1" a="1"/>
  <c r="X467" i="1" s="1"/>
  <c r="X471" i="1" a="1"/>
  <c r="X471" i="1" s="1"/>
  <c r="X466" i="1" a="1"/>
  <c r="X466" i="1" s="1"/>
  <c r="X470" i="1" a="1"/>
  <c r="X470" i="1" s="1"/>
  <c r="X479" i="1" a="1"/>
  <c r="X479" i="1" s="1"/>
  <c r="X476" i="1" a="1"/>
  <c r="X476" i="1" s="1"/>
  <c r="X484" i="1" a="1"/>
  <c r="X484" i="1" s="1"/>
  <c r="X473" i="1" a="1"/>
  <c r="X473" i="1" s="1"/>
  <c r="X481" i="1" a="1"/>
  <c r="X481" i="1" s="1"/>
  <c r="X482" i="1" a="1"/>
  <c r="X482" i="1" s="1"/>
  <c r="X483" i="1" a="1"/>
  <c r="X483" i="1" s="1"/>
  <c r="X485" i="1" a="1"/>
  <c r="X485" i="1" s="1"/>
  <c r="X477" i="1" a="1"/>
  <c r="X477" i="1" s="1"/>
  <c r="X486" i="1" a="1"/>
  <c r="X486" i="1" s="1"/>
  <c r="X478" i="1" a="1"/>
  <c r="X478" i="1" s="1"/>
  <c r="X492" i="1" a="1"/>
  <c r="X492" i="1" s="1"/>
  <c r="X463" i="1" a="1"/>
  <c r="X463" i="1" s="1"/>
  <c r="X490" i="1" a="1"/>
  <c r="X490" i="1" s="1"/>
  <c r="X475" i="1" a="1"/>
  <c r="X475" i="1" s="1"/>
  <c r="X480" i="1" a="1"/>
  <c r="X480" i="1" s="1"/>
  <c r="X494" i="1" a="1"/>
  <c r="X494" i="1" s="1"/>
  <c r="X495" i="1" a="1"/>
  <c r="X495" i="1" s="1"/>
  <c r="X496" i="1" a="1"/>
  <c r="X496" i="1" s="1"/>
  <c r="X465" i="1" a="1"/>
  <c r="X465" i="1" s="1"/>
  <c r="X451" i="1" a="1"/>
  <c r="X451" i="1" s="1"/>
  <c r="X464" i="1" a="1"/>
  <c r="X464" i="1" s="1"/>
  <c r="X488" i="1" a="1"/>
  <c r="X488" i="1" s="1"/>
  <c r="X489" i="1" a="1"/>
  <c r="X489" i="1" s="1"/>
  <c r="X487" i="1" a="1"/>
  <c r="X487" i="1" s="1"/>
  <c r="X491" i="1" a="1"/>
  <c r="X491" i="1" s="1"/>
  <c r="X497" i="1" a="1"/>
  <c r="X497" i="1" s="1"/>
  <c r="X462" i="1" a="1"/>
  <c r="X462" i="1" s="1"/>
  <c r="X493" i="1" a="1"/>
  <c r="X493" i="1" s="1"/>
  <c r="X396" i="1"/>
  <c r="X399" i="1" s="1" a="1"/>
  <c r="X399" i="1" s="1"/>
  <c r="T410" i="1" a="1"/>
  <c r="T410" i="1" s="1"/>
  <c r="T419" i="1" a="1"/>
  <c r="T419" i="1" s="1"/>
  <c r="T422" i="1" a="1"/>
  <c r="T422" i="1" s="1"/>
  <c r="T428" i="1" a="1"/>
  <c r="T428" i="1" s="1"/>
  <c r="T413" i="1" a="1"/>
  <c r="T413" i="1" s="1"/>
  <c r="T416" i="1" a="1"/>
  <c r="T416" i="1" s="1"/>
  <c r="T409" i="1" a="1"/>
  <c r="T409" i="1" s="1"/>
  <c r="T421" i="1" a="1"/>
  <c r="T421" i="1" s="1"/>
  <c r="T424" i="1" a="1"/>
  <c r="T424" i="1" s="1"/>
  <c r="T434" i="1" a="1"/>
  <c r="T434" i="1" s="1"/>
  <c r="T408" i="1" a="1"/>
  <c r="T408" i="1" s="1"/>
  <c r="T412" i="1" a="1"/>
  <c r="T412" i="1" s="1"/>
  <c r="T418" i="1" a="1"/>
  <c r="T418" i="1" s="1"/>
  <c r="T397" i="1" a="1"/>
  <c r="T397" i="1" s="1"/>
  <c r="T420" i="1" a="1"/>
  <c r="T420" i="1" s="1"/>
  <c r="T423" i="1" a="1"/>
  <c r="T423" i="1" s="1"/>
  <c r="T426" i="1" a="1"/>
  <c r="T426" i="1" s="1"/>
  <c r="T431" i="1" a="1"/>
  <c r="T431" i="1" s="1"/>
  <c r="T432" i="1" a="1"/>
  <c r="T432" i="1" s="1"/>
  <c r="T439" i="1" a="1"/>
  <c r="T439" i="1" s="1"/>
  <c r="T411" i="1" a="1"/>
  <c r="T411" i="1" s="1"/>
  <c r="T417" i="1" a="1"/>
  <c r="T417" i="1" s="1"/>
  <c r="T436" i="1" a="1"/>
  <c r="T436" i="1" s="1"/>
  <c r="T438" i="1" a="1"/>
  <c r="T438" i="1" s="1"/>
  <c r="T429" i="1" a="1"/>
  <c r="T429" i="1" s="1"/>
  <c r="T430" i="1" a="1"/>
  <c r="T430" i="1" s="1"/>
  <c r="T442" i="1" a="1"/>
  <c r="T442" i="1" s="1"/>
  <c r="T441" i="1" a="1"/>
  <c r="T441" i="1" s="1"/>
  <c r="T427" i="1" a="1"/>
  <c r="T427" i="1" s="1"/>
  <c r="T425" i="1" a="1"/>
  <c r="T425" i="1" s="1"/>
  <c r="T440" i="1" a="1"/>
  <c r="T440" i="1" s="1"/>
  <c r="T415" i="1" a="1"/>
  <c r="T415" i="1" s="1"/>
  <c r="T433" i="1" a="1"/>
  <c r="T433" i="1" s="1"/>
  <c r="T437" i="1" a="1"/>
  <c r="T437" i="1" s="1"/>
  <c r="T414" i="1" a="1"/>
  <c r="T414" i="1" s="1"/>
  <c r="T435" i="1" a="1"/>
  <c r="T435" i="1" s="1"/>
  <c r="T443" i="1" a="1"/>
  <c r="T443" i="1" s="1"/>
  <c r="AC504" i="1"/>
  <c r="AC507" i="1" s="1" a="1"/>
  <c r="AC507" i="1" s="1"/>
  <c r="Y538" i="1" a="1"/>
  <c r="Y538" i="1" s="1"/>
  <c r="Y535" i="1" a="1"/>
  <c r="Y535" i="1" s="1"/>
  <c r="Y537" i="1" a="1"/>
  <c r="Y537" i="1" s="1"/>
  <c r="Y536" i="1" a="1"/>
  <c r="Y536" i="1" s="1"/>
  <c r="Z396" i="1"/>
  <c r="Z399" i="1" s="1" a="1"/>
  <c r="Z399" i="1" s="1"/>
  <c r="V411" i="1" a="1"/>
  <c r="V411" i="1" s="1"/>
  <c r="V417" i="1" a="1"/>
  <c r="V417" i="1" s="1"/>
  <c r="V414" i="1" a="1"/>
  <c r="V414" i="1" s="1"/>
  <c r="V410" i="1" a="1"/>
  <c r="V410" i="1" s="1"/>
  <c r="V419" i="1" a="1"/>
  <c r="V419" i="1" s="1"/>
  <c r="V422" i="1" a="1"/>
  <c r="V422" i="1" s="1"/>
  <c r="V428" i="1" a="1"/>
  <c r="V428" i="1" s="1"/>
  <c r="V413" i="1" a="1"/>
  <c r="V413" i="1" s="1"/>
  <c r="V416" i="1" a="1"/>
  <c r="V416" i="1" s="1"/>
  <c r="V408" i="1" a="1"/>
  <c r="V408" i="1" s="1"/>
  <c r="V412" i="1" a="1"/>
  <c r="V412" i="1" s="1"/>
  <c r="V418" i="1" a="1"/>
  <c r="V418" i="1" s="1"/>
  <c r="V427" i="1" a="1"/>
  <c r="V427" i="1" s="1"/>
  <c r="V433" i="1" a="1"/>
  <c r="V433" i="1" s="1"/>
  <c r="V434" i="1" a="1"/>
  <c r="V434" i="1" s="1"/>
  <c r="V415" i="1" a="1"/>
  <c r="V415" i="1" s="1"/>
  <c r="V440" i="1" a="1"/>
  <c r="V440" i="1" s="1"/>
  <c r="V423" i="1" a="1"/>
  <c r="V423" i="1" s="1"/>
  <c r="V431" i="1" a="1"/>
  <c r="V431" i="1" s="1"/>
  <c r="V432" i="1" a="1"/>
  <c r="V432" i="1" s="1"/>
  <c r="V437" i="1" a="1"/>
  <c r="V437" i="1" s="1"/>
  <c r="V429" i="1" a="1"/>
  <c r="V429" i="1" s="1"/>
  <c r="V430" i="1" a="1"/>
  <c r="V430" i="1" s="1"/>
  <c r="V435" i="1" a="1"/>
  <c r="V435" i="1" s="1"/>
  <c r="V443" i="1" a="1"/>
  <c r="V443" i="1" s="1"/>
  <c r="V409" i="1" a="1"/>
  <c r="V409" i="1" s="1"/>
  <c r="V442" i="1" a="1"/>
  <c r="V442" i="1" s="1"/>
  <c r="V397" i="1" a="1"/>
  <c r="V397" i="1" s="1"/>
  <c r="V421" i="1" a="1"/>
  <c r="V421" i="1" s="1"/>
  <c r="V438" i="1" a="1"/>
  <c r="V438" i="1" s="1"/>
  <c r="V441" i="1" a="1"/>
  <c r="V441" i="1" s="1"/>
  <c r="V420" i="1" a="1"/>
  <c r="V420" i="1" s="1"/>
  <c r="V426" i="1" a="1"/>
  <c r="V426" i="1" s="1"/>
  <c r="V436" i="1" a="1"/>
  <c r="V436" i="1" s="1"/>
  <c r="V425" i="1" a="1"/>
  <c r="V425" i="1" s="1"/>
  <c r="V439" i="1" a="1"/>
  <c r="V439" i="1" s="1"/>
  <c r="V424" i="1" a="1"/>
  <c r="V424" i="1" s="1"/>
  <c r="AB504" i="1"/>
  <c r="AB507" i="1" s="1" a="1"/>
  <c r="AB507" i="1" s="1"/>
  <c r="X535" i="1" a="1"/>
  <c r="X535" i="1" s="1"/>
  <c r="X536" i="1" a="1"/>
  <c r="X536" i="1" s="1"/>
  <c r="X538" i="1" a="1"/>
  <c r="X538" i="1" s="1"/>
  <c r="X537" i="1" a="1"/>
  <c r="X537" i="1" s="1"/>
  <c r="AC450" i="1"/>
  <c r="AC453" i="1" s="1" a="1"/>
  <c r="AC453" i="1" s="1"/>
  <c r="Y475" i="1" a="1"/>
  <c r="Y475" i="1" s="1"/>
  <c r="Y476" i="1" a="1"/>
  <c r="Y476" i="1" s="1"/>
  <c r="Y469" i="1" a="1"/>
  <c r="Y469" i="1" s="1"/>
  <c r="Y472" i="1" a="1"/>
  <c r="Y472" i="1" s="1"/>
  <c r="Y468" i="1" a="1"/>
  <c r="Y468" i="1" s="1"/>
  <c r="Y474" i="1" a="1"/>
  <c r="Y474" i="1" s="1"/>
  <c r="Y470" i="1" a="1"/>
  <c r="Y470" i="1" s="1"/>
  <c r="Y479" i="1" a="1"/>
  <c r="Y479" i="1" s="1"/>
  <c r="Y480" i="1" a="1"/>
  <c r="Y480" i="1" s="1"/>
  <c r="Y473" i="1" a="1"/>
  <c r="Y473" i="1" s="1"/>
  <c r="Y481" i="1" a="1"/>
  <c r="Y481" i="1" s="1"/>
  <c r="Y484" i="1" a="1"/>
  <c r="Y484" i="1" s="1"/>
  <c r="Y482" i="1" a="1"/>
  <c r="Y482" i="1" s="1"/>
  <c r="Y483" i="1" a="1"/>
  <c r="Y483" i="1" s="1"/>
  <c r="Y485" i="1" a="1"/>
  <c r="Y485" i="1" s="1"/>
  <c r="Y467" i="1" a="1"/>
  <c r="Y467" i="1" s="1"/>
  <c r="Y486" i="1" a="1"/>
  <c r="Y486" i="1" s="1"/>
  <c r="Y471" i="1" a="1"/>
  <c r="Y471" i="1" s="1"/>
  <c r="Y477" i="1" a="1"/>
  <c r="Y477" i="1" s="1"/>
  <c r="Y489" i="1" a="1"/>
  <c r="Y489" i="1" s="1"/>
  <c r="Y493" i="1" a="1"/>
  <c r="Y493" i="1" s="1"/>
  <c r="Y496" i="1" a="1"/>
  <c r="Y496" i="1" s="1"/>
  <c r="Y466" i="1" a="1"/>
  <c r="Y466" i="1" s="1"/>
  <c r="Y487" i="1" a="1"/>
  <c r="Y487" i="1" s="1"/>
  <c r="Y488" i="1" a="1"/>
  <c r="Y488" i="1" s="1"/>
  <c r="Y462" i="1" a="1"/>
  <c r="Y462" i="1" s="1"/>
  <c r="Y495" i="1" a="1"/>
  <c r="Y495" i="1" s="1"/>
  <c r="Y463" i="1" a="1"/>
  <c r="Y463" i="1" s="1"/>
  <c r="Y465" i="1" a="1"/>
  <c r="Y465" i="1" s="1"/>
  <c r="Y494" i="1" a="1"/>
  <c r="Y494" i="1" s="1"/>
  <c r="Y451" i="1" a="1"/>
  <c r="Y451" i="1" s="1"/>
  <c r="Y464" i="1" a="1"/>
  <c r="Y464" i="1" s="1"/>
  <c r="Y490" i="1" a="1"/>
  <c r="Y490" i="1" s="1"/>
  <c r="Y492" i="1" a="1"/>
  <c r="Y492" i="1" s="1"/>
  <c r="Y478" i="1" a="1"/>
  <c r="Y478" i="1" s="1"/>
  <c r="Y491" i="1" a="1"/>
  <c r="Y491" i="1" s="1"/>
  <c r="Y497" i="1" a="1"/>
  <c r="Y497" i="1" s="1"/>
  <c r="AD450" i="1"/>
  <c r="AD453" i="1" s="1" a="1"/>
  <c r="AD453" i="1" s="1"/>
  <c r="Z470" i="1" a="1"/>
  <c r="Z470" i="1" s="1"/>
  <c r="Z473" i="1" a="1"/>
  <c r="Z473" i="1" s="1"/>
  <c r="Z475" i="1" a="1"/>
  <c r="Z475" i="1" s="1"/>
  <c r="Z476" i="1" a="1"/>
  <c r="Z476" i="1" s="1"/>
  <c r="Z469" i="1" a="1"/>
  <c r="Z469" i="1" s="1"/>
  <c r="Z472" i="1" a="1"/>
  <c r="Z472" i="1" s="1"/>
  <c r="Z467" i="1" a="1"/>
  <c r="Z467" i="1" s="1"/>
  <c r="Z471" i="1" a="1"/>
  <c r="Z471" i="1" s="1"/>
  <c r="Z474" i="1" a="1"/>
  <c r="Z474" i="1" s="1"/>
  <c r="Z466" i="1" a="1"/>
  <c r="Z466" i="1" s="1"/>
  <c r="Z478" i="1" a="1"/>
  <c r="Z478" i="1" s="1"/>
  <c r="Z479" i="1" a="1"/>
  <c r="Z479" i="1" s="1"/>
  <c r="Z480" i="1" a="1"/>
  <c r="Z480" i="1" s="1"/>
  <c r="Z468" i="1" a="1"/>
  <c r="Z468" i="1" s="1"/>
  <c r="Z484" i="1" a="1"/>
  <c r="Z484" i="1" s="1"/>
  <c r="Z481" i="1" a="1"/>
  <c r="Z481" i="1" s="1"/>
  <c r="Z482" i="1" a="1"/>
  <c r="Z482" i="1" s="1"/>
  <c r="Z483" i="1" a="1"/>
  <c r="Z483" i="1" s="1"/>
  <c r="Z485" i="1" a="1"/>
  <c r="Z485" i="1" s="1"/>
  <c r="Z494" i="1" a="1"/>
  <c r="Z494" i="1" s="1"/>
  <c r="Z495" i="1" a="1"/>
  <c r="Z495" i="1" s="1"/>
  <c r="Z491" i="1" a="1"/>
  <c r="Z491" i="1" s="1"/>
  <c r="Z492" i="1" a="1"/>
  <c r="Z492" i="1" s="1"/>
  <c r="Z477" i="1" a="1"/>
  <c r="Z477" i="1" s="1"/>
  <c r="Z462" i="1" a="1"/>
  <c r="Z462" i="1" s="1"/>
  <c r="Z487" i="1" a="1"/>
  <c r="Z487" i="1" s="1"/>
  <c r="Z490" i="1" a="1"/>
  <c r="Z490" i="1" s="1"/>
  <c r="Z488" i="1" a="1"/>
  <c r="Z488" i="1" s="1"/>
  <c r="Z497" i="1" a="1"/>
  <c r="Z497" i="1" s="1"/>
  <c r="Z486" i="1" a="1"/>
  <c r="Z486" i="1" s="1"/>
  <c r="Z496" i="1" a="1"/>
  <c r="Z496" i="1" s="1"/>
  <c r="Z465" i="1" a="1"/>
  <c r="Z465" i="1" s="1"/>
  <c r="Z493" i="1" a="1"/>
  <c r="Z493" i="1" s="1"/>
  <c r="Z489" i="1" a="1"/>
  <c r="Z489" i="1" s="1"/>
  <c r="Z451" i="1" a="1"/>
  <c r="Z451" i="1" s="1"/>
  <c r="Z464" i="1" a="1"/>
  <c r="Z464" i="1" s="1"/>
  <c r="Z463" i="1" a="1"/>
  <c r="Z463" i="1" s="1"/>
  <c r="Y396" i="1"/>
  <c r="Y399" i="1" s="1" a="1"/>
  <c r="Y399" i="1" s="1"/>
  <c r="U414" i="1" a="1"/>
  <c r="U414" i="1" s="1"/>
  <c r="U425" i="1" a="1"/>
  <c r="U425" i="1" s="1"/>
  <c r="U429" i="1" a="1"/>
  <c r="U429" i="1" s="1"/>
  <c r="U430" i="1" a="1"/>
  <c r="U430" i="1" s="1"/>
  <c r="U410" i="1" a="1"/>
  <c r="U410" i="1" s="1"/>
  <c r="U413" i="1" a="1"/>
  <c r="U413" i="1" s="1"/>
  <c r="U416" i="1" a="1"/>
  <c r="U416" i="1" s="1"/>
  <c r="U409" i="1" a="1"/>
  <c r="U409" i="1" s="1"/>
  <c r="U415" i="1" a="1"/>
  <c r="U415" i="1" s="1"/>
  <c r="U440" i="1" a="1"/>
  <c r="U440" i="1" s="1"/>
  <c r="U397" i="1" a="1"/>
  <c r="U397" i="1" s="1"/>
  <c r="U420" i="1" a="1"/>
  <c r="U420" i="1" s="1"/>
  <c r="U423" i="1" a="1"/>
  <c r="U423" i="1" s="1"/>
  <c r="U426" i="1" a="1"/>
  <c r="U426" i="1" s="1"/>
  <c r="U431" i="1" a="1"/>
  <c r="U431" i="1" s="1"/>
  <c r="U432" i="1" a="1"/>
  <c r="U432" i="1" s="1"/>
  <c r="U439" i="1" a="1"/>
  <c r="U439" i="1" s="1"/>
  <c r="U412" i="1" a="1"/>
  <c r="U412" i="1" s="1"/>
  <c r="U435" i="1" a="1"/>
  <c r="U435" i="1" s="1"/>
  <c r="U443" i="1" a="1"/>
  <c r="U443" i="1" s="1"/>
  <c r="U411" i="1" a="1"/>
  <c r="U411" i="1" s="1"/>
  <c r="U422" i="1" a="1"/>
  <c r="U422" i="1" s="1"/>
  <c r="U428" i="1" a="1"/>
  <c r="U428" i="1" s="1"/>
  <c r="U442" i="1" a="1"/>
  <c r="U442" i="1" s="1"/>
  <c r="U408" i="1" a="1"/>
  <c r="U408" i="1" s="1"/>
  <c r="U421" i="1" a="1"/>
  <c r="U421" i="1" s="1"/>
  <c r="U438" i="1" a="1"/>
  <c r="U438" i="1" s="1"/>
  <c r="U441" i="1" a="1"/>
  <c r="U441" i="1" s="1"/>
  <c r="U427" i="1" a="1"/>
  <c r="U427" i="1" s="1"/>
  <c r="U436" i="1" a="1"/>
  <c r="U436" i="1" s="1"/>
  <c r="U418" i="1" a="1"/>
  <c r="U418" i="1" s="1"/>
  <c r="U417" i="1" a="1"/>
  <c r="U417" i="1" s="1"/>
  <c r="U419" i="1" a="1"/>
  <c r="U419" i="1" s="1"/>
  <c r="U424" i="1" a="1"/>
  <c r="U424" i="1" s="1"/>
  <c r="U433" i="1" a="1"/>
  <c r="U433" i="1" s="1"/>
  <c r="U434" i="1" a="1"/>
  <c r="U434" i="1" s="1"/>
  <c r="U437" i="1" a="1"/>
  <c r="U437" i="1" s="1"/>
  <c r="AI450" i="1"/>
  <c r="AI453" i="1" s="1" a="1"/>
  <c r="AI453" i="1" s="1"/>
  <c r="AE476" i="1" a="1"/>
  <c r="AE476" i="1" s="1"/>
  <c r="AE468" i="1" a="1"/>
  <c r="AE468" i="1" s="1"/>
  <c r="AE474" i="1" a="1"/>
  <c r="AE474" i="1" s="1"/>
  <c r="AE466" i="1" a="1"/>
  <c r="AE466" i="1" s="1"/>
  <c r="AE467" i="1" a="1"/>
  <c r="AE467" i="1" s="1"/>
  <c r="AE471" i="1" a="1"/>
  <c r="AE471" i="1" s="1"/>
  <c r="AE470" i="1" a="1"/>
  <c r="AE470" i="1" s="1"/>
  <c r="AE473" i="1" a="1"/>
  <c r="AE473" i="1" s="1"/>
  <c r="AE479" i="1" a="1"/>
  <c r="AE479" i="1" s="1"/>
  <c r="AE480" i="1" a="1"/>
  <c r="AE480" i="1" s="1"/>
  <c r="AE481" i="1" a="1"/>
  <c r="AE481" i="1" s="1"/>
  <c r="AE482" i="1" a="1"/>
  <c r="AE482" i="1" s="1"/>
  <c r="AE484" i="1" a="1"/>
  <c r="AE484" i="1" s="1"/>
  <c r="AE483" i="1" a="1"/>
  <c r="AE483" i="1" s="1"/>
  <c r="AE485" i="1" a="1"/>
  <c r="AE485" i="1" s="1"/>
  <c r="AE475" i="1" a="1"/>
  <c r="AE475" i="1" s="1"/>
  <c r="AE477" i="1" a="1"/>
  <c r="AE477" i="1" s="1"/>
  <c r="AE469" i="1" a="1"/>
  <c r="AE469" i="1" s="1"/>
  <c r="AE478" i="1" a="1"/>
  <c r="AE478" i="1" s="1"/>
  <c r="AE491" i="1" a="1"/>
  <c r="AE491" i="1" s="1"/>
  <c r="AE463" i="1" a="1"/>
  <c r="AE463" i="1" s="1"/>
  <c r="AE490" i="1" a="1"/>
  <c r="AE490" i="1" s="1"/>
  <c r="AE486" i="1" a="1"/>
  <c r="AE486" i="1" s="1"/>
  <c r="AE487" i="1" a="1"/>
  <c r="AE487" i="1" s="1"/>
  <c r="AE488" i="1" a="1"/>
  <c r="AE488" i="1" s="1"/>
  <c r="AE493" i="1" a="1"/>
  <c r="AE493" i="1" s="1"/>
  <c r="AE494" i="1" a="1"/>
  <c r="AE494" i="1" s="1"/>
  <c r="AE495" i="1" a="1"/>
  <c r="AE495" i="1" s="1"/>
  <c r="AE472" i="1" a="1"/>
  <c r="AE472" i="1" s="1"/>
  <c r="AE489" i="1" a="1"/>
  <c r="AE489" i="1" s="1"/>
  <c r="AE492" i="1" a="1"/>
  <c r="AE492" i="1" s="1"/>
  <c r="AE465" i="1" a="1"/>
  <c r="AE465" i="1" s="1"/>
  <c r="AE497" i="1" a="1"/>
  <c r="AE497" i="1" s="1"/>
  <c r="AE464" i="1" a="1"/>
  <c r="AE464" i="1" s="1"/>
  <c r="AE462" i="1" a="1"/>
  <c r="AE462" i="1" s="1"/>
  <c r="AE496" i="1" a="1"/>
  <c r="AE496" i="1" s="1"/>
  <c r="AE451" i="1" a="1"/>
  <c r="AE451" i="1" s="1"/>
  <c r="AE407" i="1" l="1" a="1"/>
  <c r="AE407" i="1" s="1"/>
  <c r="AE405" i="1" a="1"/>
  <c r="AE405" i="1" s="1"/>
  <c r="AE402" i="1" a="1"/>
  <c r="AE402" i="1" s="1"/>
  <c r="AE398" i="1" a="1"/>
  <c r="AE398" i="1" s="1"/>
  <c r="AE400" i="1" a="1"/>
  <c r="AE400" i="1" s="1"/>
  <c r="AE406" i="1" a="1"/>
  <c r="AE406" i="1" s="1"/>
  <c r="AE403" i="1" a="1"/>
  <c r="AE403" i="1" s="1"/>
  <c r="AE404" i="1" a="1"/>
  <c r="AE404" i="1" s="1"/>
  <c r="AE401" i="1" a="1"/>
  <c r="AE401" i="1" s="1"/>
  <c r="Z407" i="1" a="1"/>
  <c r="Z407" i="1" s="1"/>
  <c r="Z406" i="1" a="1"/>
  <c r="Z406" i="1" s="1"/>
  <c r="Z400" i="1" a="1"/>
  <c r="Z400" i="1" s="1"/>
  <c r="Z398" i="1" a="1"/>
  <c r="Z398" i="1" s="1"/>
  <c r="Z404" i="1" a="1"/>
  <c r="Z404" i="1" s="1"/>
  <c r="Z403" i="1" a="1"/>
  <c r="Z403" i="1" s="1"/>
  <c r="Z405" i="1" a="1"/>
  <c r="Z405" i="1" s="1"/>
  <c r="Z402" i="1" a="1"/>
  <c r="Z402" i="1" s="1"/>
  <c r="Z401" i="1" a="1"/>
  <c r="Z401" i="1" s="1"/>
  <c r="AB461" i="1" a="1"/>
  <c r="AB461" i="1" s="1"/>
  <c r="AB459" i="1" a="1"/>
  <c r="AB459" i="1" s="1"/>
  <c r="AB452" i="1" a="1"/>
  <c r="AB452" i="1" s="1"/>
  <c r="AB458" i="1" a="1"/>
  <c r="AB458" i="1" s="1"/>
  <c r="AB457" i="1" a="1"/>
  <c r="AB457" i="1" s="1"/>
  <c r="AB460" i="1" a="1"/>
  <c r="AB460" i="1" s="1"/>
  <c r="AB456" i="1" a="1"/>
  <c r="AB456" i="1" s="1"/>
  <c r="AB455" i="1" a="1"/>
  <c r="AB455" i="1" s="1"/>
  <c r="AB454" i="1" a="1"/>
  <c r="AB454" i="1" s="1"/>
  <c r="AE515" i="1" a="1"/>
  <c r="AE515" i="1" s="1"/>
  <c r="AE508" i="1" a="1"/>
  <c r="AE508" i="1" s="1"/>
  <c r="AE512" i="1" a="1"/>
  <c r="AE512" i="1" s="1"/>
  <c r="AE514" i="1" a="1"/>
  <c r="AE514" i="1" s="1"/>
  <c r="AE510" i="1" a="1"/>
  <c r="AE510" i="1" s="1"/>
  <c r="AE513" i="1" a="1"/>
  <c r="AE513" i="1" s="1"/>
  <c r="AE506" i="1" a="1"/>
  <c r="AE506" i="1" s="1"/>
  <c r="AE509" i="1" a="1"/>
  <c r="AE509" i="1" s="1"/>
  <c r="AE511" i="1" a="1"/>
  <c r="AE511" i="1" s="1"/>
  <c r="AB515" i="1" a="1"/>
  <c r="AB515" i="1" s="1"/>
  <c r="AB512" i="1" a="1"/>
  <c r="AB512" i="1" s="1"/>
  <c r="AB514" i="1" a="1"/>
  <c r="AB514" i="1" s="1"/>
  <c r="AB511" i="1" a="1"/>
  <c r="AB511" i="1" s="1"/>
  <c r="AB508" i="1" a="1"/>
  <c r="AB508" i="1" s="1"/>
  <c r="AB513" i="1" a="1"/>
  <c r="AB513" i="1" s="1"/>
  <c r="AB510" i="1" a="1"/>
  <c r="AB510" i="1" s="1"/>
  <c r="AB506" i="1" a="1"/>
  <c r="AB506" i="1" s="1"/>
  <c r="AB509" i="1" a="1"/>
  <c r="AB509" i="1" s="1"/>
  <c r="X407" i="1" a="1"/>
  <c r="X407" i="1" s="1"/>
  <c r="X406" i="1" a="1"/>
  <c r="X406" i="1" s="1"/>
  <c r="X401" i="1" a="1"/>
  <c r="X401" i="1" s="1"/>
  <c r="X400" i="1" a="1"/>
  <c r="X400" i="1" s="1"/>
  <c r="X398" i="1" a="1"/>
  <c r="X398" i="1" s="1"/>
  <c r="X404" i="1" a="1"/>
  <c r="X404" i="1" s="1"/>
  <c r="X403" i="1" a="1"/>
  <c r="X403" i="1" s="1"/>
  <c r="X405" i="1" a="1"/>
  <c r="X405" i="1" s="1"/>
  <c r="X402" i="1" a="1"/>
  <c r="X402" i="1" s="1"/>
  <c r="AD461" i="1" a="1"/>
  <c r="AD461" i="1" s="1"/>
  <c r="AD457" i="1" a="1"/>
  <c r="AD457" i="1" s="1"/>
  <c r="AD454" i="1" a="1"/>
  <c r="AD454" i="1" s="1"/>
  <c r="AD459" i="1" a="1"/>
  <c r="AD459" i="1" s="1"/>
  <c r="AD456" i="1" a="1"/>
  <c r="AD456" i="1" s="1"/>
  <c r="AD455" i="1" a="1"/>
  <c r="AD455" i="1" s="1"/>
  <c r="AD452" i="1" a="1"/>
  <c r="AD452" i="1" s="1"/>
  <c r="AD460" i="1" a="1"/>
  <c r="AD460" i="1" s="1"/>
  <c r="AD458" i="1" a="1"/>
  <c r="AD458" i="1" s="1"/>
  <c r="AD515" i="1" a="1"/>
  <c r="AD515" i="1" s="1"/>
  <c r="AD510" i="1" a="1"/>
  <c r="AD510" i="1" s="1"/>
  <c r="AD509" i="1" a="1"/>
  <c r="AD509" i="1" s="1"/>
  <c r="AD512" i="1" a="1"/>
  <c r="AD512" i="1" s="1"/>
  <c r="AD508" i="1" a="1"/>
  <c r="AD508" i="1" s="1"/>
  <c r="AD514" i="1" a="1"/>
  <c r="AD514" i="1" s="1"/>
  <c r="AD511" i="1" a="1"/>
  <c r="AD511" i="1" s="1"/>
  <c r="AD513" i="1" a="1"/>
  <c r="AD513" i="1" s="1"/>
  <c r="AD506" i="1" a="1"/>
  <c r="AD506" i="1" s="1"/>
  <c r="Y407" i="1" a="1"/>
  <c r="Y407" i="1" s="1"/>
  <c r="Y406" i="1" a="1"/>
  <c r="Y406" i="1" s="1"/>
  <c r="Y400" i="1" a="1"/>
  <c r="Y400" i="1" s="1"/>
  <c r="Y398" i="1" a="1"/>
  <c r="Y398" i="1" s="1"/>
  <c r="Y404" i="1" a="1"/>
  <c r="Y404" i="1" s="1"/>
  <c r="Y403" i="1" a="1"/>
  <c r="Y403" i="1" s="1"/>
  <c r="Y405" i="1" a="1"/>
  <c r="Y405" i="1" s="1"/>
  <c r="Y402" i="1" a="1"/>
  <c r="Y402" i="1" s="1"/>
  <c r="Y401" i="1" a="1"/>
  <c r="Y401" i="1" s="1"/>
  <c r="AI461" i="1" a="1"/>
  <c r="AI461" i="1" s="1"/>
  <c r="AI460" i="1" a="1"/>
  <c r="AI460" i="1" s="1"/>
  <c r="AI452" i="1" a="1"/>
  <c r="AI452" i="1" s="1"/>
  <c r="AI454" i="1" a="1"/>
  <c r="AI454" i="1" s="1"/>
  <c r="AI457" i="1" a="1"/>
  <c r="AI457" i="1" s="1"/>
  <c r="AI458" i="1" a="1"/>
  <c r="AI458" i="1" s="1"/>
  <c r="AI459" i="1" a="1"/>
  <c r="AI459" i="1" s="1"/>
  <c r="AI455" i="1" a="1"/>
  <c r="AI455" i="1" s="1"/>
  <c r="AI456" i="1" a="1"/>
  <c r="AI456" i="1" s="1"/>
  <c r="AC461" i="1" a="1"/>
  <c r="AC461" i="1" s="1"/>
  <c r="AC458" i="1" a="1"/>
  <c r="AC458" i="1" s="1"/>
  <c r="AC457" i="1" a="1"/>
  <c r="AC457" i="1" s="1"/>
  <c r="AC460" i="1" a="1"/>
  <c r="AC460" i="1" s="1"/>
  <c r="AC459" i="1" a="1"/>
  <c r="AC459" i="1" s="1"/>
  <c r="AC456" i="1" a="1"/>
  <c r="AC456" i="1" s="1"/>
  <c r="AC455" i="1" a="1"/>
  <c r="AC455" i="1" s="1"/>
  <c r="AC454" i="1" a="1"/>
  <c r="AC454" i="1" s="1"/>
  <c r="AC452" i="1" a="1"/>
  <c r="AC452" i="1" s="1"/>
  <c r="AC515" i="1" a="1"/>
  <c r="AC515" i="1" s="1"/>
  <c r="AC510" i="1" a="1"/>
  <c r="AC510" i="1" s="1"/>
  <c r="AC508" i="1" a="1"/>
  <c r="AC508" i="1" s="1"/>
  <c r="AC512" i="1" a="1"/>
  <c r="AC512" i="1" s="1"/>
  <c r="AC514" i="1" a="1"/>
  <c r="AC514" i="1" s="1"/>
  <c r="AC509" i="1" a="1"/>
  <c r="AC509" i="1" s="1"/>
  <c r="AC513" i="1" a="1"/>
  <c r="AC513" i="1" s="1"/>
  <c r="AC506" i="1" a="1"/>
  <c r="AC506" i="1" s="1"/>
  <c r="AC511" i="1" a="1"/>
  <c r="AC511" i="1" s="1"/>
  <c r="AH450" i="1"/>
  <c r="AH453" i="1" s="1" a="1"/>
  <c r="AH453" i="1" s="1"/>
  <c r="AD468" i="1" a="1"/>
  <c r="AD468" i="1" s="1"/>
  <c r="AD474" i="1" a="1"/>
  <c r="AD474" i="1" s="1"/>
  <c r="AD466" i="1" a="1"/>
  <c r="AD466" i="1" s="1"/>
  <c r="AD467" i="1" a="1"/>
  <c r="AD467" i="1" s="1"/>
  <c r="AD471" i="1" a="1"/>
  <c r="AD471" i="1" s="1"/>
  <c r="AD480" i="1" a="1"/>
  <c r="AD480" i="1" s="1"/>
  <c r="AD484" i="1" a="1"/>
  <c r="AD484" i="1" s="1"/>
  <c r="AD481" i="1" a="1"/>
  <c r="AD481" i="1" s="1"/>
  <c r="AD482" i="1" a="1"/>
  <c r="AD482" i="1" s="1"/>
  <c r="AD470" i="1" a="1"/>
  <c r="AD470" i="1" s="1"/>
  <c r="AD475" i="1" a="1"/>
  <c r="AD475" i="1" s="1"/>
  <c r="AD483" i="1" a="1"/>
  <c r="AD483" i="1" s="1"/>
  <c r="AD485" i="1" a="1"/>
  <c r="AD485" i="1" s="1"/>
  <c r="AD477" i="1" a="1"/>
  <c r="AD477" i="1" s="1"/>
  <c r="AD469" i="1" a="1"/>
  <c r="AD469" i="1" s="1"/>
  <c r="AD473" i="1" a="1"/>
  <c r="AD473" i="1" s="1"/>
  <c r="AD478" i="1" a="1"/>
  <c r="AD478" i="1" s="1"/>
  <c r="AD472" i="1" a="1"/>
  <c r="AD472" i="1" s="1"/>
  <c r="AD476" i="1" a="1"/>
  <c r="AD476" i="1" s="1"/>
  <c r="AD451" i="1" a="1"/>
  <c r="AD451" i="1" s="1"/>
  <c r="AD494" i="1" a="1"/>
  <c r="AD494" i="1" s="1"/>
  <c r="AD493" i="1" a="1"/>
  <c r="AD493" i="1" s="1"/>
  <c r="AD495" i="1" a="1"/>
  <c r="AD495" i="1" s="1"/>
  <c r="AD489" i="1" a="1"/>
  <c r="AD489" i="1" s="1"/>
  <c r="AD492" i="1" a="1"/>
  <c r="AD492" i="1" s="1"/>
  <c r="AD496" i="1" a="1"/>
  <c r="AD496" i="1" s="1"/>
  <c r="AD488" i="1" a="1"/>
  <c r="AD488" i="1" s="1"/>
  <c r="AD490" i="1" a="1"/>
  <c r="AD490" i="1" s="1"/>
  <c r="AD464" i="1" a="1"/>
  <c r="AD464" i="1" s="1"/>
  <c r="AD465" i="1" a="1"/>
  <c r="AD465" i="1" s="1"/>
  <c r="AD479" i="1" a="1"/>
  <c r="AD479" i="1" s="1"/>
  <c r="AD487" i="1" a="1"/>
  <c r="AD487" i="1" s="1"/>
  <c r="AD491" i="1" a="1"/>
  <c r="AD491" i="1" s="1"/>
  <c r="AD497" i="1" a="1"/>
  <c r="AD497" i="1" s="1"/>
  <c r="AD486" i="1" a="1"/>
  <c r="AD486" i="1" s="1"/>
  <c r="AD462" i="1" a="1"/>
  <c r="AD462" i="1" s="1"/>
  <c r="AD463" i="1" a="1"/>
  <c r="AD463" i="1" s="1"/>
  <c r="AG504" i="1"/>
  <c r="AG507" i="1" s="1" a="1"/>
  <c r="AG507" i="1" s="1"/>
  <c r="AC535" i="1" a="1"/>
  <c r="AC535" i="1" s="1"/>
  <c r="AC537" i="1" a="1"/>
  <c r="AC537" i="1" s="1"/>
  <c r="AC536" i="1" a="1"/>
  <c r="AC536" i="1" s="1"/>
  <c r="AC538" i="1" a="1"/>
  <c r="AC538" i="1" s="1"/>
  <c r="AH504" i="1"/>
  <c r="AH507" i="1" s="1" a="1"/>
  <c r="AH507" i="1" s="1"/>
  <c r="AD538" i="1" a="1"/>
  <c r="AD538" i="1" s="1"/>
  <c r="AD537" i="1" a="1"/>
  <c r="AD537" i="1" s="1"/>
  <c r="AD536" i="1" a="1"/>
  <c r="AD536" i="1" s="1"/>
  <c r="AD535" i="1" a="1"/>
  <c r="AD535" i="1" s="1"/>
  <c r="AC396" i="1"/>
  <c r="AC399" i="1" s="1" a="1"/>
  <c r="AC399" i="1" s="1"/>
  <c r="Y408" i="1" a="1"/>
  <c r="Y408" i="1" s="1"/>
  <c r="Y409" i="1" a="1"/>
  <c r="Y409" i="1" s="1"/>
  <c r="Y412" i="1" a="1"/>
  <c r="Y412" i="1" s="1"/>
  <c r="Y418" i="1" a="1"/>
  <c r="Y418" i="1" s="1"/>
  <c r="Y427" i="1" a="1"/>
  <c r="Y427" i="1" s="1"/>
  <c r="Y433" i="1" a="1"/>
  <c r="Y433" i="1" s="1"/>
  <c r="Y434" i="1" a="1"/>
  <c r="Y434" i="1" s="1"/>
  <c r="Y415" i="1" a="1"/>
  <c r="Y415" i="1" s="1"/>
  <c r="Y397" i="1" a="1"/>
  <c r="Y397" i="1" s="1"/>
  <c r="Y420" i="1" a="1"/>
  <c r="Y420" i="1" s="1"/>
  <c r="Y423" i="1" a="1"/>
  <c r="Y423" i="1" s="1"/>
  <c r="Y426" i="1" a="1"/>
  <c r="Y426" i="1" s="1"/>
  <c r="Y431" i="1" a="1"/>
  <c r="Y431" i="1" s="1"/>
  <c r="Y432" i="1" a="1"/>
  <c r="Y432" i="1" s="1"/>
  <c r="Y439" i="1" a="1"/>
  <c r="Y439" i="1" s="1"/>
  <c r="Y411" i="1" a="1"/>
  <c r="Y411" i="1" s="1"/>
  <c r="Y417" i="1" a="1"/>
  <c r="Y417" i="1" s="1"/>
  <c r="Y410" i="1" a="1"/>
  <c r="Y410" i="1" s="1"/>
  <c r="Y419" i="1" a="1"/>
  <c r="Y419" i="1" s="1"/>
  <c r="Y422" i="1" a="1"/>
  <c r="Y422" i="1" s="1"/>
  <c r="Y428" i="1" a="1"/>
  <c r="Y428" i="1" s="1"/>
  <c r="Y436" i="1" a="1"/>
  <c r="Y436" i="1" s="1"/>
  <c r="Y413" i="1" a="1"/>
  <c r="Y413" i="1" s="1"/>
  <c r="Y416" i="1" a="1"/>
  <c r="Y416" i="1" s="1"/>
  <c r="Y435" i="1" a="1"/>
  <c r="Y435" i="1" s="1"/>
  <c r="Y414" i="1" a="1"/>
  <c r="Y414" i="1" s="1"/>
  <c r="Y424" i="1" a="1"/>
  <c r="Y424" i="1" s="1"/>
  <c r="Y437" i="1" a="1"/>
  <c r="Y437" i="1" s="1"/>
  <c r="Y429" i="1" a="1"/>
  <c r="Y429" i="1" s="1"/>
  <c r="Y430" i="1" a="1"/>
  <c r="Y430" i="1" s="1"/>
  <c r="Y421" i="1" a="1"/>
  <c r="Y421" i="1" s="1"/>
  <c r="Y442" i="1" a="1"/>
  <c r="Y442" i="1" s="1"/>
  <c r="Y443" i="1" a="1"/>
  <c r="Y443" i="1" s="1"/>
  <c r="Y438" i="1" a="1"/>
  <c r="Y438" i="1" s="1"/>
  <c r="Y441" i="1" a="1"/>
  <c r="Y441" i="1" s="1"/>
  <c r="Y425" i="1" a="1"/>
  <c r="Y425" i="1" s="1"/>
  <c r="Y440" i="1" a="1"/>
  <c r="Y440" i="1" s="1"/>
  <c r="AD396" i="1"/>
  <c r="AD399" i="1" s="1" a="1"/>
  <c r="AD399" i="1" s="1"/>
  <c r="Z421" i="1" a="1"/>
  <c r="Z421" i="1" s="1"/>
  <c r="Z424" i="1" a="1"/>
  <c r="Z424" i="1" s="1"/>
  <c r="Z409" i="1" a="1"/>
  <c r="Z409" i="1" s="1"/>
  <c r="Z412" i="1" a="1"/>
  <c r="Z412" i="1" s="1"/>
  <c r="Z418" i="1" a="1"/>
  <c r="Z418" i="1" s="1"/>
  <c r="Z408" i="1" a="1"/>
  <c r="Z408" i="1" s="1"/>
  <c r="Z415" i="1" a="1"/>
  <c r="Z415" i="1" s="1"/>
  <c r="Z397" i="1" a="1"/>
  <c r="Z397" i="1" s="1"/>
  <c r="Z414" i="1" a="1"/>
  <c r="Z414" i="1" s="1"/>
  <c r="Z425" i="1" a="1"/>
  <c r="Z425" i="1" s="1"/>
  <c r="Z429" i="1" a="1"/>
  <c r="Z429" i="1" s="1"/>
  <c r="Z430" i="1" a="1"/>
  <c r="Z430" i="1" s="1"/>
  <c r="Z438" i="1" a="1"/>
  <c r="Z438" i="1" s="1"/>
  <c r="Z410" i="1" a="1"/>
  <c r="Z410" i="1" s="1"/>
  <c r="Z419" i="1" a="1"/>
  <c r="Z419" i="1" s="1"/>
  <c r="Z422" i="1" a="1"/>
  <c r="Z422" i="1" s="1"/>
  <c r="Z428" i="1" a="1"/>
  <c r="Z428" i="1" s="1"/>
  <c r="Z436" i="1" a="1"/>
  <c r="Z436" i="1" s="1"/>
  <c r="Z437" i="1" a="1"/>
  <c r="Z437" i="1" s="1"/>
  <c r="Z440" i="1" a="1"/>
  <c r="Z440" i="1" s="1"/>
  <c r="Z413" i="1" a="1"/>
  <c r="Z413" i="1" s="1"/>
  <c r="Z433" i="1" a="1"/>
  <c r="Z433" i="1" s="1"/>
  <c r="Z434" i="1" a="1"/>
  <c r="Z434" i="1" s="1"/>
  <c r="Z439" i="1" a="1"/>
  <c r="Z439" i="1" s="1"/>
  <c r="Z411" i="1" a="1"/>
  <c r="Z411" i="1" s="1"/>
  <c r="Z423" i="1" a="1"/>
  <c r="Z423" i="1" s="1"/>
  <c r="Z431" i="1" a="1"/>
  <c r="Z431" i="1" s="1"/>
  <c r="Z432" i="1" a="1"/>
  <c r="Z432" i="1" s="1"/>
  <c r="Z435" i="1" a="1"/>
  <c r="Z435" i="1" s="1"/>
  <c r="Z427" i="1" a="1"/>
  <c r="Z427" i="1" s="1"/>
  <c r="Z417" i="1" a="1"/>
  <c r="Z417" i="1" s="1"/>
  <c r="Z420" i="1" a="1"/>
  <c r="Z420" i="1" s="1"/>
  <c r="Z426" i="1" a="1"/>
  <c r="Z426" i="1" s="1"/>
  <c r="Z442" i="1" a="1"/>
  <c r="Z442" i="1" s="1"/>
  <c r="Z443" i="1" a="1"/>
  <c r="Z443" i="1" s="1"/>
  <c r="Z416" i="1" a="1"/>
  <c r="Z416" i="1" s="1"/>
  <c r="Z441" i="1" a="1"/>
  <c r="Z441" i="1" s="1"/>
  <c r="AI396" i="1"/>
  <c r="AI399" i="1" s="1" a="1"/>
  <c r="AI399" i="1" s="1"/>
  <c r="AE420" i="1" a="1"/>
  <c r="AE420" i="1" s="1"/>
  <c r="AE423" i="1" a="1"/>
  <c r="AE423" i="1" s="1"/>
  <c r="AE426" i="1" a="1"/>
  <c r="AE426" i="1" s="1"/>
  <c r="AE431" i="1" a="1"/>
  <c r="AE431" i="1" s="1"/>
  <c r="AE432" i="1" a="1"/>
  <c r="AE432" i="1" s="1"/>
  <c r="AE397" i="1" a="1"/>
  <c r="AE397" i="1" s="1"/>
  <c r="AE411" i="1" a="1"/>
  <c r="AE411" i="1" s="1"/>
  <c r="AE417" i="1" a="1"/>
  <c r="AE417" i="1" s="1"/>
  <c r="AE414" i="1" a="1"/>
  <c r="AE414" i="1" s="1"/>
  <c r="AE425" i="1" a="1"/>
  <c r="AE425" i="1" s="1"/>
  <c r="AE429" i="1" a="1"/>
  <c r="AE429" i="1" s="1"/>
  <c r="AE430" i="1" a="1"/>
  <c r="AE430" i="1" s="1"/>
  <c r="AE410" i="1" a="1"/>
  <c r="AE410" i="1" s="1"/>
  <c r="AE421" i="1" a="1"/>
  <c r="AE421" i="1" s="1"/>
  <c r="AE424" i="1" a="1"/>
  <c r="AE424" i="1" s="1"/>
  <c r="AE436" i="1" a="1"/>
  <c r="AE436" i="1" s="1"/>
  <c r="AE409" i="1" a="1"/>
  <c r="AE409" i="1" s="1"/>
  <c r="AE412" i="1" a="1"/>
  <c r="AE412" i="1" s="1"/>
  <c r="AE418" i="1" a="1"/>
  <c r="AE418" i="1" s="1"/>
  <c r="AE427" i="1" a="1"/>
  <c r="AE427" i="1" s="1"/>
  <c r="AE433" i="1" a="1"/>
  <c r="AE433" i="1" s="1"/>
  <c r="AE434" i="1" a="1"/>
  <c r="AE434" i="1" s="1"/>
  <c r="AE416" i="1" a="1"/>
  <c r="AE416" i="1" s="1"/>
  <c r="AE415" i="1" a="1"/>
  <c r="AE415" i="1" s="1"/>
  <c r="AE413" i="1" a="1"/>
  <c r="AE413" i="1" s="1"/>
  <c r="AE419" i="1" a="1"/>
  <c r="AE419" i="1" s="1"/>
  <c r="AE438" i="1" a="1"/>
  <c r="AE438" i="1" s="1"/>
  <c r="AE442" i="1" a="1"/>
  <c r="AE442" i="1" s="1"/>
  <c r="AE443" i="1" a="1"/>
  <c r="AE443" i="1" s="1"/>
  <c r="AE441" i="1" a="1"/>
  <c r="AE441" i="1" s="1"/>
  <c r="AE408" i="1" a="1"/>
  <c r="AE408" i="1" s="1"/>
  <c r="AE439" i="1" a="1"/>
  <c r="AE439" i="1" s="1"/>
  <c r="AE440" i="1" a="1"/>
  <c r="AE440" i="1" s="1"/>
  <c r="AE422" i="1" a="1"/>
  <c r="AE422" i="1" s="1"/>
  <c r="AE428" i="1" a="1"/>
  <c r="AE428" i="1" s="1"/>
  <c r="AE435" i="1" a="1"/>
  <c r="AE435" i="1" s="1"/>
  <c r="AE437" i="1" a="1"/>
  <c r="AE437" i="1" s="1"/>
  <c r="AM450" i="1"/>
  <c r="AM453" i="1" s="1" a="1"/>
  <c r="AM453" i="1" s="1"/>
  <c r="AI466" i="1" a="1"/>
  <c r="AI466" i="1" s="1"/>
  <c r="AI470" i="1" a="1"/>
  <c r="AI470" i="1" s="1"/>
  <c r="AI473" i="1" a="1"/>
  <c r="AI473" i="1" s="1"/>
  <c r="AI469" i="1" a="1"/>
  <c r="AI469" i="1" s="1"/>
  <c r="AI472" i="1" a="1"/>
  <c r="AI472" i="1" s="1"/>
  <c r="AI468" i="1" a="1"/>
  <c r="AI468" i="1" s="1"/>
  <c r="AI467" i="1" a="1"/>
  <c r="AI467" i="1" s="1"/>
  <c r="AI476" i="1" a="1"/>
  <c r="AI476" i="1" s="1"/>
  <c r="AI477" i="1" a="1"/>
  <c r="AI477" i="1" s="1"/>
  <c r="AI471" i="1" a="1"/>
  <c r="AI471" i="1" s="1"/>
  <c r="AI478" i="1" a="1"/>
  <c r="AI478" i="1" s="1"/>
  <c r="AI474" i="1" a="1"/>
  <c r="AI474" i="1" s="1"/>
  <c r="AI479" i="1" a="1"/>
  <c r="AI479" i="1" s="1"/>
  <c r="AI475" i="1" a="1"/>
  <c r="AI475" i="1" s="1"/>
  <c r="AI481" i="1" a="1"/>
  <c r="AI481" i="1" s="1"/>
  <c r="AI482" i="1" a="1"/>
  <c r="AI482" i="1" s="1"/>
  <c r="AI485" i="1" a="1"/>
  <c r="AI485" i="1" s="1"/>
  <c r="AI486" i="1" a="1"/>
  <c r="AI486" i="1" s="1"/>
  <c r="AI487" i="1" a="1"/>
  <c r="AI487" i="1" s="1"/>
  <c r="AI494" i="1" a="1"/>
  <c r="AI494" i="1" s="1"/>
  <c r="AI495" i="1" a="1"/>
  <c r="AI495" i="1" s="1"/>
  <c r="AI489" i="1" a="1"/>
  <c r="AI489" i="1" s="1"/>
  <c r="AI491" i="1" a="1"/>
  <c r="AI491" i="1" s="1"/>
  <c r="AI496" i="1" a="1"/>
  <c r="AI496" i="1" s="1"/>
  <c r="AI463" i="1" a="1"/>
  <c r="AI463" i="1" s="1"/>
  <c r="AI480" i="1" a="1"/>
  <c r="AI480" i="1" s="1"/>
  <c r="AI483" i="1" a="1"/>
  <c r="AI483" i="1" s="1"/>
  <c r="AI490" i="1" a="1"/>
  <c r="AI490" i="1" s="1"/>
  <c r="AI497" i="1" a="1"/>
  <c r="AI497" i="1" s="1"/>
  <c r="AI451" i="1" a="1"/>
  <c r="AI451" i="1" s="1"/>
  <c r="AI462" i="1" a="1"/>
  <c r="AI462" i="1" s="1"/>
  <c r="AI493" i="1" a="1"/>
  <c r="AI493" i="1" s="1"/>
  <c r="AI488" i="1" a="1"/>
  <c r="AI488" i="1" s="1"/>
  <c r="AI492" i="1" a="1"/>
  <c r="AI492" i="1" s="1"/>
  <c r="AI464" i="1" a="1"/>
  <c r="AI464" i="1" s="1"/>
  <c r="AI465" i="1" a="1"/>
  <c r="AI465" i="1" s="1"/>
  <c r="AI484" i="1" a="1"/>
  <c r="AI484" i="1" s="1"/>
  <c r="AF504" i="1"/>
  <c r="AF507" i="1" s="1" a="1"/>
  <c r="AF507" i="1" s="1"/>
  <c r="AB535" i="1" a="1"/>
  <c r="AB535" i="1" s="1"/>
  <c r="AB536" i="1" a="1"/>
  <c r="AB536" i="1" s="1"/>
  <c r="AB537" i="1" a="1"/>
  <c r="AB537" i="1" s="1"/>
  <c r="AB538" i="1" a="1"/>
  <c r="AB538" i="1" s="1"/>
  <c r="AF450" i="1"/>
  <c r="AF453" i="1" s="1" a="1"/>
  <c r="AF453" i="1" s="1"/>
  <c r="AB466" i="1" a="1"/>
  <c r="AB466" i="1" s="1"/>
  <c r="AB470" i="1" a="1"/>
  <c r="AB470" i="1" s="1"/>
  <c r="AB473" i="1" a="1"/>
  <c r="AB473" i="1" s="1"/>
  <c r="AB471" i="1" a="1"/>
  <c r="AB471" i="1" s="1"/>
  <c r="AB475" i="1" a="1"/>
  <c r="AB475" i="1" s="1"/>
  <c r="AB477" i="1" a="1"/>
  <c r="AB477" i="1" s="1"/>
  <c r="AB486" i="1" a="1"/>
  <c r="AB486" i="1" s="1"/>
  <c r="AB474" i="1" a="1"/>
  <c r="AB474" i="1" s="1"/>
  <c r="AB478" i="1" a="1"/>
  <c r="AB478" i="1" s="1"/>
  <c r="AB469" i="1" a="1"/>
  <c r="AB469" i="1" s="1"/>
  <c r="AB476" i="1" a="1"/>
  <c r="AB476" i="1" s="1"/>
  <c r="AB468" i="1" a="1"/>
  <c r="AB468" i="1" s="1"/>
  <c r="AB472" i="1" a="1"/>
  <c r="AB472" i="1" s="1"/>
  <c r="AB479" i="1" a="1"/>
  <c r="AB479" i="1" s="1"/>
  <c r="AB480" i="1" a="1"/>
  <c r="AB480" i="1" s="1"/>
  <c r="AB484" i="1" a="1"/>
  <c r="AB484" i="1" s="1"/>
  <c r="AB482" i="1" a="1"/>
  <c r="AB482" i="1" s="1"/>
  <c r="AB487" i="1" a="1"/>
  <c r="AB487" i="1" s="1"/>
  <c r="AB494" i="1" a="1"/>
  <c r="AB494" i="1" s="1"/>
  <c r="AB492" i="1" a="1"/>
  <c r="AB492" i="1" s="1"/>
  <c r="AB496" i="1" a="1"/>
  <c r="AB496" i="1" s="1"/>
  <c r="AB483" i="1" a="1"/>
  <c r="AB483" i="1" s="1"/>
  <c r="AB491" i="1" a="1"/>
  <c r="AB491" i="1" s="1"/>
  <c r="AB497" i="1" a="1"/>
  <c r="AB497" i="1" s="1"/>
  <c r="AB463" i="1" a="1"/>
  <c r="AB463" i="1" s="1"/>
  <c r="AB467" i="1" a="1"/>
  <c r="AB467" i="1" s="1"/>
  <c r="AB451" i="1" a="1"/>
  <c r="AB451" i="1" s="1"/>
  <c r="AB462" i="1" a="1"/>
  <c r="AB462" i="1" s="1"/>
  <c r="AB485" i="1" a="1"/>
  <c r="AB485" i="1" s="1"/>
  <c r="AB481" i="1" a="1"/>
  <c r="AB481" i="1" s="1"/>
  <c r="AB493" i="1" a="1"/>
  <c r="AB493" i="1" s="1"/>
  <c r="AB464" i="1" a="1"/>
  <c r="AB464" i="1" s="1"/>
  <c r="AB465" i="1" a="1"/>
  <c r="AB465" i="1" s="1"/>
  <c r="AB495" i="1" a="1"/>
  <c r="AB495" i="1" s="1"/>
  <c r="AB489" i="1" a="1"/>
  <c r="AB489" i="1" s="1"/>
  <c r="AB488" i="1" a="1"/>
  <c r="AB488" i="1" s="1"/>
  <c r="AB490" i="1" a="1"/>
  <c r="AB490" i="1" s="1"/>
  <c r="AG450" i="1"/>
  <c r="AG453" i="1" s="1" a="1"/>
  <c r="AG453" i="1" s="1"/>
  <c r="AC466" i="1" a="1"/>
  <c r="AC466" i="1" s="1"/>
  <c r="AC474" i="1" a="1"/>
  <c r="AC474" i="1" s="1"/>
  <c r="AC467" i="1" a="1"/>
  <c r="AC467" i="1" s="1"/>
  <c r="AC471" i="1" a="1"/>
  <c r="AC471" i="1" s="1"/>
  <c r="AC470" i="1" a="1"/>
  <c r="AC470" i="1" s="1"/>
  <c r="AC473" i="1" a="1"/>
  <c r="AC473" i="1" s="1"/>
  <c r="AC469" i="1" a="1"/>
  <c r="AC469" i="1" s="1"/>
  <c r="AC472" i="1" a="1"/>
  <c r="AC472" i="1" s="1"/>
  <c r="AC481" i="1" a="1"/>
  <c r="AC481" i="1" s="1"/>
  <c r="AC482" i="1" a="1"/>
  <c r="AC482" i="1" s="1"/>
  <c r="AC475" i="1" a="1"/>
  <c r="AC475" i="1" s="1"/>
  <c r="AC483" i="1" a="1"/>
  <c r="AC483" i="1" s="1"/>
  <c r="AC485" i="1" a="1"/>
  <c r="AC485" i="1" s="1"/>
  <c r="AC477" i="1" a="1"/>
  <c r="AC477" i="1" s="1"/>
  <c r="AC478" i="1" a="1"/>
  <c r="AC478" i="1" s="1"/>
  <c r="AC468" i="1" a="1"/>
  <c r="AC468" i="1" s="1"/>
  <c r="AC476" i="1" a="1"/>
  <c r="AC476" i="1" s="1"/>
  <c r="AC479" i="1" a="1"/>
  <c r="AC479" i="1" s="1"/>
  <c r="AC490" i="1" a="1"/>
  <c r="AC490" i="1" s="1"/>
  <c r="AC462" i="1" a="1"/>
  <c r="AC462" i="1" s="1"/>
  <c r="AC484" i="1" a="1"/>
  <c r="AC484" i="1" s="1"/>
  <c r="AC486" i="1" a="1"/>
  <c r="AC486" i="1" s="1"/>
  <c r="AC487" i="1" a="1"/>
  <c r="AC487" i="1" s="1"/>
  <c r="AC488" i="1" a="1"/>
  <c r="AC488" i="1" s="1"/>
  <c r="AC489" i="1" a="1"/>
  <c r="AC489" i="1" s="1"/>
  <c r="AC493" i="1" a="1"/>
  <c r="AC493" i="1" s="1"/>
  <c r="AC495" i="1" a="1"/>
  <c r="AC495" i="1" s="1"/>
  <c r="AC480" i="1" a="1"/>
  <c r="AC480" i="1" s="1"/>
  <c r="AC492" i="1" a="1"/>
  <c r="AC492" i="1" s="1"/>
  <c r="AC496" i="1" a="1"/>
  <c r="AC496" i="1" s="1"/>
  <c r="AC491" i="1" a="1"/>
  <c r="AC491" i="1" s="1"/>
  <c r="AC497" i="1" a="1"/>
  <c r="AC497" i="1" s="1"/>
  <c r="AC463" i="1" a="1"/>
  <c r="AC463" i="1" s="1"/>
  <c r="AC494" i="1" a="1"/>
  <c r="AC494" i="1" s="1"/>
  <c r="AC451" i="1" a="1"/>
  <c r="AC451" i="1" s="1"/>
  <c r="AC464" i="1" a="1"/>
  <c r="AC464" i="1" s="1"/>
  <c r="AC465" i="1" a="1"/>
  <c r="AC465" i="1" s="1"/>
  <c r="AB396" i="1"/>
  <c r="AB399" i="1" s="1" a="1"/>
  <c r="AB399" i="1" s="1"/>
  <c r="X415" i="1" a="1"/>
  <c r="X415" i="1" s="1"/>
  <c r="X397" i="1" a="1"/>
  <c r="X397" i="1" s="1"/>
  <c r="X411" i="1" a="1"/>
  <c r="X411" i="1" s="1"/>
  <c r="X417" i="1" a="1"/>
  <c r="X417" i="1" s="1"/>
  <c r="X438" i="1" a="1"/>
  <c r="X438" i="1" s="1"/>
  <c r="X414" i="1" a="1"/>
  <c r="X414" i="1" s="1"/>
  <c r="X413" i="1" a="1"/>
  <c r="X413" i="1" s="1"/>
  <c r="X416" i="1" a="1"/>
  <c r="X416" i="1" s="1"/>
  <c r="X435" i="1" a="1"/>
  <c r="X435" i="1" s="1"/>
  <c r="X409" i="1" a="1"/>
  <c r="X409" i="1" s="1"/>
  <c r="X421" i="1" a="1"/>
  <c r="X421" i="1" s="1"/>
  <c r="X424" i="1" a="1"/>
  <c r="X424" i="1" s="1"/>
  <c r="X433" i="1" a="1"/>
  <c r="X433" i="1" s="1"/>
  <c r="X434" i="1" a="1"/>
  <c r="X434" i="1" s="1"/>
  <c r="X439" i="1" a="1"/>
  <c r="X439" i="1" s="1"/>
  <c r="X412" i="1" a="1"/>
  <c r="X412" i="1" s="1"/>
  <c r="X423" i="1" a="1"/>
  <c r="X423" i="1" s="1"/>
  <c r="X431" i="1" a="1"/>
  <c r="X431" i="1" s="1"/>
  <c r="X432" i="1" a="1"/>
  <c r="X432" i="1" s="1"/>
  <c r="X437" i="1" a="1"/>
  <c r="X437" i="1" s="1"/>
  <c r="X410" i="1" a="1"/>
  <c r="X410" i="1" s="1"/>
  <c r="X429" i="1" a="1"/>
  <c r="X429" i="1" s="1"/>
  <c r="X430" i="1" a="1"/>
  <c r="X430" i="1" s="1"/>
  <c r="X408" i="1" a="1"/>
  <c r="X408" i="1" s="1"/>
  <c r="X422" i="1" a="1"/>
  <c r="X422" i="1" s="1"/>
  <c r="X428" i="1" a="1"/>
  <c r="X428" i="1" s="1"/>
  <c r="X427" i="1" a="1"/>
  <c r="X427" i="1" s="1"/>
  <c r="X442" i="1" a="1"/>
  <c r="X442" i="1" s="1"/>
  <c r="X443" i="1" a="1"/>
  <c r="X443" i="1" s="1"/>
  <c r="X418" i="1" a="1"/>
  <c r="X418" i="1" s="1"/>
  <c r="X420" i="1" a="1"/>
  <c r="X420" i="1" s="1"/>
  <c r="X426" i="1" a="1"/>
  <c r="X426" i="1" s="1"/>
  <c r="X436" i="1" a="1"/>
  <c r="X436" i="1" s="1"/>
  <c r="X441" i="1" a="1"/>
  <c r="X441" i="1" s="1"/>
  <c r="X425" i="1" a="1"/>
  <c r="X425" i="1" s="1"/>
  <c r="X440" i="1" a="1"/>
  <c r="X440" i="1" s="1"/>
  <c r="X419" i="1" a="1"/>
  <c r="X419" i="1" s="1"/>
  <c r="AI504" i="1"/>
  <c r="AI507" i="1" s="1" a="1"/>
  <c r="AI507" i="1" s="1"/>
  <c r="AE535" i="1" a="1"/>
  <c r="AE535" i="1" s="1"/>
  <c r="AE538" i="1" a="1"/>
  <c r="AE538" i="1" s="1"/>
  <c r="AE537" i="1" a="1"/>
  <c r="AE537" i="1" s="1"/>
  <c r="AE536" i="1" a="1"/>
  <c r="AE536"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AM461" i="1" l="1" a="1"/>
  <c r="AM461" i="1" s="1"/>
  <c r="AM460" i="1" a="1"/>
  <c r="AM460" i="1" s="1"/>
  <c r="AM455" i="1" a="1"/>
  <c r="AM455" i="1" s="1"/>
  <c r="AM458" i="1" a="1"/>
  <c r="AM458" i="1" s="1"/>
  <c r="AM459" i="1" a="1"/>
  <c r="AM459" i="1" s="1"/>
  <c r="AM452" i="1" a="1"/>
  <c r="AM452" i="1" s="1"/>
  <c r="AM456" i="1" a="1"/>
  <c r="AM456" i="1" s="1"/>
  <c r="AM454" i="1" a="1"/>
  <c r="AM454" i="1" s="1"/>
  <c r="AM457" i="1" a="1"/>
  <c r="AM457" i="1" s="1"/>
  <c r="AF515" i="1" a="1"/>
  <c r="AF515" i="1" s="1"/>
  <c r="AF512" i="1" a="1"/>
  <c r="AF512" i="1" s="1"/>
  <c r="AF514" i="1" a="1"/>
  <c r="AF514" i="1" s="1"/>
  <c r="AF510" i="1" a="1"/>
  <c r="AF510" i="1" s="1"/>
  <c r="AF511" i="1" a="1"/>
  <c r="AF511" i="1" s="1"/>
  <c r="AF508" i="1" a="1"/>
  <c r="AF508" i="1" s="1"/>
  <c r="AF513" i="1" a="1"/>
  <c r="AF513" i="1" s="1"/>
  <c r="AF506" i="1" a="1"/>
  <c r="AF506" i="1" s="1"/>
  <c r="AF509" i="1" a="1"/>
  <c r="AF509" i="1" s="1"/>
  <c r="AC407" i="1" a="1"/>
  <c r="AC407" i="1" s="1"/>
  <c r="AC406" i="1" a="1"/>
  <c r="AC406" i="1" s="1"/>
  <c r="AC404" i="1" a="1"/>
  <c r="AC404" i="1" s="1"/>
  <c r="AC403" i="1" a="1"/>
  <c r="AC403" i="1" s="1"/>
  <c r="AC401" i="1" a="1"/>
  <c r="AC401" i="1" s="1"/>
  <c r="AC405" i="1" a="1"/>
  <c r="AC405" i="1" s="1"/>
  <c r="AC402" i="1" a="1"/>
  <c r="AC402" i="1" s="1"/>
  <c r="AC398" i="1" a="1"/>
  <c r="AC398" i="1" s="1"/>
  <c r="AC400" i="1" a="1"/>
  <c r="AC400" i="1" s="1"/>
  <c r="AH461" i="1" a="1"/>
  <c r="AH461" i="1" s="1"/>
  <c r="AH460" i="1" a="1"/>
  <c r="AH460" i="1" s="1"/>
  <c r="AH459" i="1" a="1"/>
  <c r="AH459" i="1" s="1"/>
  <c r="AH458" i="1" a="1"/>
  <c r="AH458" i="1" s="1"/>
  <c r="AH457" i="1" a="1"/>
  <c r="AH457" i="1" s="1"/>
  <c r="AH456" i="1" a="1"/>
  <c r="AH456" i="1" s="1"/>
  <c r="AH452" i="1" a="1"/>
  <c r="AH452" i="1" s="1"/>
  <c r="AH454" i="1" a="1"/>
  <c r="AH454" i="1" s="1"/>
  <c r="AH455" i="1" a="1"/>
  <c r="AH455" i="1" s="1"/>
  <c r="AI515" i="1" a="1"/>
  <c r="AI515" i="1" s="1"/>
  <c r="AI514" i="1" a="1"/>
  <c r="AI514" i="1" s="1"/>
  <c r="AI510" i="1" a="1"/>
  <c r="AI510" i="1" s="1"/>
  <c r="AI508" i="1" a="1"/>
  <c r="AI508" i="1" s="1"/>
  <c r="AI512" i="1" a="1"/>
  <c r="AI512" i="1" s="1"/>
  <c r="AI509" i="1" a="1"/>
  <c r="AI509" i="1" s="1"/>
  <c r="AI511" i="1" a="1"/>
  <c r="AI511" i="1" s="1"/>
  <c r="AI513" i="1" a="1"/>
  <c r="AI513" i="1" s="1"/>
  <c r="AI506" i="1" a="1"/>
  <c r="AI506" i="1" s="1"/>
  <c r="AD407" i="1" a="1"/>
  <c r="AD407" i="1" s="1"/>
  <c r="AD405" i="1" a="1"/>
  <c r="AD405" i="1" s="1"/>
  <c r="AD404" i="1" a="1"/>
  <c r="AD404" i="1" s="1"/>
  <c r="AD401" i="1" a="1"/>
  <c r="AD401" i="1" s="1"/>
  <c r="AD402" i="1" a="1"/>
  <c r="AD402" i="1" s="1"/>
  <c r="AD398" i="1" a="1"/>
  <c r="AD398" i="1" s="1"/>
  <c r="AD400" i="1" a="1"/>
  <c r="AD400" i="1" s="1"/>
  <c r="AD406" i="1" a="1"/>
  <c r="AD406" i="1" s="1"/>
  <c r="AD403" i="1" a="1"/>
  <c r="AD403" i="1" s="1"/>
  <c r="AG515" i="1" a="1"/>
  <c r="AG515" i="1" s="1"/>
  <c r="AG512" i="1" a="1"/>
  <c r="AG512" i="1" s="1"/>
  <c r="AG514" i="1" a="1"/>
  <c r="AG514" i="1" s="1"/>
  <c r="AG510" i="1" a="1"/>
  <c r="AG510" i="1" s="1"/>
  <c r="AG508" i="1" a="1"/>
  <c r="AG508" i="1" s="1"/>
  <c r="AG513" i="1" a="1"/>
  <c r="AG513" i="1" s="1"/>
  <c r="AG511" i="1" a="1"/>
  <c r="AG511" i="1" s="1"/>
  <c r="AG506" i="1" a="1"/>
  <c r="AG506" i="1" s="1"/>
  <c r="AG509" i="1" a="1"/>
  <c r="AG509" i="1" s="1"/>
  <c r="AG461" i="1" a="1"/>
  <c r="AG461" i="1" s="1"/>
  <c r="AG456" i="1" a="1"/>
  <c r="AG456" i="1" s="1"/>
  <c r="AG454" i="1" a="1"/>
  <c r="AG454" i="1" s="1"/>
  <c r="AG460" i="1" a="1"/>
  <c r="AG460" i="1" s="1"/>
  <c r="AG455" i="1" a="1"/>
  <c r="AG455" i="1" s="1"/>
  <c r="AG452" i="1" a="1"/>
  <c r="AG452" i="1" s="1"/>
  <c r="AG457" i="1" a="1"/>
  <c r="AG457" i="1" s="1"/>
  <c r="AG458" i="1" a="1"/>
  <c r="AG458" i="1" s="1"/>
  <c r="AG459" i="1" a="1"/>
  <c r="AG459" i="1" s="1"/>
  <c r="AH515" i="1" a="1"/>
  <c r="AH515" i="1" s="1"/>
  <c r="AH510" i="1" a="1"/>
  <c r="AH510" i="1" s="1"/>
  <c r="AH509" i="1" a="1"/>
  <c r="AH509" i="1" s="1"/>
  <c r="AH508" i="1" a="1"/>
  <c r="AH508" i="1" s="1"/>
  <c r="AH513" i="1" a="1"/>
  <c r="AH513" i="1" s="1"/>
  <c r="AH506" i="1" a="1"/>
  <c r="AH506" i="1" s="1"/>
  <c r="AH512" i="1" a="1"/>
  <c r="AH512" i="1" s="1"/>
  <c r="AH514" i="1" a="1"/>
  <c r="AH514" i="1" s="1"/>
  <c r="AH511" i="1" a="1"/>
  <c r="AH511" i="1" s="1"/>
  <c r="AB407" i="1" a="1"/>
  <c r="AB407" i="1" s="1"/>
  <c r="AB403" i="1" a="1"/>
  <c r="AB403" i="1" s="1"/>
  <c r="AB402" i="1" a="1"/>
  <c r="AB402" i="1" s="1"/>
  <c r="AB404" i="1" a="1"/>
  <c r="AB404" i="1" s="1"/>
  <c r="AB405" i="1" a="1"/>
  <c r="AB405" i="1" s="1"/>
  <c r="AB401" i="1" a="1"/>
  <c r="AB401" i="1" s="1"/>
  <c r="AB406" i="1" a="1"/>
  <c r="AB406" i="1" s="1"/>
  <c r="AB400" i="1" a="1"/>
  <c r="AB400" i="1" s="1"/>
  <c r="AB398" i="1" a="1"/>
  <c r="AB398" i="1" s="1"/>
  <c r="AF461" i="1" a="1"/>
  <c r="AF461" i="1" s="1"/>
  <c r="AF456" i="1" a="1"/>
  <c r="AF456" i="1" s="1"/>
  <c r="AF460" i="1" a="1"/>
  <c r="AF460" i="1" s="1"/>
  <c r="AF459" i="1" a="1"/>
  <c r="AF459" i="1" s="1"/>
  <c r="AF452" i="1" a="1"/>
  <c r="AF452" i="1" s="1"/>
  <c r="AF458" i="1" a="1"/>
  <c r="AF458" i="1" s="1"/>
  <c r="AF455" i="1" a="1"/>
  <c r="AF455" i="1" s="1"/>
  <c r="AF454" i="1" a="1"/>
  <c r="AF454" i="1" s="1"/>
  <c r="AF457" i="1" a="1"/>
  <c r="AF457" i="1" s="1"/>
  <c r="AI407" i="1" a="1"/>
  <c r="AI407" i="1" s="1"/>
  <c r="AI405" i="1" a="1"/>
  <c r="AI405" i="1" s="1"/>
  <c r="AI404" i="1" a="1"/>
  <c r="AI404" i="1" s="1"/>
  <c r="AI406" i="1" a="1"/>
  <c r="AI406" i="1" s="1"/>
  <c r="AI403" i="1" a="1"/>
  <c r="AI403" i="1" s="1"/>
  <c r="AI401" i="1" a="1"/>
  <c r="AI401" i="1" s="1"/>
  <c r="AI402" i="1" a="1"/>
  <c r="AI402" i="1" s="1"/>
  <c r="AI400" i="1" a="1"/>
  <c r="AI400" i="1" s="1"/>
  <c r="AI398" i="1" a="1"/>
  <c r="AI398" i="1" s="1"/>
  <c r="AQ450" i="1"/>
  <c r="AQ453" i="1" s="1" a="1"/>
  <c r="AQ453" i="1" s="1"/>
  <c r="AM469" i="1" a="1"/>
  <c r="AM469" i="1" s="1"/>
  <c r="AM472" i="1" a="1"/>
  <c r="AM472" i="1" s="1"/>
  <c r="AM475" i="1" a="1"/>
  <c r="AM475" i="1" s="1"/>
  <c r="AM468" i="1" a="1"/>
  <c r="AM468" i="1" s="1"/>
  <c r="AM474" i="1" a="1"/>
  <c r="AM474" i="1" s="1"/>
  <c r="AM467" i="1" a="1"/>
  <c r="AM467" i="1" s="1"/>
  <c r="AM471" i="1" a="1"/>
  <c r="AM471" i="1" s="1"/>
  <c r="AM470" i="1" a="1"/>
  <c r="AM470" i="1" s="1"/>
  <c r="AM473" i="1" a="1"/>
  <c r="AM473" i="1" s="1"/>
  <c r="AM479" i="1" a="1"/>
  <c r="AM479" i="1" s="1"/>
  <c r="AM481" i="1" a="1"/>
  <c r="AM481" i="1" s="1"/>
  <c r="AM482" i="1" a="1"/>
  <c r="AM482" i="1" s="1"/>
  <c r="AM483" i="1" a="1"/>
  <c r="AM483" i="1" s="1"/>
  <c r="AM484" i="1" a="1"/>
  <c r="AM484" i="1" s="1"/>
  <c r="AM485" i="1" a="1"/>
  <c r="AM485" i="1" s="1"/>
  <c r="AM466" i="1" a="1"/>
  <c r="AM466" i="1" s="1"/>
  <c r="AM480" i="1" a="1"/>
  <c r="AM480" i="1" s="1"/>
  <c r="AM476" i="1" a="1"/>
  <c r="AM476" i="1" s="1"/>
  <c r="AM477" i="1" a="1"/>
  <c r="AM477" i="1" s="1"/>
  <c r="AM491" i="1" a="1"/>
  <c r="AM491" i="1" s="1"/>
  <c r="AM492" i="1" a="1"/>
  <c r="AM492" i="1" s="1"/>
  <c r="AM489" i="1" a="1"/>
  <c r="AM489" i="1" s="1"/>
  <c r="AM486" i="1" a="1"/>
  <c r="AM486" i="1" s="1"/>
  <c r="AM487" i="1" a="1"/>
  <c r="AM487" i="1" s="1"/>
  <c r="AM490" i="1" a="1"/>
  <c r="AM490" i="1" s="1"/>
  <c r="AM488" i="1" a="1"/>
  <c r="AM488" i="1" s="1"/>
  <c r="AM494" i="1" a="1"/>
  <c r="AM494" i="1" s="1"/>
  <c r="AM478" i="1" a="1"/>
  <c r="AM478" i="1" s="1"/>
  <c r="AM495" i="1" a="1"/>
  <c r="AM495" i="1" s="1"/>
  <c r="AM493" i="1" a="1"/>
  <c r="AM493" i="1" s="1"/>
  <c r="AM496" i="1" a="1"/>
  <c r="AM496" i="1" s="1"/>
  <c r="AM463" i="1" a="1"/>
  <c r="AM463" i="1" s="1"/>
  <c r="AM451" i="1" a="1"/>
  <c r="AM451" i="1" s="1"/>
  <c r="AM464" i="1" a="1"/>
  <c r="AM464" i="1" s="1"/>
  <c r="AM465" i="1" a="1"/>
  <c r="AM465" i="1" s="1"/>
  <c r="AM497" i="1" a="1"/>
  <c r="AM497" i="1" s="1"/>
  <c r="AM462" i="1" a="1"/>
  <c r="AM462" i="1" s="1"/>
  <c r="AK450" i="1"/>
  <c r="AK453" i="1" s="1" a="1"/>
  <c r="AK453" i="1" s="1"/>
  <c r="AG469" i="1" a="1"/>
  <c r="AG469" i="1" s="1"/>
  <c r="AG472" i="1" a="1"/>
  <c r="AG472" i="1" s="1"/>
  <c r="AG475" i="1" a="1"/>
  <c r="AG475" i="1" s="1"/>
  <c r="AG468" i="1" a="1"/>
  <c r="AG468" i="1" s="1"/>
  <c r="AG467" i="1" a="1"/>
  <c r="AG467" i="1" s="1"/>
  <c r="AG471" i="1" a="1"/>
  <c r="AG471" i="1" s="1"/>
  <c r="AG476" i="1" a="1"/>
  <c r="AG476" i="1" s="1"/>
  <c r="AG477" i="1" a="1"/>
  <c r="AG477" i="1" s="1"/>
  <c r="AG478" i="1" a="1"/>
  <c r="AG478" i="1" s="1"/>
  <c r="AG466" i="1" a="1"/>
  <c r="AG466" i="1" s="1"/>
  <c r="AG474" i="1" a="1"/>
  <c r="AG474" i="1" s="1"/>
  <c r="AG479" i="1" a="1"/>
  <c r="AG479" i="1" s="1"/>
  <c r="AG470" i="1" a="1"/>
  <c r="AG470" i="1" s="1"/>
  <c r="AG480" i="1" a="1"/>
  <c r="AG480" i="1" s="1"/>
  <c r="AG481" i="1" a="1"/>
  <c r="AG481" i="1" s="1"/>
  <c r="AG482" i="1" a="1"/>
  <c r="AG482" i="1" s="1"/>
  <c r="AG483" i="1" a="1"/>
  <c r="AG483" i="1" s="1"/>
  <c r="AG484" i="1" a="1"/>
  <c r="AG484" i="1" s="1"/>
  <c r="AG485" i="1" a="1"/>
  <c r="AG485" i="1" s="1"/>
  <c r="AG473" i="1" a="1"/>
  <c r="AG473" i="1" s="1"/>
  <c r="AG493" i="1" a="1"/>
  <c r="AG493" i="1" s="1"/>
  <c r="AG494" i="1" a="1"/>
  <c r="AG494" i="1" s="1"/>
  <c r="AG495" i="1" a="1"/>
  <c r="AG495" i="1" s="1"/>
  <c r="AG489" i="1" a="1"/>
  <c r="AG489" i="1" s="1"/>
  <c r="AG491" i="1" a="1"/>
  <c r="AG491" i="1" s="1"/>
  <c r="AG490" i="1" a="1"/>
  <c r="AG490" i="1" s="1"/>
  <c r="AG451" i="1" a="1"/>
  <c r="AG451" i="1" s="1"/>
  <c r="AG462" i="1" a="1"/>
  <c r="AG462" i="1" s="1"/>
  <c r="AG486" i="1" a="1"/>
  <c r="AG486" i="1" s="1"/>
  <c r="AG487" i="1" a="1"/>
  <c r="AG487" i="1" s="1"/>
  <c r="AG488" i="1" a="1"/>
  <c r="AG488" i="1" s="1"/>
  <c r="AG492" i="1" a="1"/>
  <c r="AG492" i="1" s="1"/>
  <c r="AG496" i="1" a="1"/>
  <c r="AG496" i="1" s="1"/>
  <c r="AG464" i="1" a="1"/>
  <c r="AG464" i="1" s="1"/>
  <c r="AG463" i="1" a="1"/>
  <c r="AG463" i="1" s="1"/>
  <c r="AG497" i="1" a="1"/>
  <c r="AG497" i="1" s="1"/>
  <c r="AG465" i="1" a="1"/>
  <c r="AG465" i="1" s="1"/>
  <c r="AM396" i="1"/>
  <c r="AM399" i="1" s="1" a="1"/>
  <c r="AM399" i="1" s="1"/>
  <c r="AI410" i="1" a="1"/>
  <c r="AI410" i="1" s="1"/>
  <c r="AI413" i="1" a="1"/>
  <c r="AI413" i="1" s="1"/>
  <c r="AI416" i="1" a="1"/>
  <c r="AI416" i="1" s="1"/>
  <c r="AI409" i="1" a="1"/>
  <c r="AI409" i="1" s="1"/>
  <c r="AI412" i="1" a="1"/>
  <c r="AI412" i="1" s="1"/>
  <c r="AI418" i="1" a="1"/>
  <c r="AI418" i="1" s="1"/>
  <c r="AI427" i="1" a="1"/>
  <c r="AI427" i="1" s="1"/>
  <c r="AI433" i="1" a="1"/>
  <c r="AI433" i="1" s="1"/>
  <c r="AI434" i="1" a="1"/>
  <c r="AI434" i="1" s="1"/>
  <c r="AI415" i="1" a="1"/>
  <c r="AI415" i="1" s="1"/>
  <c r="AI397" i="1" a="1"/>
  <c r="AI397" i="1" s="1"/>
  <c r="AI411" i="1" a="1"/>
  <c r="AI411" i="1" s="1"/>
  <c r="AI417" i="1" a="1"/>
  <c r="AI417" i="1" s="1"/>
  <c r="AI439" i="1" a="1"/>
  <c r="AI439" i="1" s="1"/>
  <c r="AI414" i="1" a="1"/>
  <c r="AI414" i="1" s="1"/>
  <c r="AI425" i="1" a="1"/>
  <c r="AI425" i="1" s="1"/>
  <c r="AI430" i="1" a="1"/>
  <c r="AI430" i="1" s="1"/>
  <c r="AI422" i="1" a="1"/>
  <c r="AI422" i="1" s="1"/>
  <c r="AI429" i="1" a="1"/>
  <c r="AI429" i="1" s="1"/>
  <c r="AI441" i="1" a="1"/>
  <c r="AI441" i="1" s="1"/>
  <c r="AI421" i="1" a="1"/>
  <c r="AI421" i="1" s="1"/>
  <c r="AI428" i="1" a="1"/>
  <c r="AI428" i="1" s="1"/>
  <c r="AI435" i="1" a="1"/>
  <c r="AI435" i="1" s="1"/>
  <c r="AI437" i="1" a="1"/>
  <c r="AI437" i="1" s="1"/>
  <c r="AI440" i="1" a="1"/>
  <c r="AI440" i="1" s="1"/>
  <c r="AI420" i="1" a="1"/>
  <c r="AI420" i="1" s="1"/>
  <c r="AI426" i="1" a="1"/>
  <c r="AI426" i="1" s="1"/>
  <c r="AI419" i="1" a="1"/>
  <c r="AI419" i="1" s="1"/>
  <c r="AI438" i="1" a="1"/>
  <c r="AI438" i="1" s="1"/>
  <c r="AI424" i="1" a="1"/>
  <c r="AI424" i="1" s="1"/>
  <c r="AI408" i="1" a="1"/>
  <c r="AI408" i="1" s="1"/>
  <c r="AI436" i="1" a="1"/>
  <c r="AI436" i="1" s="1"/>
  <c r="AI423" i="1" a="1"/>
  <c r="AI423" i="1" s="1"/>
  <c r="AI431" i="1" a="1"/>
  <c r="AI431" i="1" s="1"/>
  <c r="AI432" i="1" a="1"/>
  <c r="AI432" i="1" s="1"/>
  <c r="AI442" i="1" a="1"/>
  <c r="AI442" i="1" s="1"/>
  <c r="AI443" i="1" a="1"/>
  <c r="AI443" i="1" s="1"/>
  <c r="AK504" i="1"/>
  <c r="AK507" i="1" s="1" a="1"/>
  <c r="AK507" i="1" s="1"/>
  <c r="AG535" i="1" a="1"/>
  <c r="AG535" i="1" s="1"/>
  <c r="AG536" i="1" a="1"/>
  <c r="AG536" i="1" s="1"/>
  <c r="AG538" i="1" a="1"/>
  <c r="AG538" i="1" s="1"/>
  <c r="AG537" i="1" a="1"/>
  <c r="AG537" i="1" s="1"/>
  <c r="AL504" i="1"/>
  <c r="AL507" i="1" s="1" a="1"/>
  <c r="AL507" i="1" s="1"/>
  <c r="AH535" i="1" a="1"/>
  <c r="AH535" i="1" s="1"/>
  <c r="AH537" i="1" a="1"/>
  <c r="AH537" i="1" s="1"/>
  <c r="AH536" i="1" a="1"/>
  <c r="AH536" i="1" s="1"/>
  <c r="AH538" i="1" a="1"/>
  <c r="AH538" i="1" s="1"/>
  <c r="AM504" i="1"/>
  <c r="AM507" i="1" s="1" a="1"/>
  <c r="AM507" i="1" s="1"/>
  <c r="AI535" i="1" a="1"/>
  <c r="AI535" i="1" s="1"/>
  <c r="AI536" i="1" a="1"/>
  <c r="AI536" i="1" s="1"/>
  <c r="AI537" i="1" a="1"/>
  <c r="AI537" i="1" s="1"/>
  <c r="AI538" i="1" a="1"/>
  <c r="AI538" i="1" s="1"/>
  <c r="AJ504" i="1"/>
  <c r="AJ507" i="1" s="1" a="1"/>
  <c r="AJ507" i="1" s="1"/>
  <c r="AF535" i="1" a="1"/>
  <c r="AF535" i="1" s="1"/>
  <c r="AF538" i="1" a="1"/>
  <c r="AF538" i="1" s="1"/>
  <c r="AF537" i="1" a="1"/>
  <c r="AF537" i="1" s="1"/>
  <c r="AF536" i="1" a="1"/>
  <c r="AF536" i="1" s="1"/>
  <c r="AG396" i="1"/>
  <c r="AG399" i="1" s="1" a="1"/>
  <c r="AG399" i="1" s="1"/>
  <c r="AC414" i="1" a="1"/>
  <c r="AC414" i="1" s="1"/>
  <c r="AC425" i="1" a="1"/>
  <c r="AC425" i="1" s="1"/>
  <c r="AC429" i="1" a="1"/>
  <c r="AC429" i="1" s="1"/>
  <c r="AC430" i="1" a="1"/>
  <c r="AC430" i="1" s="1"/>
  <c r="AC410" i="1" a="1"/>
  <c r="AC410" i="1" s="1"/>
  <c r="AC413" i="1" a="1"/>
  <c r="AC413" i="1" s="1"/>
  <c r="AC416" i="1" a="1"/>
  <c r="AC416" i="1" s="1"/>
  <c r="AC435" i="1" a="1"/>
  <c r="AC435" i="1" s="1"/>
  <c r="AC436" i="1" a="1"/>
  <c r="AC436" i="1" s="1"/>
  <c r="AC408" i="1" a="1"/>
  <c r="AC408" i="1" s="1"/>
  <c r="AC415" i="1" a="1"/>
  <c r="AC415" i="1" s="1"/>
  <c r="AC397" i="1" a="1"/>
  <c r="AC397" i="1" s="1"/>
  <c r="AC420" i="1" a="1"/>
  <c r="AC420" i="1" s="1"/>
  <c r="AC423" i="1" a="1"/>
  <c r="AC423" i="1" s="1"/>
  <c r="AC426" i="1" a="1"/>
  <c r="AC426" i="1" s="1"/>
  <c r="AC431" i="1" a="1"/>
  <c r="AC431" i="1" s="1"/>
  <c r="AC432" i="1" a="1"/>
  <c r="AC432" i="1" s="1"/>
  <c r="AC419" i="1" a="1"/>
  <c r="AC419" i="1" s="1"/>
  <c r="AC438" i="1" a="1"/>
  <c r="AC438" i="1" s="1"/>
  <c r="AC442" i="1" a="1"/>
  <c r="AC442" i="1" s="1"/>
  <c r="AC443" i="1" a="1"/>
  <c r="AC443" i="1" s="1"/>
  <c r="AC412" i="1" a="1"/>
  <c r="AC412" i="1" s="1"/>
  <c r="AC424" i="1" a="1"/>
  <c r="AC424" i="1" s="1"/>
  <c r="AC441" i="1" a="1"/>
  <c r="AC441" i="1" s="1"/>
  <c r="AC411" i="1" a="1"/>
  <c r="AC411" i="1" s="1"/>
  <c r="AC433" i="1" a="1"/>
  <c r="AC433" i="1" s="1"/>
  <c r="AC434" i="1" a="1"/>
  <c r="AC434" i="1" s="1"/>
  <c r="AC439" i="1" a="1"/>
  <c r="AC439" i="1" s="1"/>
  <c r="AC440" i="1" a="1"/>
  <c r="AC440" i="1" s="1"/>
  <c r="AC409" i="1" a="1"/>
  <c r="AC409" i="1" s="1"/>
  <c r="AC422" i="1" a="1"/>
  <c r="AC422" i="1" s="1"/>
  <c r="AC428" i="1" a="1"/>
  <c r="AC428" i="1" s="1"/>
  <c r="AC437" i="1" a="1"/>
  <c r="AC437" i="1" s="1"/>
  <c r="AC418" i="1" a="1"/>
  <c r="AC418" i="1" s="1"/>
  <c r="AC421" i="1" a="1"/>
  <c r="AC421" i="1" s="1"/>
  <c r="AC417" i="1" a="1"/>
  <c r="AC417" i="1" s="1"/>
  <c r="AC427" i="1" a="1"/>
  <c r="AC427" i="1" s="1"/>
  <c r="AF396" i="1"/>
  <c r="AF399" i="1" s="1" a="1"/>
  <c r="AF399" i="1" s="1"/>
  <c r="AB410" i="1" a="1"/>
  <c r="AB410" i="1" s="1"/>
  <c r="AB419" i="1" a="1"/>
  <c r="AB419" i="1" s="1"/>
  <c r="AB422" i="1" a="1"/>
  <c r="AB422" i="1" s="1"/>
  <c r="AB428" i="1" a="1"/>
  <c r="AB428" i="1" s="1"/>
  <c r="AB413" i="1" a="1"/>
  <c r="AB413" i="1" s="1"/>
  <c r="AB416" i="1" a="1"/>
  <c r="AB416" i="1" s="1"/>
  <c r="AB421" i="1" a="1"/>
  <c r="AB421" i="1" s="1"/>
  <c r="AB424" i="1" a="1"/>
  <c r="AB424" i="1" s="1"/>
  <c r="AB409" i="1" a="1"/>
  <c r="AB409" i="1" s="1"/>
  <c r="AB412" i="1" a="1"/>
  <c r="AB412" i="1" s="1"/>
  <c r="AB418" i="1" a="1"/>
  <c r="AB418" i="1" s="1"/>
  <c r="AB397" i="1" a="1"/>
  <c r="AB397" i="1" s="1"/>
  <c r="AB420" i="1" a="1"/>
  <c r="AB420" i="1" s="1"/>
  <c r="AB423" i="1" a="1"/>
  <c r="AB423" i="1" s="1"/>
  <c r="AB426" i="1" a="1"/>
  <c r="AB426" i="1" s="1"/>
  <c r="AB431" i="1" a="1"/>
  <c r="AB431" i="1" s="1"/>
  <c r="AB432" i="1" a="1"/>
  <c r="AB432" i="1" s="1"/>
  <c r="AB411" i="1" a="1"/>
  <c r="AB411" i="1" s="1"/>
  <c r="AB417" i="1" a="1"/>
  <c r="AB417" i="1" s="1"/>
  <c r="AB439" i="1" a="1"/>
  <c r="AB439" i="1" s="1"/>
  <c r="AB415" i="1" a="1"/>
  <c r="AB415" i="1" s="1"/>
  <c r="AB425" i="1" a="1"/>
  <c r="AB425" i="1" s="1"/>
  <c r="AB442" i="1" a="1"/>
  <c r="AB442" i="1" s="1"/>
  <c r="AB443" i="1" a="1"/>
  <c r="AB443" i="1" s="1"/>
  <c r="AB414" i="1" a="1"/>
  <c r="AB414" i="1" s="1"/>
  <c r="AB436" i="1" a="1"/>
  <c r="AB436" i="1" s="1"/>
  <c r="AB441" i="1" a="1"/>
  <c r="AB441" i="1" s="1"/>
  <c r="AB433" i="1" a="1"/>
  <c r="AB433" i="1" s="1"/>
  <c r="AB434" i="1" a="1"/>
  <c r="AB434" i="1" s="1"/>
  <c r="AB440" i="1" a="1"/>
  <c r="AB440" i="1" s="1"/>
  <c r="AB408" i="1" a="1"/>
  <c r="AB408" i="1" s="1"/>
  <c r="AB429" i="1" a="1"/>
  <c r="AB429" i="1" s="1"/>
  <c r="AB430" i="1" a="1"/>
  <c r="AB430" i="1" s="1"/>
  <c r="AB437" i="1" a="1"/>
  <c r="AB437" i="1" s="1"/>
  <c r="AB435" i="1" a="1"/>
  <c r="AB435" i="1" s="1"/>
  <c r="AB427" i="1" a="1"/>
  <c r="AB427" i="1" s="1"/>
  <c r="AB438" i="1" a="1"/>
  <c r="AB438" i="1" s="1"/>
  <c r="AJ450" i="1"/>
  <c r="AJ453" i="1" s="1" a="1"/>
  <c r="AJ453" i="1" s="1"/>
  <c r="AF469" i="1" a="1"/>
  <c r="AF469" i="1" s="1"/>
  <c r="AF472" i="1" a="1"/>
  <c r="AF472" i="1" s="1"/>
  <c r="AF475" i="1" a="1"/>
  <c r="AF475" i="1" s="1"/>
  <c r="AF476" i="1" a="1"/>
  <c r="AF476" i="1" s="1"/>
  <c r="AF468" i="1" a="1"/>
  <c r="AF468" i="1" s="1"/>
  <c r="AF474" i="1" a="1"/>
  <c r="AF474" i="1" s="1"/>
  <c r="AF466" i="1" a="1"/>
  <c r="AF466" i="1" s="1"/>
  <c r="AF467" i="1" a="1"/>
  <c r="AF467" i="1" s="1"/>
  <c r="AF471" i="1" a="1"/>
  <c r="AF471" i="1" s="1"/>
  <c r="AF479" i="1" a="1"/>
  <c r="AF479" i="1" s="1"/>
  <c r="AF480" i="1" a="1"/>
  <c r="AF480" i="1" s="1"/>
  <c r="AF470" i="1" a="1"/>
  <c r="AF470" i="1" s="1"/>
  <c r="AF481" i="1" a="1"/>
  <c r="AF481" i="1" s="1"/>
  <c r="AF482" i="1" a="1"/>
  <c r="AF482" i="1" s="1"/>
  <c r="AF484" i="1" a="1"/>
  <c r="AF484" i="1" s="1"/>
  <c r="AF483" i="1" a="1"/>
  <c r="AF483" i="1" s="1"/>
  <c r="AF485" i="1" a="1"/>
  <c r="AF485" i="1" s="1"/>
  <c r="AF473" i="1" a="1"/>
  <c r="AF473" i="1" s="1"/>
  <c r="AF477" i="1" a="1"/>
  <c r="AF477" i="1" s="1"/>
  <c r="AF489" i="1" a="1"/>
  <c r="AF489" i="1" s="1"/>
  <c r="AF492" i="1" a="1"/>
  <c r="AF492" i="1" s="1"/>
  <c r="AF496" i="1" a="1"/>
  <c r="AF496" i="1" s="1"/>
  <c r="AF478" i="1" a="1"/>
  <c r="AF478" i="1" s="1"/>
  <c r="AF486" i="1" a="1"/>
  <c r="AF486" i="1" s="1"/>
  <c r="AF487" i="1" a="1"/>
  <c r="AF487" i="1" s="1"/>
  <c r="AF488" i="1" a="1"/>
  <c r="AF488" i="1" s="1"/>
  <c r="AF451" i="1" a="1"/>
  <c r="AF451" i="1" s="1"/>
  <c r="AF490" i="1" a="1"/>
  <c r="AF490" i="1" s="1"/>
  <c r="AF491" i="1" a="1"/>
  <c r="AF491" i="1" s="1"/>
  <c r="AF497" i="1" a="1"/>
  <c r="AF497" i="1" s="1"/>
  <c r="AF464" i="1" a="1"/>
  <c r="AF464" i="1" s="1"/>
  <c r="AF465" i="1" a="1"/>
  <c r="AF465" i="1" s="1"/>
  <c r="AF495" i="1" a="1"/>
  <c r="AF495" i="1" s="1"/>
  <c r="AF494" i="1" a="1"/>
  <c r="AF494" i="1" s="1"/>
  <c r="AF463" i="1" a="1"/>
  <c r="AF463" i="1" s="1"/>
  <c r="AF493" i="1" a="1"/>
  <c r="AF493" i="1" s="1"/>
  <c r="AF462" i="1" a="1"/>
  <c r="AF462" i="1" s="1"/>
  <c r="AH396" i="1"/>
  <c r="AH399" i="1" s="1" a="1"/>
  <c r="AH399" i="1" s="1"/>
  <c r="AD411" i="1" a="1"/>
  <c r="AD411" i="1" s="1"/>
  <c r="AD417" i="1" a="1"/>
  <c r="AD417" i="1" s="1"/>
  <c r="AD414" i="1" a="1"/>
  <c r="AD414" i="1" s="1"/>
  <c r="AD410" i="1" a="1"/>
  <c r="AD410" i="1" s="1"/>
  <c r="AD419" i="1" a="1"/>
  <c r="AD419" i="1" s="1"/>
  <c r="AD422" i="1" a="1"/>
  <c r="AD422" i="1" s="1"/>
  <c r="AD428" i="1" a="1"/>
  <c r="AD428" i="1" s="1"/>
  <c r="AD438" i="1" a="1"/>
  <c r="AD438" i="1" s="1"/>
  <c r="AD413" i="1" a="1"/>
  <c r="AD413" i="1" s="1"/>
  <c r="AD416" i="1" a="1"/>
  <c r="AD416" i="1" s="1"/>
  <c r="AD409" i="1" a="1"/>
  <c r="AD409" i="1" s="1"/>
  <c r="AD412" i="1" a="1"/>
  <c r="AD412" i="1" s="1"/>
  <c r="AD418" i="1" a="1"/>
  <c r="AD418" i="1" s="1"/>
  <c r="AD427" i="1" a="1"/>
  <c r="AD427" i="1" s="1"/>
  <c r="AD433" i="1" a="1"/>
  <c r="AD433" i="1" s="1"/>
  <c r="AD434" i="1" a="1"/>
  <c r="AD434" i="1" s="1"/>
  <c r="AD408" i="1" a="1"/>
  <c r="AD408" i="1" s="1"/>
  <c r="AD415" i="1" a="1"/>
  <c r="AD415" i="1" s="1"/>
  <c r="AD420" i="1" a="1"/>
  <c r="AD420" i="1" s="1"/>
  <c r="AD426" i="1" a="1"/>
  <c r="AD426" i="1" s="1"/>
  <c r="AD425" i="1" a="1"/>
  <c r="AD425" i="1" s="1"/>
  <c r="AD436" i="1" a="1"/>
  <c r="AD436" i="1" s="1"/>
  <c r="AD442" i="1" a="1"/>
  <c r="AD442" i="1" s="1"/>
  <c r="AD443" i="1" a="1"/>
  <c r="AD443" i="1" s="1"/>
  <c r="AD424" i="1" a="1"/>
  <c r="AD424" i="1" s="1"/>
  <c r="AD441" i="1" a="1"/>
  <c r="AD441" i="1" s="1"/>
  <c r="AD423" i="1" a="1"/>
  <c r="AD423" i="1" s="1"/>
  <c r="AD431" i="1" a="1"/>
  <c r="AD431" i="1" s="1"/>
  <c r="AD432" i="1" a="1"/>
  <c r="AD432" i="1" s="1"/>
  <c r="AD439" i="1" a="1"/>
  <c r="AD439" i="1" s="1"/>
  <c r="AD440" i="1" a="1"/>
  <c r="AD440" i="1" s="1"/>
  <c r="AD397" i="1" a="1"/>
  <c r="AD397" i="1" s="1"/>
  <c r="AD429" i="1" a="1"/>
  <c r="AD429" i="1" s="1"/>
  <c r="AD430" i="1" a="1"/>
  <c r="AD430" i="1" s="1"/>
  <c r="AD435" i="1" a="1"/>
  <c r="AD435" i="1" s="1"/>
  <c r="AD437" i="1" a="1"/>
  <c r="AD437" i="1" s="1"/>
  <c r="AD421" i="1" a="1"/>
  <c r="AD421" i="1" s="1"/>
  <c r="AL450" i="1"/>
  <c r="AL453" i="1" s="1" a="1"/>
  <c r="AL453" i="1" s="1"/>
  <c r="AH466" i="1" a="1"/>
  <c r="AH466" i="1" s="1"/>
  <c r="AH470" i="1" a="1"/>
  <c r="AH470" i="1" s="1"/>
  <c r="AH473" i="1" a="1"/>
  <c r="AH473" i="1" s="1"/>
  <c r="AH469" i="1" a="1"/>
  <c r="AH469" i="1" s="1"/>
  <c r="AH472" i="1" a="1"/>
  <c r="AH472" i="1" s="1"/>
  <c r="AH474" i="1" a="1"/>
  <c r="AH474" i="1" s="1"/>
  <c r="AH467" i="1" a="1"/>
  <c r="AH467" i="1" s="1"/>
  <c r="AH476" i="1" a="1"/>
  <c r="AH476" i="1" s="1"/>
  <c r="AH477" i="1" a="1"/>
  <c r="AH477" i="1" s="1"/>
  <c r="AH478" i="1" a="1"/>
  <c r="AH478" i="1" s="1"/>
  <c r="AH471" i="1" a="1"/>
  <c r="AH471" i="1" s="1"/>
  <c r="AH479" i="1" a="1"/>
  <c r="AH479" i="1" s="1"/>
  <c r="AH475" i="1" a="1"/>
  <c r="AH475" i="1" s="1"/>
  <c r="AH481" i="1" a="1"/>
  <c r="AH481" i="1" s="1"/>
  <c r="AH482" i="1" a="1"/>
  <c r="AH482" i="1" s="1"/>
  <c r="AH480" i="1" a="1"/>
  <c r="AH480" i="1" s="1"/>
  <c r="AH483" i="1" a="1"/>
  <c r="AH483" i="1" s="1"/>
  <c r="AH484" i="1" a="1"/>
  <c r="AH484" i="1" s="1"/>
  <c r="AH485" i="1" a="1"/>
  <c r="AH485" i="1" s="1"/>
  <c r="AH468" i="1" a="1"/>
  <c r="AH468" i="1" s="1"/>
  <c r="AH488" i="1" a="1"/>
  <c r="AH488" i="1" s="1"/>
  <c r="AH492" i="1" a="1"/>
  <c r="AH492" i="1" s="1"/>
  <c r="AH497" i="1" a="1"/>
  <c r="AH497" i="1" s="1"/>
  <c r="AH490" i="1" a="1"/>
  <c r="AH490" i="1" s="1"/>
  <c r="AH451" i="1" a="1"/>
  <c r="AH451" i="1" s="1"/>
  <c r="AH462" i="1" a="1"/>
  <c r="AH462" i="1" s="1"/>
  <c r="AH493" i="1" a="1"/>
  <c r="AH493" i="1" s="1"/>
  <c r="AH463" i="1" a="1"/>
  <c r="AH463" i="1" s="1"/>
  <c r="AH487" i="1" a="1"/>
  <c r="AH487" i="1" s="1"/>
  <c r="AH489" i="1" a="1"/>
  <c r="AH489" i="1" s="1"/>
  <c r="AH486" i="1" a="1"/>
  <c r="AH486" i="1" s="1"/>
  <c r="AH491" i="1" a="1"/>
  <c r="AH491" i="1" s="1"/>
  <c r="AH464" i="1" a="1"/>
  <c r="AH464" i="1" s="1"/>
  <c r="AH465" i="1" a="1"/>
  <c r="AH465" i="1" s="1"/>
  <c r="AH495" i="1" a="1"/>
  <c r="AH495" i="1" s="1"/>
  <c r="AH494" i="1" a="1"/>
  <c r="AH494" i="1" s="1"/>
  <c r="AH496" i="1" a="1"/>
  <c r="AH496" i="1"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5" i="1" l="1" a="1"/>
  <c r="AJ515" i="1" s="1"/>
  <c r="AJ512" i="1" a="1"/>
  <c r="AJ512" i="1" s="1"/>
  <c r="AJ514" i="1" a="1"/>
  <c r="AJ514" i="1" s="1"/>
  <c r="AJ511" i="1" a="1"/>
  <c r="AJ511" i="1" s="1"/>
  <c r="AJ508" i="1" a="1"/>
  <c r="AJ508" i="1" s="1"/>
  <c r="AJ506" i="1" a="1"/>
  <c r="AJ506" i="1" s="1"/>
  <c r="AJ509" i="1" a="1"/>
  <c r="AJ509" i="1" s="1"/>
  <c r="AJ513" i="1" a="1"/>
  <c r="AJ513" i="1" s="1"/>
  <c r="AJ510" i="1" a="1"/>
  <c r="AJ510" i="1" s="1"/>
  <c r="AJ461" i="1" a="1"/>
  <c r="AJ461" i="1" s="1"/>
  <c r="AJ458" i="1" a="1"/>
  <c r="AJ458" i="1" s="1"/>
  <c r="AJ457" i="1" a="1"/>
  <c r="AJ457" i="1" s="1"/>
  <c r="AJ459" i="1" a="1"/>
  <c r="AJ459" i="1" s="1"/>
  <c r="AJ455" i="1" a="1"/>
  <c r="AJ455" i="1" s="1"/>
  <c r="AJ460" i="1" a="1"/>
  <c r="AJ460" i="1" s="1"/>
  <c r="AJ456" i="1" a="1"/>
  <c r="AJ456" i="1" s="1"/>
  <c r="AJ454" i="1" a="1"/>
  <c r="AJ454" i="1" s="1"/>
  <c r="AJ452" i="1" a="1"/>
  <c r="AJ452" i="1" s="1"/>
  <c r="AQ461" i="1" a="1"/>
  <c r="AQ461" i="1" s="1"/>
  <c r="AQ460" i="1" a="1"/>
  <c r="AQ460" i="1" s="1"/>
  <c r="AQ457" i="1" a="1"/>
  <c r="AQ457" i="1" s="1"/>
  <c r="AQ459" i="1" a="1"/>
  <c r="AQ459" i="1" s="1"/>
  <c r="AQ458" i="1" a="1"/>
  <c r="AQ458" i="1" s="1"/>
  <c r="AQ454" i="1" a="1"/>
  <c r="AQ454" i="1" s="1"/>
  <c r="AQ456" i="1" a="1"/>
  <c r="AQ456" i="1" s="1"/>
  <c r="AQ455" i="1" a="1"/>
  <c r="AQ455" i="1" s="1"/>
  <c r="AQ452" i="1" a="1"/>
  <c r="AQ452" i="1" s="1"/>
  <c r="AL515" i="1" a="1"/>
  <c r="AL515" i="1" s="1"/>
  <c r="AL510" i="1" a="1"/>
  <c r="AL510" i="1" s="1"/>
  <c r="AL508" i="1" a="1"/>
  <c r="AL508" i="1" s="1"/>
  <c r="AL514" i="1" a="1"/>
  <c r="AL514" i="1" s="1"/>
  <c r="AL509" i="1" a="1"/>
  <c r="AL509" i="1" s="1"/>
  <c r="AL512" i="1" a="1"/>
  <c r="AL512" i="1" s="1"/>
  <c r="AL511" i="1" a="1"/>
  <c r="AL511" i="1" s="1"/>
  <c r="AL513" i="1" a="1"/>
  <c r="AL513" i="1" s="1"/>
  <c r="AL506" i="1" a="1"/>
  <c r="AL506" i="1" s="1"/>
  <c r="AK515" i="1" a="1"/>
  <c r="AK515" i="1" s="1"/>
  <c r="AK510" i="1" a="1"/>
  <c r="AK510" i="1" s="1"/>
  <c r="AK514" i="1" a="1"/>
  <c r="AK514" i="1" s="1"/>
  <c r="AK512" i="1" a="1"/>
  <c r="AK512" i="1" s="1"/>
  <c r="AK508" i="1" a="1"/>
  <c r="AK508" i="1" s="1"/>
  <c r="AK506" i="1" a="1"/>
  <c r="AK506" i="1" s="1"/>
  <c r="AK509" i="1" a="1"/>
  <c r="AK509" i="1" s="1"/>
  <c r="AK511" i="1" a="1"/>
  <c r="AK511" i="1" s="1"/>
  <c r="AK513" i="1" a="1"/>
  <c r="AK513" i="1" s="1"/>
  <c r="AL461" i="1" a="1"/>
  <c r="AL461" i="1" s="1"/>
  <c r="AL456" i="1" a="1"/>
  <c r="AL456" i="1" s="1"/>
  <c r="AL457" i="1" a="1"/>
  <c r="AL457" i="1" s="1"/>
  <c r="AL458" i="1" a="1"/>
  <c r="AL458" i="1" s="1"/>
  <c r="AL455" i="1" a="1"/>
  <c r="AL455" i="1" s="1"/>
  <c r="AL459" i="1" a="1"/>
  <c r="AL459" i="1" s="1"/>
  <c r="AL452" i="1" a="1"/>
  <c r="AL452" i="1" s="1"/>
  <c r="AL460" i="1" a="1"/>
  <c r="AL460" i="1" s="1"/>
  <c r="AL454" i="1" a="1"/>
  <c r="AL454" i="1" s="1"/>
  <c r="AG407" i="1" a="1"/>
  <c r="AG407" i="1" s="1"/>
  <c r="AG400" i="1" a="1"/>
  <c r="AG400" i="1" s="1"/>
  <c r="AG398" i="1" a="1"/>
  <c r="AG398" i="1" s="1"/>
  <c r="AG406" i="1" a="1"/>
  <c r="AG406" i="1" s="1"/>
  <c r="AG403" i="1" a="1"/>
  <c r="AG403" i="1" s="1"/>
  <c r="AG404" i="1" a="1"/>
  <c r="AG404" i="1" s="1"/>
  <c r="AG401" i="1" a="1"/>
  <c r="AG401" i="1" s="1"/>
  <c r="AG405" i="1" a="1"/>
  <c r="AG405" i="1" s="1"/>
  <c r="AG402" i="1" a="1"/>
  <c r="AG402" i="1" s="1"/>
  <c r="AK461" i="1" a="1"/>
  <c r="AK461" i="1" s="1"/>
  <c r="AK458" i="1" a="1"/>
  <c r="AK458" i="1" s="1"/>
  <c r="AK457" i="1" a="1"/>
  <c r="AK457" i="1" s="1"/>
  <c r="AK454" i="1" a="1"/>
  <c r="AK454" i="1" s="1"/>
  <c r="AK460" i="1" a="1"/>
  <c r="AK460" i="1" s="1"/>
  <c r="AK459" i="1" a="1"/>
  <c r="AK459" i="1" s="1"/>
  <c r="AK455" i="1" a="1"/>
  <c r="AK455" i="1" s="1"/>
  <c r="AK456" i="1" a="1"/>
  <c r="AK456" i="1" s="1"/>
  <c r="AK452" i="1" a="1"/>
  <c r="AK452" i="1" s="1"/>
  <c r="AH407" i="1" a="1"/>
  <c r="AH407" i="1" s="1"/>
  <c r="AH406" i="1" a="1"/>
  <c r="AH406" i="1" s="1"/>
  <c r="AH403" i="1" a="1"/>
  <c r="AH403" i="1" s="1"/>
  <c r="AH401" i="1" a="1"/>
  <c r="AH401" i="1" s="1"/>
  <c r="AH404" i="1" a="1"/>
  <c r="AH404" i="1" s="1"/>
  <c r="AH405" i="1" a="1"/>
  <c r="AH405" i="1" s="1"/>
  <c r="AH402" i="1" a="1"/>
  <c r="AH402" i="1" s="1"/>
  <c r="AH400" i="1" a="1"/>
  <c r="AH400" i="1" s="1"/>
  <c r="AH398" i="1" a="1"/>
  <c r="AH398" i="1" s="1"/>
  <c r="AF407" i="1" a="1"/>
  <c r="AF407" i="1" s="1"/>
  <c r="AF406" i="1" a="1"/>
  <c r="AF406" i="1" s="1"/>
  <c r="AF405" i="1" a="1"/>
  <c r="AF405" i="1" s="1"/>
  <c r="AF402" i="1" a="1"/>
  <c r="AF402" i="1" s="1"/>
  <c r="AF398" i="1" a="1"/>
  <c r="AF398" i="1" s="1"/>
  <c r="AF400" i="1" a="1"/>
  <c r="AF400" i="1" s="1"/>
  <c r="AF403" i="1" a="1"/>
  <c r="AF403" i="1" s="1"/>
  <c r="AF404" i="1" a="1"/>
  <c r="AF404" i="1" s="1"/>
  <c r="AF401" i="1" a="1"/>
  <c r="AF401" i="1" s="1"/>
  <c r="AM515" i="1" a="1"/>
  <c r="AM515" i="1" s="1"/>
  <c r="AM510" i="1" a="1"/>
  <c r="AM510" i="1" s="1"/>
  <c r="AM512" i="1" a="1"/>
  <c r="AM512" i="1" s="1"/>
  <c r="AM508" i="1" a="1"/>
  <c r="AM508" i="1" s="1"/>
  <c r="AM514" i="1" a="1"/>
  <c r="AM514" i="1" s="1"/>
  <c r="AM506" i="1" a="1"/>
  <c r="AM506" i="1" s="1"/>
  <c r="AM513" i="1" a="1"/>
  <c r="AM513" i="1" s="1"/>
  <c r="AM509" i="1" a="1"/>
  <c r="AM509" i="1" s="1"/>
  <c r="AM511" i="1" a="1"/>
  <c r="AM511" i="1" s="1"/>
  <c r="AM407" i="1" a="1"/>
  <c r="AM407" i="1" s="1"/>
  <c r="AM404" i="1" a="1"/>
  <c r="AM404" i="1" s="1"/>
  <c r="AM398" i="1" a="1"/>
  <c r="AM398" i="1" s="1"/>
  <c r="AM402" i="1" a="1"/>
  <c r="AM402" i="1" s="1"/>
  <c r="AM400" i="1" a="1"/>
  <c r="AM400" i="1" s="1"/>
  <c r="AM405" i="1" a="1"/>
  <c r="AM405" i="1" s="1"/>
  <c r="AM406" i="1" a="1"/>
  <c r="AM406" i="1" s="1"/>
  <c r="AM401" i="1" a="1"/>
  <c r="AM401" i="1" s="1"/>
  <c r="AM403" i="1" a="1"/>
  <c r="AM403" i="1" s="1"/>
  <c r="AN450" i="1"/>
  <c r="AN453" i="1" s="1" a="1"/>
  <c r="AN453" i="1" s="1"/>
  <c r="AJ467" i="1" a="1"/>
  <c r="AJ467" i="1" s="1"/>
  <c r="AJ471" i="1" a="1"/>
  <c r="AJ471" i="1" s="1"/>
  <c r="AJ466" i="1" a="1"/>
  <c r="AJ466" i="1" s="1"/>
  <c r="AJ470" i="1" a="1"/>
  <c r="AJ470" i="1" s="1"/>
  <c r="AJ473" i="1" a="1"/>
  <c r="AJ473" i="1" s="1"/>
  <c r="AJ472" i="1" a="1"/>
  <c r="AJ472" i="1" s="1"/>
  <c r="AJ468" i="1" a="1"/>
  <c r="AJ468" i="1" s="1"/>
  <c r="AJ483" i="1" a="1"/>
  <c r="AJ483" i="1" s="1"/>
  <c r="AJ484" i="1" a="1"/>
  <c r="AJ484" i="1" s="1"/>
  <c r="AJ485" i="1" a="1"/>
  <c r="AJ485" i="1" s="1"/>
  <c r="AJ480" i="1" a="1"/>
  <c r="AJ480" i="1" s="1"/>
  <c r="AJ477" i="1" a="1"/>
  <c r="AJ477" i="1" s="1"/>
  <c r="AJ476" i="1" a="1"/>
  <c r="AJ476" i="1" s="1"/>
  <c r="AJ478" i="1" a="1"/>
  <c r="AJ478" i="1" s="1"/>
  <c r="AJ474" i="1" a="1"/>
  <c r="AJ474" i="1" s="1"/>
  <c r="AJ469" i="1" a="1"/>
  <c r="AJ469" i="1" s="1"/>
  <c r="AJ479" i="1" a="1"/>
  <c r="AJ479" i="1" s="1"/>
  <c r="AJ488" i="1" a="1"/>
  <c r="AJ488" i="1" s="1"/>
  <c r="AJ481" i="1" a="1"/>
  <c r="AJ481" i="1" s="1"/>
  <c r="AJ492" i="1" a="1"/>
  <c r="AJ492" i="1" s="1"/>
  <c r="AJ493" i="1" a="1"/>
  <c r="AJ493" i="1" s="1"/>
  <c r="AJ475" i="1" a="1"/>
  <c r="AJ475" i="1" s="1"/>
  <c r="AJ489" i="1" a="1"/>
  <c r="AJ489" i="1" s="1"/>
  <c r="AJ491" i="1" a="1"/>
  <c r="AJ491" i="1" s="1"/>
  <c r="AJ496" i="1" a="1"/>
  <c r="AJ496" i="1" s="1"/>
  <c r="AJ463" i="1" a="1"/>
  <c r="AJ463" i="1" s="1"/>
  <c r="AJ482" i="1" a="1"/>
  <c r="AJ482" i="1" s="1"/>
  <c r="AJ494" i="1" a="1"/>
  <c r="AJ494" i="1" s="1"/>
  <c r="AJ465" i="1" a="1"/>
  <c r="AJ465" i="1" s="1"/>
  <c r="AJ451" i="1" a="1"/>
  <c r="AJ451" i="1" s="1"/>
  <c r="AJ490" i="1" a="1"/>
  <c r="AJ490" i="1" s="1"/>
  <c r="AJ487" i="1" a="1"/>
  <c r="AJ487" i="1" s="1"/>
  <c r="AJ497" i="1" a="1"/>
  <c r="AJ497" i="1" s="1"/>
  <c r="AJ462" i="1" a="1"/>
  <c r="AJ462" i="1" s="1"/>
  <c r="AJ486" i="1" a="1"/>
  <c r="AJ486" i="1" s="1"/>
  <c r="AJ495" i="1" a="1"/>
  <c r="AJ495" i="1" s="1"/>
  <c r="AJ464" i="1" a="1"/>
  <c r="AJ464" i="1" s="1"/>
  <c r="AQ504" i="1"/>
  <c r="AQ507" i="1" s="1" a="1"/>
  <c r="AQ507" i="1" s="1"/>
  <c r="AM535" i="1" a="1"/>
  <c r="AM535" i="1" s="1"/>
  <c r="AM537" i="1" a="1"/>
  <c r="AM537" i="1" s="1"/>
  <c r="AM536" i="1" a="1"/>
  <c r="AM536" i="1" s="1"/>
  <c r="AM538" i="1" a="1"/>
  <c r="AM538" i="1" s="1"/>
  <c r="AO450" i="1"/>
  <c r="AO453" i="1" s="1" a="1"/>
  <c r="AO453" i="1" s="1"/>
  <c r="AK474" i="1" a="1"/>
  <c r="AK474" i="1" s="1"/>
  <c r="AK467" i="1" a="1"/>
  <c r="AK467" i="1" s="1"/>
  <c r="AK471" i="1" a="1"/>
  <c r="AK471" i="1" s="1"/>
  <c r="AK466" i="1" a="1"/>
  <c r="AK466" i="1" s="1"/>
  <c r="AK470" i="1" a="1"/>
  <c r="AK470" i="1" s="1"/>
  <c r="AK473" i="1" a="1"/>
  <c r="AK473" i="1" s="1"/>
  <c r="AK475" i="1" a="1"/>
  <c r="AK475" i="1" s="1"/>
  <c r="AK479" i="1" a="1"/>
  <c r="AK479" i="1" s="1"/>
  <c r="AK482" i="1" a="1"/>
  <c r="AK482" i="1" s="1"/>
  <c r="AK468" i="1" a="1"/>
  <c r="AK468" i="1" s="1"/>
  <c r="AK472" i="1" a="1"/>
  <c r="AK472" i="1" s="1"/>
  <c r="AK481" i="1" a="1"/>
  <c r="AK481" i="1" s="1"/>
  <c r="AK483" i="1" a="1"/>
  <c r="AK483" i="1" s="1"/>
  <c r="AK484" i="1" a="1"/>
  <c r="AK484" i="1" s="1"/>
  <c r="AK485" i="1" a="1"/>
  <c r="AK485" i="1" s="1"/>
  <c r="AK480" i="1" a="1"/>
  <c r="AK480" i="1" s="1"/>
  <c r="AK477" i="1" a="1"/>
  <c r="AK477" i="1" s="1"/>
  <c r="AK476" i="1" a="1"/>
  <c r="AK476" i="1" s="1"/>
  <c r="AK478" i="1" a="1"/>
  <c r="AK478" i="1" s="1"/>
  <c r="AK497" i="1" a="1"/>
  <c r="AK497" i="1" s="1"/>
  <c r="AK451" i="1" a="1"/>
  <c r="AK451" i="1" s="1"/>
  <c r="AK462" i="1" a="1"/>
  <c r="AK462" i="1" s="1"/>
  <c r="AK469" i="1" a="1"/>
  <c r="AK469" i="1" s="1"/>
  <c r="AK486" i="1" a="1"/>
  <c r="AK486" i="1" s="1"/>
  <c r="AK487" i="1" a="1"/>
  <c r="AK487" i="1" s="1"/>
  <c r="AK488" i="1" a="1"/>
  <c r="AK488" i="1" s="1"/>
  <c r="AK494" i="1" a="1"/>
  <c r="AK494" i="1" s="1"/>
  <c r="AK495" i="1" a="1"/>
  <c r="AK495" i="1" s="1"/>
  <c r="AK492" i="1" a="1"/>
  <c r="AK492" i="1" s="1"/>
  <c r="AK493" i="1" a="1"/>
  <c r="AK493" i="1" s="1"/>
  <c r="AK491" i="1" a="1"/>
  <c r="AK491" i="1" s="1"/>
  <c r="AK496" i="1" a="1"/>
  <c r="AK496" i="1" s="1"/>
  <c r="AK463" i="1" a="1"/>
  <c r="AK463" i="1" s="1"/>
  <c r="AK464" i="1" a="1"/>
  <c r="AK464" i="1" s="1"/>
  <c r="AK465" i="1" a="1"/>
  <c r="AK465" i="1" s="1"/>
  <c r="AK489" i="1" a="1"/>
  <c r="AK489" i="1" s="1"/>
  <c r="AK490" i="1" a="1"/>
  <c r="AK490" i="1" s="1"/>
  <c r="AL396" i="1"/>
  <c r="AL399" i="1" s="1" a="1"/>
  <c r="AL399" i="1" s="1"/>
  <c r="AH421" i="1" a="1"/>
  <c r="AH421" i="1" s="1"/>
  <c r="AH424" i="1" a="1"/>
  <c r="AH424" i="1" s="1"/>
  <c r="AH409" i="1" a="1"/>
  <c r="AH409" i="1" s="1"/>
  <c r="AH412" i="1" a="1"/>
  <c r="AH412" i="1" s="1"/>
  <c r="AH418" i="1" a="1"/>
  <c r="AH418" i="1" s="1"/>
  <c r="AH415" i="1" a="1"/>
  <c r="AH415" i="1" s="1"/>
  <c r="AH408" i="1" a="1"/>
  <c r="AH408" i="1" s="1"/>
  <c r="AH414" i="1" a="1"/>
  <c r="AH414" i="1" s="1"/>
  <c r="AH425" i="1" a="1"/>
  <c r="AH425" i="1" s="1"/>
  <c r="AH430" i="1" a="1"/>
  <c r="AH430" i="1" s="1"/>
  <c r="AH419" i="1" a="1"/>
  <c r="AH419" i="1" s="1"/>
  <c r="AH422" i="1" a="1"/>
  <c r="AH422" i="1" s="1"/>
  <c r="AH429" i="1" a="1"/>
  <c r="AH429" i="1" s="1"/>
  <c r="AH438" i="1" a="1"/>
  <c r="AH438" i="1" s="1"/>
  <c r="AH417" i="1" a="1"/>
  <c r="AH417" i="1" s="1"/>
  <c r="AH428" i="1" a="1"/>
  <c r="AH428" i="1" s="1"/>
  <c r="AH435" i="1" a="1"/>
  <c r="AH435" i="1" s="1"/>
  <c r="AH437" i="1" a="1"/>
  <c r="AH437" i="1" s="1"/>
  <c r="AH439" i="1" a="1"/>
  <c r="AH439" i="1" s="1"/>
  <c r="AH440" i="1" a="1"/>
  <c r="AH440" i="1" s="1"/>
  <c r="AH416" i="1" a="1"/>
  <c r="AH416" i="1" s="1"/>
  <c r="AH427" i="1" a="1"/>
  <c r="AH427" i="1" s="1"/>
  <c r="AH420" i="1" a="1"/>
  <c r="AH420" i="1" s="1"/>
  <c r="AH426" i="1" a="1"/>
  <c r="AH426" i="1" s="1"/>
  <c r="AH413" i="1" a="1"/>
  <c r="AH413" i="1" s="1"/>
  <c r="AH411" i="1" a="1"/>
  <c r="AH411" i="1" s="1"/>
  <c r="AH410" i="1" a="1"/>
  <c r="AH410" i="1" s="1"/>
  <c r="AH433" i="1" a="1"/>
  <c r="AH433" i="1" s="1"/>
  <c r="AH436" i="1" a="1"/>
  <c r="AH436" i="1" s="1"/>
  <c r="AH397" i="1" a="1"/>
  <c r="AH397" i="1" s="1"/>
  <c r="AH423" i="1" a="1"/>
  <c r="AH423" i="1" s="1"/>
  <c r="AH431" i="1" a="1"/>
  <c r="AH431" i="1" s="1"/>
  <c r="AH432" i="1" a="1"/>
  <c r="AH432" i="1" s="1"/>
  <c r="AH434" i="1" a="1"/>
  <c r="AH434" i="1" s="1"/>
  <c r="AH442" i="1" a="1"/>
  <c r="AH442" i="1" s="1"/>
  <c r="AH443" i="1" a="1"/>
  <c r="AH443" i="1" s="1"/>
  <c r="AH441" i="1" a="1"/>
  <c r="AH441" i="1" s="1"/>
  <c r="AN504" i="1"/>
  <c r="AN507" i="1" s="1" a="1"/>
  <c r="AN507" i="1" s="1"/>
  <c r="AJ537" i="1" a="1"/>
  <c r="AJ537" i="1" s="1"/>
  <c r="AJ538" i="1" a="1"/>
  <c r="AJ538" i="1" s="1"/>
  <c r="AJ536" i="1" a="1"/>
  <c r="AJ536" i="1" s="1"/>
  <c r="AJ535" i="1" a="1"/>
  <c r="AJ535" i="1" s="1"/>
  <c r="AQ396" i="1"/>
  <c r="AQ399" i="1" s="1" a="1"/>
  <c r="AQ399" i="1" s="1"/>
  <c r="AM408" i="1" a="1"/>
  <c r="AM408" i="1" s="1"/>
  <c r="AM420" i="1" a="1"/>
  <c r="AM420" i="1" s="1"/>
  <c r="AM423" i="1" a="1"/>
  <c r="AM423" i="1" s="1"/>
  <c r="AM426" i="1" a="1"/>
  <c r="AM426" i="1" s="1"/>
  <c r="AM432" i="1" a="1"/>
  <c r="AM432" i="1" s="1"/>
  <c r="AM397" i="1" a="1"/>
  <c r="AM397" i="1" s="1"/>
  <c r="AM411" i="1" a="1"/>
  <c r="AM411" i="1" s="1"/>
  <c r="AM417" i="1" a="1"/>
  <c r="AM417" i="1" s="1"/>
  <c r="AM414" i="1" a="1"/>
  <c r="AM414" i="1" s="1"/>
  <c r="AM425" i="1" a="1"/>
  <c r="AM425" i="1" s="1"/>
  <c r="AM413" i="1" a="1"/>
  <c r="AM413" i="1" s="1"/>
  <c r="AM421" i="1" a="1"/>
  <c r="AM421" i="1" s="1"/>
  <c r="AM424" i="1" a="1"/>
  <c r="AM424" i="1" s="1"/>
  <c r="AM428" i="1" a="1"/>
  <c r="AM428" i="1" s="1"/>
  <c r="AM429" i="1" a="1"/>
  <c r="AM429" i="1" s="1"/>
  <c r="AM436" i="1" a="1"/>
  <c r="AM436" i="1" s="1"/>
  <c r="AM409" i="1" a="1"/>
  <c r="AM409" i="1" s="1"/>
  <c r="AM412" i="1" a="1"/>
  <c r="AM412" i="1" s="1"/>
  <c r="AM418" i="1" a="1"/>
  <c r="AM418" i="1" s="1"/>
  <c r="AM427" i="1" a="1"/>
  <c r="AM427" i="1" s="1"/>
  <c r="AM433" i="1" a="1"/>
  <c r="AM433" i="1" s="1"/>
  <c r="AM434" i="1" a="1"/>
  <c r="AM434" i="1" s="1"/>
  <c r="AM431" i="1" a="1"/>
  <c r="AM431" i="1" s="1"/>
  <c r="AM416" i="1" a="1"/>
  <c r="AM416" i="1" s="1"/>
  <c r="AM422" i="1" a="1"/>
  <c r="AM422" i="1" s="1"/>
  <c r="AM430" i="1" a="1"/>
  <c r="AM430" i="1" s="1"/>
  <c r="AM415" i="1" a="1"/>
  <c r="AM415" i="1" s="1"/>
  <c r="AM439" i="1" a="1"/>
  <c r="AM439" i="1" s="1"/>
  <c r="AM442" i="1" a="1"/>
  <c r="AM442" i="1" s="1"/>
  <c r="AM443" i="1" a="1"/>
  <c r="AM443" i="1" s="1"/>
  <c r="AM435" i="1" a="1"/>
  <c r="AM435" i="1" s="1"/>
  <c r="AM437" i="1" a="1"/>
  <c r="AM437" i="1" s="1"/>
  <c r="AM441" i="1" a="1"/>
  <c r="AM441" i="1" s="1"/>
  <c r="AM440" i="1" a="1"/>
  <c r="AM440" i="1" s="1"/>
  <c r="AM410" i="1" a="1"/>
  <c r="AM410" i="1" s="1"/>
  <c r="AM419" i="1" a="1"/>
  <c r="AM419" i="1" s="1"/>
  <c r="AM438" i="1" a="1"/>
  <c r="AM438" i="1" s="1"/>
  <c r="AP450" i="1"/>
  <c r="AP453" i="1" s="1" a="1"/>
  <c r="AP453" i="1" s="1"/>
  <c r="AL468" i="1" a="1"/>
  <c r="AL468" i="1" s="1"/>
  <c r="AL476" i="1" a="1"/>
  <c r="AL476" i="1" s="1"/>
  <c r="AL474" i="1" a="1"/>
  <c r="AL474" i="1" s="1"/>
  <c r="AL467" i="1" a="1"/>
  <c r="AL467" i="1" s="1"/>
  <c r="AL471" i="1" a="1"/>
  <c r="AL471" i="1" s="1"/>
  <c r="AL466" i="1" a="1"/>
  <c r="AL466" i="1" s="1"/>
  <c r="AL469" i="1" a="1"/>
  <c r="AL469" i="1" s="1"/>
  <c r="AL475" i="1" a="1"/>
  <c r="AL475" i="1" s="1"/>
  <c r="AL479" i="1" a="1"/>
  <c r="AL479" i="1" s="1"/>
  <c r="AL482" i="1" a="1"/>
  <c r="AL482" i="1" s="1"/>
  <c r="AL472" i="1" a="1"/>
  <c r="AL472" i="1" s="1"/>
  <c r="AL481" i="1" a="1"/>
  <c r="AL481" i="1" s="1"/>
  <c r="AL483" i="1" a="1"/>
  <c r="AL483" i="1" s="1"/>
  <c r="AL484" i="1" a="1"/>
  <c r="AL484" i="1" s="1"/>
  <c r="AL485" i="1" a="1"/>
  <c r="AL485" i="1" s="1"/>
  <c r="AL480" i="1" a="1"/>
  <c r="AL480" i="1" s="1"/>
  <c r="AL470" i="1" a="1"/>
  <c r="AL470" i="1" s="1"/>
  <c r="AL477" i="1" a="1"/>
  <c r="AL477" i="1" s="1"/>
  <c r="AL478" i="1" a="1"/>
  <c r="AL478" i="1" s="1"/>
  <c r="AL489" i="1" a="1"/>
  <c r="AL489" i="1" s="1"/>
  <c r="AL463" i="1" a="1"/>
  <c r="AL463" i="1" s="1"/>
  <c r="AL490" i="1" a="1"/>
  <c r="AL490" i="1" s="1"/>
  <c r="AL488" i="1" a="1"/>
  <c r="AL488" i="1" s="1"/>
  <c r="AL494" i="1" a="1"/>
  <c r="AL494" i="1" s="1"/>
  <c r="AL495" i="1" a="1"/>
  <c r="AL495" i="1" s="1"/>
  <c r="AL492" i="1" a="1"/>
  <c r="AL492" i="1" s="1"/>
  <c r="AL493" i="1" a="1"/>
  <c r="AL493" i="1" s="1"/>
  <c r="AL473" i="1" a="1"/>
  <c r="AL473" i="1" s="1"/>
  <c r="AL496" i="1" a="1"/>
  <c r="AL496" i="1" s="1"/>
  <c r="AL464" i="1" a="1"/>
  <c r="AL464" i="1" s="1"/>
  <c r="AL451" i="1" a="1"/>
  <c r="AL451" i="1" s="1"/>
  <c r="AL465" i="1" a="1"/>
  <c r="AL465" i="1" s="1"/>
  <c r="AL486" i="1" a="1"/>
  <c r="AL486" i="1" s="1"/>
  <c r="AL497" i="1" a="1"/>
  <c r="AL497" i="1" s="1"/>
  <c r="AL462" i="1" a="1"/>
  <c r="AL462" i="1" s="1"/>
  <c r="AL487" i="1" a="1"/>
  <c r="AL487" i="1" s="1"/>
  <c r="AL491" i="1" a="1"/>
  <c r="AL491" i="1" s="1"/>
  <c r="AK396" i="1"/>
  <c r="AK399" i="1" s="1" a="1"/>
  <c r="AK399" i="1" s="1"/>
  <c r="AG409" i="1" a="1"/>
  <c r="AG409" i="1" s="1"/>
  <c r="AG412" i="1" a="1"/>
  <c r="AG412" i="1" s="1"/>
  <c r="AG418" i="1" a="1"/>
  <c r="AG418" i="1" s="1"/>
  <c r="AG427" i="1" a="1"/>
  <c r="AG427" i="1" s="1"/>
  <c r="AG433" i="1" a="1"/>
  <c r="AG433" i="1" s="1"/>
  <c r="AG408" i="1" a="1"/>
  <c r="AG408" i="1" s="1"/>
  <c r="AG415" i="1" a="1"/>
  <c r="AG415" i="1" s="1"/>
  <c r="AG420" i="1" a="1"/>
  <c r="AG420" i="1" s="1"/>
  <c r="AG423" i="1" a="1"/>
  <c r="AG423" i="1" s="1"/>
  <c r="AG426" i="1" a="1"/>
  <c r="AG426" i="1" s="1"/>
  <c r="AG431" i="1" a="1"/>
  <c r="AG431" i="1" s="1"/>
  <c r="AG432" i="1" a="1"/>
  <c r="AG432" i="1" s="1"/>
  <c r="AG397" i="1" a="1"/>
  <c r="AG397" i="1" s="1"/>
  <c r="AG411" i="1" a="1"/>
  <c r="AG411" i="1" s="1"/>
  <c r="AG417" i="1" a="1"/>
  <c r="AG417" i="1" s="1"/>
  <c r="AG419" i="1" a="1"/>
  <c r="AG419" i="1" s="1"/>
  <c r="AG422" i="1" a="1"/>
  <c r="AG422" i="1" s="1"/>
  <c r="AG429" i="1" a="1"/>
  <c r="AG429" i="1" s="1"/>
  <c r="AG438" i="1" a="1"/>
  <c r="AG438" i="1" s="1"/>
  <c r="AG410" i="1" a="1"/>
  <c r="AG410" i="1" s="1"/>
  <c r="AG413" i="1" a="1"/>
  <c r="AG413" i="1" s="1"/>
  <c r="AG416" i="1" a="1"/>
  <c r="AG416" i="1" s="1"/>
  <c r="AG428" i="1" a="1"/>
  <c r="AG428" i="1" s="1"/>
  <c r="AG435" i="1" a="1"/>
  <c r="AG435" i="1" s="1"/>
  <c r="AG437" i="1" a="1"/>
  <c r="AG437" i="1" s="1"/>
  <c r="AG421" i="1" a="1"/>
  <c r="AG421" i="1" s="1"/>
  <c r="AG414" i="1" a="1"/>
  <c r="AG414" i="1" s="1"/>
  <c r="AG425" i="1" a="1"/>
  <c r="AG425" i="1" s="1"/>
  <c r="AG424" i="1" a="1"/>
  <c r="AG424" i="1" s="1"/>
  <c r="AG436" i="1" a="1"/>
  <c r="AG436" i="1" s="1"/>
  <c r="AG434" i="1" a="1"/>
  <c r="AG434" i="1" s="1"/>
  <c r="AG442" i="1" a="1"/>
  <c r="AG442" i="1" s="1"/>
  <c r="AG443" i="1" a="1"/>
  <c r="AG443" i="1" s="1"/>
  <c r="AG441" i="1" a="1"/>
  <c r="AG441" i="1" s="1"/>
  <c r="AG430" i="1" a="1"/>
  <c r="AG430" i="1" s="1"/>
  <c r="AG439" i="1" a="1"/>
  <c r="AG439" i="1" s="1"/>
  <c r="AG440" i="1" a="1"/>
  <c r="AG440" i="1" s="1"/>
  <c r="AO504" i="1"/>
  <c r="AO507" i="1" s="1" a="1"/>
  <c r="AO507" i="1" s="1"/>
  <c r="AK538" i="1" a="1"/>
  <c r="AK538" i="1" s="1"/>
  <c r="AK536" i="1" a="1"/>
  <c r="AK536" i="1" s="1"/>
  <c r="AK537" i="1" a="1"/>
  <c r="AK537" i="1" s="1"/>
  <c r="AK535" i="1" a="1"/>
  <c r="AK535" i="1" s="1"/>
  <c r="AJ396" i="1"/>
  <c r="AJ399" i="1" s="1" a="1"/>
  <c r="AJ399" i="1" s="1"/>
  <c r="AF408" i="1" a="1"/>
  <c r="AF408" i="1" s="1"/>
  <c r="AF415" i="1" a="1"/>
  <c r="AF415" i="1" s="1"/>
  <c r="AF397" i="1" a="1"/>
  <c r="AF397" i="1" s="1"/>
  <c r="AF411" i="1" a="1"/>
  <c r="AF411" i="1" s="1"/>
  <c r="AF417" i="1" a="1"/>
  <c r="AF417" i="1" s="1"/>
  <c r="AF414" i="1" a="1"/>
  <c r="AF414" i="1" s="1"/>
  <c r="AF410" i="1" a="1"/>
  <c r="AF410" i="1" s="1"/>
  <c r="AF413" i="1" a="1"/>
  <c r="AF413" i="1" s="1"/>
  <c r="AF416" i="1" a="1"/>
  <c r="AF416" i="1" s="1"/>
  <c r="AF435" i="1" a="1"/>
  <c r="AF435" i="1" s="1"/>
  <c r="AF437" i="1" a="1"/>
  <c r="AF437" i="1" s="1"/>
  <c r="AF421" i="1" a="1"/>
  <c r="AF421" i="1" s="1"/>
  <c r="AF424" i="1" a="1"/>
  <c r="AF424" i="1" s="1"/>
  <c r="AF436" i="1" a="1"/>
  <c r="AF436" i="1" s="1"/>
  <c r="AF427" i="1" a="1"/>
  <c r="AF427" i="1" s="1"/>
  <c r="AF420" i="1" a="1"/>
  <c r="AF420" i="1" s="1"/>
  <c r="AF426" i="1" a="1"/>
  <c r="AF426" i="1" s="1"/>
  <c r="AF425" i="1" a="1"/>
  <c r="AF425" i="1" s="1"/>
  <c r="AF412" i="1" a="1"/>
  <c r="AF412" i="1" s="1"/>
  <c r="AF419" i="1" a="1"/>
  <c r="AF419" i="1" s="1"/>
  <c r="AF438" i="1" a="1"/>
  <c r="AF438" i="1" s="1"/>
  <c r="AF433" i="1" a="1"/>
  <c r="AF433" i="1" s="1"/>
  <c r="AF434" i="1" a="1"/>
  <c r="AF434" i="1" s="1"/>
  <c r="AF442" i="1" a="1"/>
  <c r="AF442" i="1" s="1"/>
  <c r="AF443" i="1" a="1"/>
  <c r="AF443" i="1" s="1"/>
  <c r="AF409" i="1" a="1"/>
  <c r="AF409" i="1" s="1"/>
  <c r="AF423" i="1" a="1"/>
  <c r="AF423" i="1" s="1"/>
  <c r="AF431" i="1" a="1"/>
  <c r="AF431" i="1" s="1"/>
  <c r="AF432" i="1" a="1"/>
  <c r="AF432" i="1" s="1"/>
  <c r="AF441" i="1" a="1"/>
  <c r="AF441" i="1" s="1"/>
  <c r="AF430" i="1" a="1"/>
  <c r="AF430" i="1" s="1"/>
  <c r="AF439" i="1" a="1"/>
  <c r="AF439" i="1" s="1"/>
  <c r="AF440" i="1" a="1"/>
  <c r="AF440" i="1" s="1"/>
  <c r="AF418" i="1" a="1"/>
  <c r="AF418" i="1" s="1"/>
  <c r="AF422" i="1" a="1"/>
  <c r="AF422" i="1" s="1"/>
  <c r="AF428" i="1" a="1"/>
  <c r="AF428" i="1" s="1"/>
  <c r="AF429" i="1" a="1"/>
  <c r="AF429" i="1" s="1"/>
  <c r="AP504" i="1"/>
  <c r="AP507" i="1" s="1" a="1"/>
  <c r="AP507" i="1" s="1"/>
  <c r="AL536" i="1" a="1"/>
  <c r="AL536" i="1" s="1"/>
  <c r="AL538" i="1" a="1"/>
  <c r="AL538" i="1" s="1"/>
  <c r="AL537" i="1" a="1"/>
  <c r="AL537" i="1" s="1"/>
  <c r="AL535" i="1" a="1"/>
  <c r="AL535" i="1" s="1"/>
  <c r="AU450" i="1"/>
  <c r="AU453" i="1" s="1" a="1"/>
  <c r="AU453" i="1" s="1"/>
  <c r="AQ466" i="1" a="1"/>
  <c r="AQ466" i="1" s="1"/>
  <c r="AQ470" i="1" a="1"/>
  <c r="AQ470" i="1" s="1"/>
  <c r="AQ473" i="1" a="1"/>
  <c r="AQ473" i="1" s="1"/>
  <c r="AQ479" i="1" a="1"/>
  <c r="AQ479" i="1" s="1"/>
  <c r="AQ482" i="1" a="1"/>
  <c r="AQ482" i="1" s="1"/>
  <c r="AQ484" i="1" a="1"/>
  <c r="AQ484" i="1" s="1"/>
  <c r="AQ485" i="1" a="1"/>
  <c r="AQ485" i="1" s="1"/>
  <c r="AQ469" i="1" a="1"/>
  <c r="AQ469" i="1" s="1"/>
  <c r="AQ476" i="1" a="1"/>
  <c r="AQ476" i="1" s="1"/>
  <c r="AQ468" i="1" a="1"/>
  <c r="AQ468" i="1" s="1"/>
  <c r="AQ472" i="1" a="1"/>
  <c r="AQ472" i="1" s="1"/>
  <c r="AQ475" i="1" a="1"/>
  <c r="AQ475" i="1" s="1"/>
  <c r="AQ477" i="1" a="1"/>
  <c r="AQ477" i="1" s="1"/>
  <c r="AQ478" i="1" a="1"/>
  <c r="AQ478" i="1" s="1"/>
  <c r="AQ480" i="1" a="1"/>
  <c r="AQ480" i="1" s="1"/>
  <c r="AQ467" i="1" a="1"/>
  <c r="AQ467" i="1" s="1"/>
  <c r="AQ471" i="1" a="1"/>
  <c r="AQ471" i="1" s="1"/>
  <c r="AQ486" i="1" a="1"/>
  <c r="AQ486" i="1" s="1"/>
  <c r="AQ487" i="1" a="1"/>
  <c r="AQ487" i="1" s="1"/>
  <c r="AQ488" i="1" a="1"/>
  <c r="AQ488" i="1" s="1"/>
  <c r="AQ492" i="1" a="1"/>
  <c r="AQ492" i="1" s="1"/>
  <c r="AQ495" i="1" a="1"/>
  <c r="AQ495" i="1" s="1"/>
  <c r="AQ481" i="1" a="1"/>
  <c r="AQ481" i="1" s="1"/>
  <c r="AQ491" i="1" a="1"/>
  <c r="AQ491" i="1" s="1"/>
  <c r="AQ496" i="1" a="1"/>
  <c r="AQ496" i="1" s="1"/>
  <c r="AQ497" i="1" a="1"/>
  <c r="AQ497" i="1" s="1"/>
  <c r="AQ451" i="1" a="1"/>
  <c r="AQ451" i="1" s="1"/>
  <c r="AQ462" i="1" a="1"/>
  <c r="AQ462" i="1" s="1"/>
  <c r="AQ463" i="1" a="1"/>
  <c r="AQ463" i="1" s="1"/>
  <c r="AQ474" i="1" a="1"/>
  <c r="AQ474" i="1" s="1"/>
  <c r="AQ483" i="1" a="1"/>
  <c r="AQ483" i="1" s="1"/>
  <c r="AQ494" i="1" a="1"/>
  <c r="AQ494" i="1" s="1"/>
  <c r="AQ489" i="1" a="1"/>
  <c r="AQ489" i="1" s="1"/>
  <c r="AQ490" i="1" a="1"/>
  <c r="AQ490" i="1" s="1"/>
  <c r="AQ493" i="1" a="1"/>
  <c r="AQ493" i="1" s="1"/>
  <c r="AQ464" i="1" a="1"/>
  <c r="AQ464" i="1" s="1"/>
  <c r="AQ465" i="1" a="1"/>
  <c r="AQ465" i="1" s="1"/>
  <c r="AJ407" i="1" l="1" a="1"/>
  <c r="AJ407" i="1" s="1"/>
  <c r="AJ402" i="1" a="1"/>
  <c r="AJ402" i="1" s="1"/>
  <c r="AJ406" i="1" a="1"/>
  <c r="AJ406" i="1" s="1"/>
  <c r="AJ403" i="1" a="1"/>
  <c r="AJ403" i="1" s="1"/>
  <c r="AJ401" i="1" a="1"/>
  <c r="AJ401" i="1" s="1"/>
  <c r="AJ404" i="1" a="1"/>
  <c r="AJ404" i="1" s="1"/>
  <c r="AJ405" i="1" a="1"/>
  <c r="AJ405" i="1" s="1"/>
  <c r="AJ400" i="1" a="1"/>
  <c r="AJ400" i="1" s="1"/>
  <c r="AJ398" i="1" a="1"/>
  <c r="AJ398" i="1" s="1"/>
  <c r="AP461" i="1" a="1"/>
  <c r="AP461" i="1" s="1"/>
  <c r="AP460" i="1" a="1"/>
  <c r="AP460" i="1" s="1"/>
  <c r="AP457" i="1" a="1"/>
  <c r="AP457" i="1" s="1"/>
  <c r="AP458" i="1" a="1"/>
  <c r="AP458" i="1" s="1"/>
  <c r="AP454" i="1" a="1"/>
  <c r="AP454" i="1" s="1"/>
  <c r="AP452" i="1" a="1"/>
  <c r="AP452" i="1" s="1"/>
  <c r="AP459" i="1" a="1"/>
  <c r="AP459" i="1" s="1"/>
  <c r="AP456" i="1" a="1"/>
  <c r="AP456" i="1" s="1"/>
  <c r="AP455" i="1" a="1"/>
  <c r="AP455" i="1" s="1"/>
  <c r="AK407" i="1" a="1"/>
  <c r="AK407" i="1" s="1"/>
  <c r="AK403" i="1" a="1"/>
  <c r="AK403" i="1" s="1"/>
  <c r="AK401" i="1" a="1"/>
  <c r="AK401" i="1" s="1"/>
  <c r="AK404" i="1" a="1"/>
  <c r="AK404" i="1" s="1"/>
  <c r="AK398" i="1" a="1"/>
  <c r="AK398" i="1" s="1"/>
  <c r="AK405" i="1" a="1"/>
  <c r="AK405" i="1" s="1"/>
  <c r="AK402" i="1" a="1"/>
  <c r="AK402" i="1" s="1"/>
  <c r="AK400" i="1" a="1"/>
  <c r="AK400" i="1" s="1"/>
  <c r="AK406" i="1" a="1"/>
  <c r="AK406" i="1" s="1"/>
  <c r="AN461" i="1" a="1"/>
  <c r="AN461" i="1" s="1"/>
  <c r="AN456" i="1" a="1"/>
  <c r="AN456" i="1" s="1"/>
  <c r="AN454" i="1" a="1"/>
  <c r="AN454" i="1" s="1"/>
  <c r="AN459" i="1" a="1"/>
  <c r="AN459" i="1" s="1"/>
  <c r="AN460" i="1" a="1"/>
  <c r="AN460" i="1" s="1"/>
  <c r="AN458" i="1" a="1"/>
  <c r="AN458" i="1" s="1"/>
  <c r="AN455" i="1" a="1"/>
  <c r="AN455" i="1" s="1"/>
  <c r="AN452" i="1" a="1"/>
  <c r="AN452" i="1" s="1"/>
  <c r="AN457" i="1" a="1"/>
  <c r="AN457" i="1" s="1"/>
  <c r="AO461" i="1" a="1"/>
  <c r="AO461" i="1" s="1"/>
  <c r="AO459" i="1" a="1"/>
  <c r="AO459" i="1" s="1"/>
  <c r="AO455" i="1" a="1"/>
  <c r="AO455" i="1" s="1"/>
  <c r="AO452" i="1" a="1"/>
  <c r="AO452" i="1" s="1"/>
  <c r="AO460" i="1" a="1"/>
  <c r="AO460" i="1" s="1"/>
  <c r="AO457" i="1" a="1"/>
  <c r="AO457" i="1" s="1"/>
  <c r="AO458" i="1" a="1"/>
  <c r="AO458" i="1" s="1"/>
  <c r="AO454" i="1" a="1"/>
  <c r="AO454" i="1" s="1"/>
  <c r="AO456" i="1" a="1"/>
  <c r="AO456" i="1" s="1"/>
  <c r="AL407" i="1" a="1"/>
  <c r="AL407" i="1" s="1"/>
  <c r="AL406" i="1" a="1"/>
  <c r="AL406" i="1" s="1"/>
  <c r="AL405" i="1" a="1"/>
  <c r="AL405" i="1" s="1"/>
  <c r="AL404" i="1" a="1"/>
  <c r="AL404" i="1" s="1"/>
  <c r="AL398" i="1" a="1"/>
  <c r="AL398" i="1" s="1"/>
  <c r="AL402" i="1" a="1"/>
  <c r="AL402" i="1" s="1"/>
  <c r="AL400" i="1" a="1"/>
  <c r="AL400" i="1" s="1"/>
  <c r="AL401" i="1" a="1"/>
  <c r="AL401" i="1" s="1"/>
  <c r="AL403" i="1" a="1"/>
  <c r="AL403" i="1" s="1"/>
  <c r="AN515" i="1" a="1"/>
  <c r="AN515" i="1" s="1"/>
  <c r="AN512" i="1" a="1"/>
  <c r="AN512" i="1" s="1"/>
  <c r="AN514" i="1" a="1"/>
  <c r="AN514" i="1" s="1"/>
  <c r="AN510" i="1" a="1"/>
  <c r="AN510" i="1" s="1"/>
  <c r="AN513" i="1" a="1"/>
  <c r="AN513" i="1" s="1"/>
  <c r="AN509" i="1" a="1"/>
  <c r="AN509" i="1" s="1"/>
  <c r="AN511" i="1" a="1"/>
  <c r="AN511" i="1" s="1"/>
  <c r="AN508" i="1" a="1"/>
  <c r="AN508" i="1" s="1"/>
  <c r="AN506" i="1" a="1"/>
  <c r="AN506" i="1" s="1"/>
  <c r="AP515" i="1" a="1"/>
  <c r="AP515" i="1" s="1"/>
  <c r="AP510" i="1" a="1"/>
  <c r="AP510" i="1" s="1"/>
  <c r="AP506" i="1" a="1"/>
  <c r="AP506" i="1" s="1"/>
  <c r="AP509" i="1" a="1"/>
  <c r="AP509" i="1" s="1"/>
  <c r="AP514" i="1" a="1"/>
  <c r="AP514" i="1" s="1"/>
  <c r="AP513" i="1" a="1"/>
  <c r="AP513" i="1" s="1"/>
  <c r="AP511" i="1" a="1"/>
  <c r="AP511" i="1" s="1"/>
  <c r="AP512" i="1" a="1"/>
  <c r="AP512" i="1" s="1"/>
  <c r="AP508" i="1" a="1"/>
  <c r="AP508" i="1" s="1"/>
  <c r="AQ515" i="1" a="1"/>
  <c r="AQ515" i="1" s="1"/>
  <c r="AQ512" i="1" a="1"/>
  <c r="AQ512" i="1" s="1"/>
  <c r="AQ514" i="1" a="1"/>
  <c r="AQ514" i="1" s="1"/>
  <c r="AQ508" i="1" a="1"/>
  <c r="AQ508" i="1" s="1"/>
  <c r="AQ510" i="1" a="1"/>
  <c r="AQ510" i="1" s="1"/>
  <c r="AQ509" i="1" a="1"/>
  <c r="AQ509" i="1" s="1"/>
  <c r="AQ513" i="1" a="1"/>
  <c r="AQ513" i="1" s="1"/>
  <c r="AQ506" i="1" a="1"/>
  <c r="AQ506" i="1" s="1"/>
  <c r="AQ511" i="1" a="1"/>
  <c r="AQ511" i="1" s="1"/>
  <c r="AO515" i="1" a="1"/>
  <c r="AO515" i="1" s="1"/>
  <c r="AO510" i="1" a="1"/>
  <c r="AO510" i="1" s="1"/>
  <c r="AO512" i="1" a="1"/>
  <c r="AO512" i="1" s="1"/>
  <c r="AO514" i="1" a="1"/>
  <c r="AO514" i="1" s="1"/>
  <c r="AO508" i="1" a="1"/>
  <c r="AO508" i="1" s="1"/>
  <c r="AO509" i="1" a="1"/>
  <c r="AO509" i="1" s="1"/>
  <c r="AO511" i="1" a="1"/>
  <c r="AO511" i="1" s="1"/>
  <c r="AO513" i="1" a="1"/>
  <c r="AO513" i="1" s="1"/>
  <c r="AO506" i="1" a="1"/>
  <c r="AO506" i="1" s="1"/>
  <c r="AU461" i="1" a="1"/>
  <c r="AU461" i="1" s="1"/>
  <c r="AU459" i="1" a="1"/>
  <c r="AU459" i="1" s="1"/>
  <c r="AU454" i="1" a="1"/>
  <c r="AU454" i="1" s="1"/>
  <c r="AU456" i="1" a="1"/>
  <c r="AU456" i="1" s="1"/>
  <c r="AU460" i="1" a="1"/>
  <c r="AU460" i="1" s="1"/>
  <c r="AU457" i="1" a="1"/>
  <c r="AU457" i="1" s="1"/>
  <c r="AU455" i="1" a="1"/>
  <c r="AU455" i="1" s="1"/>
  <c r="AU452" i="1" a="1"/>
  <c r="AU452" i="1" s="1"/>
  <c r="AU458" i="1" a="1"/>
  <c r="AU458" i="1" s="1"/>
  <c r="AQ407" i="1" a="1"/>
  <c r="AQ407" i="1" s="1"/>
  <c r="AQ403" i="1" a="1"/>
  <c r="AQ403" i="1" s="1"/>
  <c r="AQ406" i="1" a="1"/>
  <c r="AQ406" i="1" s="1"/>
  <c r="AQ404" i="1" a="1"/>
  <c r="AQ404" i="1" s="1"/>
  <c r="AQ401" i="1" a="1"/>
  <c r="AQ401" i="1" s="1"/>
  <c r="AQ398" i="1" a="1"/>
  <c r="AQ398" i="1" s="1"/>
  <c r="AQ402" i="1" a="1"/>
  <c r="AQ402" i="1" s="1"/>
  <c r="AQ400" i="1" a="1"/>
  <c r="AQ400" i="1" s="1"/>
  <c r="AQ405" i="1" a="1"/>
  <c r="AQ405" i="1" s="1"/>
  <c r="AN396" i="1"/>
  <c r="AN399" i="1" s="1" a="1"/>
  <c r="AN399" i="1" s="1"/>
  <c r="AJ419" i="1" a="1"/>
  <c r="AJ419" i="1" s="1"/>
  <c r="AJ422" i="1" a="1"/>
  <c r="AJ422" i="1" s="1"/>
  <c r="AJ410" i="1" a="1"/>
  <c r="AJ410" i="1" s="1"/>
  <c r="AJ413" i="1" a="1"/>
  <c r="AJ413" i="1" s="1"/>
  <c r="AJ416" i="1" a="1"/>
  <c r="AJ416" i="1" s="1"/>
  <c r="AJ421" i="1" a="1"/>
  <c r="AJ421" i="1" s="1"/>
  <c r="AJ424" i="1" a="1"/>
  <c r="AJ424" i="1" s="1"/>
  <c r="AJ428" i="1" a="1"/>
  <c r="AJ428" i="1" s="1"/>
  <c r="AJ436" i="1" a="1"/>
  <c r="AJ436" i="1" s="1"/>
  <c r="AJ409" i="1" a="1"/>
  <c r="AJ409" i="1" s="1"/>
  <c r="AJ412" i="1" a="1"/>
  <c r="AJ412" i="1" s="1"/>
  <c r="AJ418" i="1" a="1"/>
  <c r="AJ418" i="1" s="1"/>
  <c r="AJ408" i="1" a="1"/>
  <c r="AJ408" i="1" s="1"/>
  <c r="AJ420" i="1" a="1"/>
  <c r="AJ420" i="1" s="1"/>
  <c r="AJ423" i="1" a="1"/>
  <c r="AJ423" i="1" s="1"/>
  <c r="AJ426" i="1" a="1"/>
  <c r="AJ426" i="1" s="1"/>
  <c r="AJ431" i="1" a="1"/>
  <c r="AJ431" i="1" s="1"/>
  <c r="AJ432" i="1" a="1"/>
  <c r="AJ432" i="1" s="1"/>
  <c r="AJ397" i="1" a="1"/>
  <c r="AJ397" i="1" s="1"/>
  <c r="AJ411" i="1" a="1"/>
  <c r="AJ411" i="1" s="1"/>
  <c r="AJ417" i="1" a="1"/>
  <c r="AJ417" i="1" s="1"/>
  <c r="AJ439" i="1" a="1"/>
  <c r="AJ439" i="1" s="1"/>
  <c r="AJ430" i="1" a="1"/>
  <c r="AJ430" i="1" s="1"/>
  <c r="AJ442" i="1" a="1"/>
  <c r="AJ442" i="1" s="1"/>
  <c r="AJ443" i="1" a="1"/>
  <c r="AJ443" i="1" s="1"/>
  <c r="AJ429" i="1" a="1"/>
  <c r="AJ429" i="1" s="1"/>
  <c r="AJ441" i="1" a="1"/>
  <c r="AJ441" i="1" s="1"/>
  <c r="AJ415" i="1" a="1"/>
  <c r="AJ415" i="1" s="1"/>
  <c r="AJ427" i="1" a="1"/>
  <c r="AJ427" i="1" s="1"/>
  <c r="AJ435" i="1" a="1"/>
  <c r="AJ435" i="1" s="1"/>
  <c r="AJ437" i="1" a="1"/>
  <c r="AJ437" i="1" s="1"/>
  <c r="AJ440" i="1" a="1"/>
  <c r="AJ440" i="1" s="1"/>
  <c r="AJ414" i="1" a="1"/>
  <c r="AJ414" i="1" s="1"/>
  <c r="AJ425" i="1" a="1"/>
  <c r="AJ425" i="1" s="1"/>
  <c r="AJ438" i="1" a="1"/>
  <c r="AJ438" i="1" s="1"/>
  <c r="AJ433" i="1" a="1"/>
  <c r="AJ433" i="1" s="1"/>
  <c r="AJ434" i="1" a="1"/>
  <c r="AJ434" i="1" s="1"/>
  <c r="AU396" i="1"/>
  <c r="AU399" i="1" s="1" a="1"/>
  <c r="AU399" i="1" s="1"/>
  <c r="AQ410" i="1" a="1"/>
  <c r="AQ410" i="1" s="1"/>
  <c r="AQ416" i="1" a="1"/>
  <c r="AQ416" i="1" s="1"/>
  <c r="AQ413" i="1" a="1"/>
  <c r="AQ413" i="1" s="1"/>
  <c r="AQ409" i="1" a="1"/>
  <c r="AQ409" i="1" s="1"/>
  <c r="AQ412" i="1" a="1"/>
  <c r="AQ412" i="1" s="1"/>
  <c r="AQ418" i="1" a="1"/>
  <c r="AQ418" i="1" s="1"/>
  <c r="AQ421" i="1" a="1"/>
  <c r="AQ421" i="1" s="1"/>
  <c r="AQ427" i="1" a="1"/>
  <c r="AQ427" i="1" s="1"/>
  <c r="AQ433" i="1" a="1"/>
  <c r="AQ433" i="1" s="1"/>
  <c r="AQ434" i="1" a="1"/>
  <c r="AQ434" i="1" s="1"/>
  <c r="AQ415" i="1" a="1"/>
  <c r="AQ415" i="1" s="1"/>
  <c r="AQ397" i="1" a="1"/>
  <c r="AQ397" i="1" s="1"/>
  <c r="AQ411" i="1" a="1"/>
  <c r="AQ411" i="1" s="1"/>
  <c r="AQ417" i="1" a="1"/>
  <c r="AQ417" i="1" s="1"/>
  <c r="AQ439" i="1" a="1"/>
  <c r="AQ439" i="1" s="1"/>
  <c r="AQ414" i="1" a="1"/>
  <c r="AQ414" i="1" s="1"/>
  <c r="AQ425" i="1" a="1"/>
  <c r="AQ425" i="1" s="1"/>
  <c r="AQ431" i="1" a="1"/>
  <c r="AQ431" i="1" s="1"/>
  <c r="AQ408" i="1" a="1"/>
  <c r="AQ408" i="1" s="1"/>
  <c r="AQ419" i="1" a="1"/>
  <c r="AQ419" i="1" s="1"/>
  <c r="AQ442" i="1" a="1"/>
  <c r="AQ442" i="1" s="1"/>
  <c r="AQ443" i="1" a="1"/>
  <c r="AQ443" i="1" s="1"/>
  <c r="AQ424" i="1" a="1"/>
  <c r="AQ424" i="1" s="1"/>
  <c r="AQ438" i="1" a="1"/>
  <c r="AQ438" i="1" s="1"/>
  <c r="AQ441" i="1" a="1"/>
  <c r="AQ441" i="1" s="1"/>
  <c r="AQ440" i="1" a="1"/>
  <c r="AQ440" i="1" s="1"/>
  <c r="AQ423" i="1" a="1"/>
  <c r="AQ423" i="1" s="1"/>
  <c r="AQ432" i="1" a="1"/>
  <c r="AQ432" i="1" s="1"/>
  <c r="AQ436" i="1" a="1"/>
  <c r="AQ436" i="1" s="1"/>
  <c r="AQ422" i="1" a="1"/>
  <c r="AQ422" i="1" s="1"/>
  <c r="AQ430" i="1" a="1"/>
  <c r="AQ430" i="1" s="1"/>
  <c r="AQ428" i="1" a="1"/>
  <c r="AQ428" i="1" s="1"/>
  <c r="AQ429" i="1" a="1"/>
  <c r="AQ429" i="1" s="1"/>
  <c r="AQ435" i="1" a="1"/>
  <c r="AQ435" i="1" s="1"/>
  <c r="AQ437" i="1" a="1"/>
  <c r="AQ437" i="1" s="1"/>
  <c r="AQ420" i="1" a="1"/>
  <c r="AQ420" i="1" s="1"/>
  <c r="AQ426" i="1" a="1"/>
  <c r="AQ426" i="1" s="1"/>
  <c r="AU504" i="1"/>
  <c r="AU507" i="1" s="1" a="1"/>
  <c r="AU507" i="1" s="1"/>
  <c r="AQ538" i="1" a="1"/>
  <c r="AQ538" i="1" s="1"/>
  <c r="AQ537" i="1" a="1"/>
  <c r="AQ537" i="1" s="1"/>
  <c r="AQ536" i="1" a="1"/>
  <c r="AQ536" i="1" s="1"/>
  <c r="AQ535" i="1" a="1"/>
  <c r="AQ535" i="1" s="1"/>
  <c r="AT504" i="1"/>
  <c r="AT507" i="1" s="1" a="1"/>
  <c r="AT507" i="1" s="1"/>
  <c r="AP537" i="1" a="1"/>
  <c r="AP537" i="1" s="1"/>
  <c r="AP536" i="1" a="1"/>
  <c r="AP536" i="1" s="1"/>
  <c r="AP538" i="1" a="1"/>
  <c r="AP538" i="1" s="1"/>
  <c r="AP535" i="1" a="1"/>
  <c r="AP535" i="1" s="1"/>
  <c r="AT450" i="1"/>
  <c r="AT453" i="1" s="1" a="1"/>
  <c r="AT453" i="1" s="1"/>
  <c r="AP466" i="1" a="1"/>
  <c r="AP466" i="1" s="1"/>
  <c r="AP470" i="1" a="1"/>
  <c r="AP470" i="1" s="1"/>
  <c r="AP473" i="1" a="1"/>
  <c r="AP473" i="1" s="1"/>
  <c r="AP469" i="1" a="1"/>
  <c r="AP469" i="1" s="1"/>
  <c r="AP472" i="1" a="1"/>
  <c r="AP472" i="1" s="1"/>
  <c r="AP468" i="1" a="1"/>
  <c r="AP468" i="1" s="1"/>
  <c r="AP474" i="1" a="1"/>
  <c r="AP474" i="1" s="1"/>
  <c r="AP476" i="1" a="1"/>
  <c r="AP476" i="1" s="1"/>
  <c r="AP475" i="1" a="1"/>
  <c r="AP475" i="1" s="1"/>
  <c r="AP477" i="1" a="1"/>
  <c r="AP477" i="1" s="1"/>
  <c r="AP478" i="1" a="1"/>
  <c r="AP478" i="1" s="1"/>
  <c r="AP480" i="1" a="1"/>
  <c r="AP480" i="1" s="1"/>
  <c r="AP467" i="1" a="1"/>
  <c r="AP467" i="1" s="1"/>
  <c r="AP471" i="1" a="1"/>
  <c r="AP471" i="1" s="1"/>
  <c r="AP481" i="1" a="1"/>
  <c r="AP481" i="1" s="1"/>
  <c r="AP483" i="1" a="1"/>
  <c r="AP483" i="1" s="1"/>
  <c r="AP485" i="1" a="1"/>
  <c r="AP485" i="1" s="1"/>
  <c r="AP482" i="1" a="1"/>
  <c r="AP482" i="1" s="1"/>
  <c r="AP488" i="1" a="1"/>
  <c r="AP488" i="1" s="1"/>
  <c r="AP493" i="1" a="1"/>
  <c r="AP493" i="1" s="1"/>
  <c r="AP495" i="1" a="1"/>
  <c r="AP495" i="1" s="1"/>
  <c r="AP484" i="1" a="1"/>
  <c r="AP484" i="1" s="1"/>
  <c r="AP496" i="1" a="1"/>
  <c r="AP496" i="1" s="1"/>
  <c r="AP497" i="1" a="1"/>
  <c r="AP497" i="1" s="1"/>
  <c r="AP451" i="1" a="1"/>
  <c r="AP451" i="1" s="1"/>
  <c r="AP462" i="1" a="1"/>
  <c r="AP462" i="1" s="1"/>
  <c r="AP463" i="1" a="1"/>
  <c r="AP463" i="1" s="1"/>
  <c r="AP489" i="1" a="1"/>
  <c r="AP489" i="1" s="1"/>
  <c r="AP479" i="1" a="1"/>
  <c r="AP479" i="1" s="1"/>
  <c r="AP494" i="1" a="1"/>
  <c r="AP494" i="1" s="1"/>
  <c r="AP487" i="1" a="1"/>
  <c r="AP487" i="1" s="1"/>
  <c r="AP490" i="1" a="1"/>
  <c r="AP490" i="1" s="1"/>
  <c r="AP492" i="1" a="1"/>
  <c r="AP492" i="1" s="1"/>
  <c r="AP486" i="1" a="1"/>
  <c r="AP486" i="1" s="1"/>
  <c r="AP491" i="1" a="1"/>
  <c r="AP491" i="1" s="1"/>
  <c r="AP464" i="1" a="1"/>
  <c r="AP464" i="1" s="1"/>
  <c r="AP465" i="1" a="1"/>
  <c r="AP465" i="1" s="1"/>
  <c r="AS450" i="1"/>
  <c r="AS453" i="1" s="1" a="1"/>
  <c r="AS453" i="1" s="1"/>
  <c r="AO469" i="1" a="1"/>
  <c r="AO469" i="1" s="1"/>
  <c r="AO472" i="1" a="1"/>
  <c r="AO472" i="1" s="1"/>
  <c r="AO475" i="1" a="1"/>
  <c r="AO475" i="1" s="1"/>
  <c r="AO467" i="1" a="1"/>
  <c r="AO467" i="1" s="1"/>
  <c r="AO471" i="1" a="1"/>
  <c r="AO471" i="1" s="1"/>
  <c r="AO476" i="1" a="1"/>
  <c r="AO476" i="1" s="1"/>
  <c r="AO480" i="1" a="1"/>
  <c r="AO480" i="1" s="1"/>
  <c r="AO473" i="1" a="1"/>
  <c r="AO473" i="1" s="1"/>
  <c r="AO477" i="1" a="1"/>
  <c r="AO477" i="1" s="1"/>
  <c r="AO478" i="1" a="1"/>
  <c r="AO478" i="1" s="1"/>
  <c r="AO468" i="1" a="1"/>
  <c r="AO468" i="1" s="1"/>
  <c r="AO481" i="1" a="1"/>
  <c r="AO481" i="1" s="1"/>
  <c r="AO483" i="1" a="1"/>
  <c r="AO483" i="1" s="1"/>
  <c r="AO485" i="1" a="1"/>
  <c r="AO485" i="1" s="1"/>
  <c r="AO466" i="1" a="1"/>
  <c r="AO466" i="1" s="1"/>
  <c r="AO474" i="1" a="1"/>
  <c r="AO474" i="1" s="1"/>
  <c r="AO479" i="1" a="1"/>
  <c r="AO479" i="1" s="1"/>
  <c r="AO482" i="1" a="1"/>
  <c r="AO482" i="1" s="1"/>
  <c r="AO484" i="1" a="1"/>
  <c r="AO484" i="1" s="1"/>
  <c r="AO494" i="1" a="1"/>
  <c r="AO494" i="1" s="1"/>
  <c r="AO491" i="1" a="1"/>
  <c r="AO491" i="1" s="1"/>
  <c r="AO492" i="1" a="1"/>
  <c r="AO492" i="1" s="1"/>
  <c r="AO470" i="1" a="1"/>
  <c r="AO470" i="1" s="1"/>
  <c r="AO489" i="1" a="1"/>
  <c r="AO489" i="1" s="1"/>
  <c r="AO497" i="1" a="1"/>
  <c r="AO497" i="1" s="1"/>
  <c r="AO451" i="1" a="1"/>
  <c r="AO451" i="1" s="1"/>
  <c r="AO462" i="1" a="1"/>
  <c r="AO462" i="1" s="1"/>
  <c r="AO486" i="1" a="1"/>
  <c r="AO486" i="1" s="1"/>
  <c r="AO487" i="1" a="1"/>
  <c r="AO487" i="1" s="1"/>
  <c r="AO490" i="1" a="1"/>
  <c r="AO490" i="1" s="1"/>
  <c r="AO495" i="1" a="1"/>
  <c r="AO495" i="1" s="1"/>
  <c r="AO493" i="1" a="1"/>
  <c r="AO493" i="1" s="1"/>
  <c r="AO488" i="1" a="1"/>
  <c r="AO488" i="1" s="1"/>
  <c r="AO464" i="1" a="1"/>
  <c r="AO464" i="1" s="1"/>
  <c r="AO465" i="1" a="1"/>
  <c r="AO465" i="1" s="1"/>
  <c r="AO496" i="1" a="1"/>
  <c r="AO496" i="1" s="1"/>
  <c r="AO463" i="1" a="1"/>
  <c r="AO463" i="1" s="1"/>
  <c r="AR504" i="1"/>
  <c r="AR507" i="1" s="1" a="1"/>
  <c r="AR507" i="1" s="1"/>
  <c r="AN535" i="1" a="1"/>
  <c r="AN535" i="1" s="1"/>
  <c r="AN536" i="1" a="1"/>
  <c r="AN536" i="1" s="1"/>
  <c r="AN537" i="1" a="1"/>
  <c r="AN537" i="1" s="1"/>
  <c r="AN538" i="1" a="1"/>
  <c r="AN538" i="1" s="1"/>
  <c r="AS504" i="1"/>
  <c r="AS507" i="1" s="1" a="1"/>
  <c r="AS507" i="1" s="1"/>
  <c r="AO537" i="1" a="1"/>
  <c r="AO537" i="1" s="1"/>
  <c r="AO538" i="1" a="1"/>
  <c r="AO538" i="1" s="1"/>
  <c r="AO535" i="1" a="1"/>
  <c r="AO535" i="1" s="1"/>
  <c r="AO536" i="1" a="1"/>
  <c r="AO536" i="1" s="1"/>
  <c r="AU469" i="1" a="1"/>
  <c r="AU469" i="1" s="1"/>
  <c r="AU472" i="1" a="1"/>
  <c r="AU472" i="1" s="1"/>
  <c r="AU475" i="1" a="1"/>
  <c r="AU475" i="1" s="1"/>
  <c r="AU468" i="1" a="1"/>
  <c r="AU468" i="1" s="1"/>
  <c r="AU474" i="1" a="1"/>
  <c r="AU474" i="1" s="1"/>
  <c r="AU471" i="1" a="1"/>
  <c r="AU471" i="1" s="1"/>
  <c r="AU473" i="1" a="1"/>
  <c r="AU473" i="1" s="1"/>
  <c r="AU478" i="1" a="1"/>
  <c r="AU478" i="1" s="1"/>
  <c r="AU480" i="1" a="1"/>
  <c r="AU480" i="1" s="1"/>
  <c r="AU470" i="1" a="1"/>
  <c r="AU470" i="1" s="1"/>
  <c r="AU483" i="1" a="1"/>
  <c r="AU483" i="1" s="1"/>
  <c r="AU481" i="1" a="1"/>
  <c r="AU481" i="1" s="1"/>
  <c r="AU482" i="1" a="1"/>
  <c r="AU482" i="1" s="1"/>
  <c r="AU476" i="1" a="1"/>
  <c r="AU476" i="1" s="1"/>
  <c r="AU484" i="1" a="1"/>
  <c r="AU484" i="1" s="1"/>
  <c r="AU485" i="1" a="1"/>
  <c r="AU485" i="1" s="1"/>
  <c r="AU467" i="1" a="1"/>
  <c r="AU467" i="1" s="1"/>
  <c r="AU479" i="1" a="1"/>
  <c r="AU479" i="1" s="1"/>
  <c r="AU488" i="1" a="1"/>
  <c r="AU488" i="1" s="1"/>
  <c r="AU492" i="1" a="1"/>
  <c r="AU492" i="1" s="1"/>
  <c r="AU493" i="1" a="1"/>
  <c r="AU493" i="1" s="1"/>
  <c r="AU494" i="1" a="1"/>
  <c r="AU494" i="1" s="1"/>
  <c r="AU495" i="1" a="1"/>
  <c r="AU495" i="1" s="1"/>
  <c r="AU466" i="1" a="1"/>
  <c r="AU466" i="1" s="1"/>
  <c r="AU486" i="1" a="1"/>
  <c r="AU486" i="1" s="1"/>
  <c r="AU487" i="1" a="1"/>
  <c r="AU487" i="1" s="1"/>
  <c r="AU489" i="1" a="1"/>
  <c r="AU489" i="1" s="1"/>
  <c r="AU490" i="1" a="1"/>
  <c r="AU490" i="1" s="1"/>
  <c r="AU491" i="1" a="1"/>
  <c r="AU491" i="1" s="1"/>
  <c r="AU451" i="1" a="1"/>
  <c r="AU451" i="1" s="1"/>
  <c r="AU464" i="1" a="1"/>
  <c r="AU464" i="1" s="1"/>
  <c r="AU465" i="1" a="1"/>
  <c r="AU465" i="1" s="1"/>
  <c r="AU477" i="1" a="1"/>
  <c r="AU477" i="1" s="1"/>
  <c r="AU496" i="1" a="1"/>
  <c r="AU496" i="1" s="1"/>
  <c r="AU462" i="1" a="1"/>
  <c r="AU462" i="1" s="1"/>
  <c r="AU463" i="1" a="1"/>
  <c r="AU463" i="1" s="1"/>
  <c r="AU497" i="1" a="1"/>
  <c r="AU497" i="1" s="1"/>
  <c r="AO396" i="1"/>
  <c r="AO399" i="1" s="1" a="1"/>
  <c r="AO399" i="1" s="1"/>
  <c r="AK414" i="1" a="1"/>
  <c r="AK414" i="1" s="1"/>
  <c r="AK425" i="1" a="1"/>
  <c r="AK425" i="1" s="1"/>
  <c r="AK430" i="1" a="1"/>
  <c r="AK430" i="1" s="1"/>
  <c r="AK410" i="1" a="1"/>
  <c r="AK410" i="1" s="1"/>
  <c r="AK416" i="1" a="1"/>
  <c r="AK416" i="1" s="1"/>
  <c r="AK429" i="1" a="1"/>
  <c r="AK429" i="1" s="1"/>
  <c r="AK435" i="1" a="1"/>
  <c r="AK435" i="1" s="1"/>
  <c r="AK437" i="1" a="1"/>
  <c r="AK437" i="1" s="1"/>
  <c r="AK413" i="1" a="1"/>
  <c r="AK413" i="1" s="1"/>
  <c r="AK415" i="1" a="1"/>
  <c r="AK415" i="1" s="1"/>
  <c r="AK408" i="1" a="1"/>
  <c r="AK408" i="1" s="1"/>
  <c r="AK420" i="1" a="1"/>
  <c r="AK420" i="1" s="1"/>
  <c r="AK423" i="1" a="1"/>
  <c r="AK423" i="1" s="1"/>
  <c r="AK426" i="1" a="1"/>
  <c r="AK426" i="1" s="1"/>
  <c r="AK431" i="1" a="1"/>
  <c r="AK431" i="1" s="1"/>
  <c r="AK432" i="1" a="1"/>
  <c r="AK432" i="1" s="1"/>
  <c r="AK418" i="1" a="1"/>
  <c r="AK418" i="1" s="1"/>
  <c r="AK434" i="1" a="1"/>
  <c r="AK434" i="1" s="1"/>
  <c r="AK417" i="1" a="1"/>
  <c r="AK417" i="1" s="1"/>
  <c r="AK422" i="1" a="1"/>
  <c r="AK422" i="1" s="1"/>
  <c r="AK439" i="1" a="1"/>
  <c r="AK439" i="1" s="1"/>
  <c r="AK442" i="1" a="1"/>
  <c r="AK442" i="1" s="1"/>
  <c r="AK443" i="1" a="1"/>
  <c r="AK443" i="1" s="1"/>
  <c r="AK421" i="1" a="1"/>
  <c r="AK421" i="1" s="1"/>
  <c r="AK428" i="1" a="1"/>
  <c r="AK428" i="1" s="1"/>
  <c r="AK441" i="1" a="1"/>
  <c r="AK441" i="1" s="1"/>
  <c r="AK427" i="1" a="1"/>
  <c r="AK427" i="1" s="1"/>
  <c r="AK440" i="1" a="1"/>
  <c r="AK440" i="1" s="1"/>
  <c r="AK412" i="1" a="1"/>
  <c r="AK412" i="1" s="1"/>
  <c r="AK411" i="1" a="1"/>
  <c r="AK411" i="1" s="1"/>
  <c r="AK419" i="1" a="1"/>
  <c r="AK419" i="1" s="1"/>
  <c r="AK409" i="1" a="1"/>
  <c r="AK409" i="1" s="1"/>
  <c r="AK424" i="1" a="1"/>
  <c r="AK424" i="1" s="1"/>
  <c r="AK438" i="1" a="1"/>
  <c r="AK438" i="1" s="1"/>
  <c r="AK397" i="1" a="1"/>
  <c r="AK397" i="1" s="1"/>
  <c r="AK433" i="1" a="1"/>
  <c r="AK433" i="1" s="1"/>
  <c r="AK436" i="1" a="1"/>
  <c r="AK436" i="1" s="1"/>
  <c r="AP396" i="1"/>
  <c r="AP399" i="1" s="1" a="1"/>
  <c r="AP399" i="1" s="1"/>
  <c r="AL397" i="1" a="1"/>
  <c r="AL397" i="1" s="1"/>
  <c r="AL411" i="1" a="1"/>
  <c r="AL411" i="1" s="1"/>
  <c r="AL417" i="1" a="1"/>
  <c r="AL417" i="1" s="1"/>
  <c r="AL431" i="1" a="1"/>
  <c r="AL431" i="1" s="1"/>
  <c r="AL414" i="1" a="1"/>
  <c r="AL414" i="1" s="1"/>
  <c r="AL419" i="1" a="1"/>
  <c r="AL419" i="1" s="1"/>
  <c r="AL422" i="1" a="1"/>
  <c r="AL422" i="1" s="1"/>
  <c r="AL438" i="1" a="1"/>
  <c r="AL438" i="1" s="1"/>
  <c r="AL410" i="1" a="1"/>
  <c r="AL410" i="1" s="1"/>
  <c r="AL416" i="1" a="1"/>
  <c r="AL416" i="1" s="1"/>
  <c r="AL409" i="1" a="1"/>
  <c r="AL409" i="1" s="1"/>
  <c r="AL412" i="1" a="1"/>
  <c r="AL412" i="1" s="1"/>
  <c r="AL418" i="1" a="1"/>
  <c r="AL418" i="1" s="1"/>
  <c r="AL427" i="1" a="1"/>
  <c r="AL427" i="1" s="1"/>
  <c r="AL433" i="1" a="1"/>
  <c r="AL433" i="1" s="1"/>
  <c r="AL434" i="1" a="1"/>
  <c r="AL434" i="1" s="1"/>
  <c r="AL415" i="1" a="1"/>
  <c r="AL415" i="1" s="1"/>
  <c r="AL423" i="1" a="1"/>
  <c r="AL423" i="1" s="1"/>
  <c r="AL432" i="1" a="1"/>
  <c r="AL432" i="1" s="1"/>
  <c r="AL436" i="1" a="1"/>
  <c r="AL436" i="1" s="1"/>
  <c r="AL430" i="1" a="1"/>
  <c r="AL430" i="1" s="1"/>
  <c r="AL439" i="1" a="1"/>
  <c r="AL439" i="1" s="1"/>
  <c r="AL442" i="1" a="1"/>
  <c r="AL442" i="1" s="1"/>
  <c r="AL443" i="1" a="1"/>
  <c r="AL443" i="1" s="1"/>
  <c r="AL421" i="1" a="1"/>
  <c r="AL421" i="1" s="1"/>
  <c r="AL428" i="1" a="1"/>
  <c r="AL428" i="1" s="1"/>
  <c r="AL429" i="1" a="1"/>
  <c r="AL429" i="1" s="1"/>
  <c r="AL435" i="1" a="1"/>
  <c r="AL435" i="1" s="1"/>
  <c r="AL437" i="1" a="1"/>
  <c r="AL437" i="1" s="1"/>
  <c r="AL441" i="1" a="1"/>
  <c r="AL441" i="1" s="1"/>
  <c r="AL413" i="1" a="1"/>
  <c r="AL413" i="1" s="1"/>
  <c r="AL420" i="1" a="1"/>
  <c r="AL420" i="1" s="1"/>
  <c r="AL426" i="1" a="1"/>
  <c r="AL426" i="1" s="1"/>
  <c r="AL440" i="1" a="1"/>
  <c r="AL440" i="1" s="1"/>
  <c r="AL425" i="1" a="1"/>
  <c r="AL425" i="1" s="1"/>
  <c r="AL408" i="1" a="1"/>
  <c r="AL408" i="1" s="1"/>
  <c r="AL424" i="1" a="1"/>
  <c r="AL424" i="1" s="1"/>
  <c r="AR450" i="1"/>
  <c r="AR453" i="1" s="1" a="1"/>
  <c r="AR453" i="1" s="1"/>
  <c r="AN469" i="1" a="1"/>
  <c r="AN469" i="1" s="1"/>
  <c r="AN472" i="1" a="1"/>
  <c r="AN472" i="1" s="1"/>
  <c r="AN475" i="1" a="1"/>
  <c r="AN475" i="1" s="1"/>
  <c r="AN468" i="1" a="1"/>
  <c r="AN468" i="1" s="1"/>
  <c r="AN474" i="1" a="1"/>
  <c r="AN474" i="1" s="1"/>
  <c r="AN466" i="1" a="1"/>
  <c r="AN466" i="1" s="1"/>
  <c r="AN473" i="1" a="1"/>
  <c r="AN473" i="1" s="1"/>
  <c r="AN477" i="1" a="1"/>
  <c r="AN477" i="1" s="1"/>
  <c r="AN478" i="1" a="1"/>
  <c r="AN478" i="1" s="1"/>
  <c r="AN467" i="1" a="1"/>
  <c r="AN467" i="1" s="1"/>
  <c r="AN471" i="1" a="1"/>
  <c r="AN471" i="1" s="1"/>
  <c r="AN479" i="1" a="1"/>
  <c r="AN479" i="1" s="1"/>
  <c r="AN481" i="1" a="1"/>
  <c r="AN481" i="1" s="1"/>
  <c r="AN482" i="1" a="1"/>
  <c r="AN482" i="1" s="1"/>
  <c r="AN483" i="1" a="1"/>
  <c r="AN483" i="1" s="1"/>
  <c r="AN484" i="1" a="1"/>
  <c r="AN484" i="1" s="1"/>
  <c r="AN485" i="1" a="1"/>
  <c r="AN485" i="1" s="1"/>
  <c r="AN470" i="1" a="1"/>
  <c r="AN470" i="1" s="1"/>
  <c r="AN493" i="1" a="1"/>
  <c r="AN493" i="1" s="1"/>
  <c r="AN495" i="1" a="1"/>
  <c r="AN495" i="1" s="1"/>
  <c r="AN486" i="1" a="1"/>
  <c r="AN486" i="1" s="1"/>
  <c r="AN487" i="1" a="1"/>
  <c r="AN487" i="1" s="1"/>
  <c r="AN490" i="1" a="1"/>
  <c r="AN490" i="1" s="1"/>
  <c r="AN497" i="1" a="1"/>
  <c r="AN497" i="1" s="1"/>
  <c r="AN462" i="1" a="1"/>
  <c r="AN462" i="1" s="1"/>
  <c r="AN494" i="1" a="1"/>
  <c r="AN494" i="1" s="1"/>
  <c r="AN496" i="1" a="1"/>
  <c r="AN496" i="1" s="1"/>
  <c r="AN463" i="1" a="1"/>
  <c r="AN463" i="1" s="1"/>
  <c r="AN489" i="1" a="1"/>
  <c r="AN489" i="1" s="1"/>
  <c r="AN491" i="1" a="1"/>
  <c r="AN491" i="1" s="1"/>
  <c r="AN488" i="1" a="1"/>
  <c r="AN488" i="1" s="1"/>
  <c r="AN492" i="1" a="1"/>
  <c r="AN492" i="1" s="1"/>
  <c r="AN476" i="1" a="1"/>
  <c r="AN476" i="1" s="1"/>
  <c r="AN451" i="1" a="1"/>
  <c r="AN451" i="1" s="1"/>
  <c r="AN480" i="1" a="1"/>
  <c r="AN480" i="1" s="1"/>
  <c r="AN464" i="1" a="1"/>
  <c r="AN464" i="1" s="1"/>
  <c r="AN465" i="1" a="1"/>
  <c r="AN465" i="1" s="1"/>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5" i="1" l="1" a="1"/>
  <c r="AT515" i="1" s="1"/>
  <c r="AT510" i="1" a="1"/>
  <c r="AT510" i="1" s="1"/>
  <c r="AT511" i="1" a="1"/>
  <c r="AT511" i="1" s="1"/>
  <c r="AT514" i="1" a="1"/>
  <c r="AT514" i="1" s="1"/>
  <c r="AT506" i="1" a="1"/>
  <c r="AT506" i="1" s="1"/>
  <c r="AT512" i="1" a="1"/>
  <c r="AT512" i="1" s="1"/>
  <c r="AT508" i="1" a="1"/>
  <c r="AT508" i="1" s="1"/>
  <c r="AT509" i="1" a="1"/>
  <c r="AT509" i="1" s="1"/>
  <c r="AT513" i="1" a="1"/>
  <c r="AT513" i="1" s="1"/>
  <c r="AN407" i="1" a="1"/>
  <c r="AN407" i="1" s="1"/>
  <c r="AN404" i="1" a="1"/>
  <c r="AN404" i="1" s="1"/>
  <c r="AN398" i="1" a="1"/>
  <c r="AN398" i="1" s="1"/>
  <c r="AN402" i="1" a="1"/>
  <c r="AN402" i="1" s="1"/>
  <c r="AN400" i="1" a="1"/>
  <c r="AN400" i="1" s="1"/>
  <c r="AN405" i="1" a="1"/>
  <c r="AN405" i="1" s="1"/>
  <c r="AN401" i="1" a="1"/>
  <c r="AN401" i="1" s="1"/>
  <c r="AN406" i="1" a="1"/>
  <c r="AN406" i="1" s="1"/>
  <c r="AN403" i="1" a="1"/>
  <c r="AN403" i="1" s="1"/>
  <c r="AS515" i="1" a="1"/>
  <c r="AS515" i="1" s="1"/>
  <c r="AS514" i="1" a="1"/>
  <c r="AS514" i="1" s="1"/>
  <c r="AS508" i="1" a="1"/>
  <c r="AS508" i="1" s="1"/>
  <c r="AS512" i="1" a="1"/>
  <c r="AS512" i="1" s="1"/>
  <c r="AS510" i="1" a="1"/>
  <c r="AS510" i="1" s="1"/>
  <c r="AS509" i="1" a="1"/>
  <c r="AS509" i="1" s="1"/>
  <c r="AS513" i="1" a="1"/>
  <c r="AS513" i="1" s="1"/>
  <c r="AS511" i="1" a="1"/>
  <c r="AS511" i="1" s="1"/>
  <c r="AS506" i="1" a="1"/>
  <c r="AS506" i="1" s="1"/>
  <c r="AT461" i="1" a="1"/>
  <c r="AT461" i="1" s="1"/>
  <c r="AT457" i="1" a="1"/>
  <c r="AT457" i="1" s="1"/>
  <c r="AT460" i="1" a="1"/>
  <c r="AT460" i="1" s="1"/>
  <c r="AT455" i="1" a="1"/>
  <c r="AT455" i="1" s="1"/>
  <c r="AT452" i="1" a="1"/>
  <c r="AT452" i="1" s="1"/>
  <c r="AT454" i="1" a="1"/>
  <c r="AT454" i="1" s="1"/>
  <c r="AT459" i="1" a="1"/>
  <c r="AT459" i="1" s="1"/>
  <c r="AT458" i="1" a="1"/>
  <c r="AT458" i="1" s="1"/>
  <c r="AT456" i="1" a="1"/>
  <c r="AT456" i="1" s="1"/>
  <c r="AU407" i="1" a="1"/>
  <c r="AU407" i="1" s="1"/>
  <c r="AU398" i="1" a="1"/>
  <c r="AU398" i="1" s="1"/>
  <c r="AU404" i="1" a="1"/>
  <c r="AU404" i="1" s="1"/>
  <c r="AU400" i="1" a="1"/>
  <c r="AU400" i="1" s="1"/>
  <c r="AU402" i="1" a="1"/>
  <c r="AU402" i="1" s="1"/>
  <c r="AU405" i="1" a="1"/>
  <c r="AU405" i="1" s="1"/>
  <c r="AU401" i="1" a="1"/>
  <c r="AU401" i="1" s="1"/>
  <c r="AU406" i="1" a="1"/>
  <c r="AU406" i="1" s="1"/>
  <c r="AU403" i="1" a="1"/>
  <c r="AU403" i="1" s="1"/>
  <c r="AO407" i="1" a="1"/>
  <c r="AO407" i="1" s="1"/>
  <c r="AO405" i="1" a="1"/>
  <c r="AO405" i="1" s="1"/>
  <c r="AO402" i="1" a="1"/>
  <c r="AO402" i="1" s="1"/>
  <c r="AO400" i="1" a="1"/>
  <c r="AO400" i="1" s="1"/>
  <c r="AO401" i="1" a="1"/>
  <c r="AO401" i="1" s="1"/>
  <c r="AO406" i="1" a="1"/>
  <c r="AO406" i="1" s="1"/>
  <c r="AO403" i="1" a="1"/>
  <c r="AO403" i="1" s="1"/>
  <c r="AO398" i="1" a="1"/>
  <c r="AO398" i="1" s="1"/>
  <c r="AO404" i="1" a="1"/>
  <c r="AO404" i="1" s="1"/>
  <c r="AR461" i="1" a="1"/>
  <c r="AR461" i="1" s="1"/>
  <c r="AR458" i="1" a="1"/>
  <c r="AR458" i="1" s="1"/>
  <c r="AR454" i="1" a="1"/>
  <c r="AR454" i="1" s="1"/>
  <c r="AR459" i="1" a="1"/>
  <c r="AR459" i="1" s="1"/>
  <c r="AR456" i="1" a="1"/>
  <c r="AR456" i="1" s="1"/>
  <c r="AR460" i="1" a="1"/>
  <c r="AR460" i="1" s="1"/>
  <c r="AR457" i="1" a="1"/>
  <c r="AR457" i="1" s="1"/>
  <c r="AR455" i="1" a="1"/>
  <c r="AR455" i="1" s="1"/>
  <c r="AR452" i="1" a="1"/>
  <c r="AR452" i="1" s="1"/>
  <c r="AS461" i="1" a="1"/>
  <c r="AS461" i="1" s="1"/>
  <c r="AS458" i="1" a="1"/>
  <c r="AS458" i="1" s="1"/>
  <c r="AS459" i="1" a="1"/>
  <c r="AS459" i="1" s="1"/>
  <c r="AS456" i="1" a="1"/>
  <c r="AS456" i="1" s="1"/>
  <c r="AS455" i="1" a="1"/>
  <c r="AS455" i="1" s="1"/>
  <c r="AS452" i="1" a="1"/>
  <c r="AS452" i="1" s="1"/>
  <c r="AS460" i="1" a="1"/>
  <c r="AS460" i="1" s="1"/>
  <c r="AS457" i="1" a="1"/>
  <c r="AS457" i="1" s="1"/>
  <c r="AS454" i="1" a="1"/>
  <c r="AS454" i="1" s="1"/>
  <c r="AU515" i="1" a="1"/>
  <c r="AU515" i="1" s="1"/>
  <c r="AU508" i="1" a="1"/>
  <c r="AU508" i="1" s="1"/>
  <c r="AU510" i="1" a="1"/>
  <c r="AU510" i="1" s="1"/>
  <c r="AU512" i="1" a="1"/>
  <c r="AU512" i="1" s="1"/>
  <c r="AU514" i="1" a="1"/>
  <c r="AU514" i="1" s="1"/>
  <c r="AU509" i="1" a="1"/>
  <c r="AU509" i="1" s="1"/>
  <c r="AU513" i="1" a="1"/>
  <c r="AU513" i="1" s="1"/>
  <c r="AU506" i="1" a="1"/>
  <c r="AU506" i="1" s="1"/>
  <c r="AU511" i="1" a="1"/>
  <c r="AU511" i="1" s="1"/>
  <c r="AP407" i="1" a="1"/>
  <c r="AP407" i="1" s="1"/>
  <c r="AP405" i="1" a="1"/>
  <c r="AP405" i="1" s="1"/>
  <c r="AP401" i="1" a="1"/>
  <c r="AP401" i="1" s="1"/>
  <c r="AP406" i="1" a="1"/>
  <c r="AP406" i="1" s="1"/>
  <c r="AP403" i="1" a="1"/>
  <c r="AP403" i="1" s="1"/>
  <c r="AP398" i="1" a="1"/>
  <c r="AP398" i="1" s="1"/>
  <c r="AP404" i="1" a="1"/>
  <c r="AP404" i="1" s="1"/>
  <c r="AP402" i="1" a="1"/>
  <c r="AP402" i="1" s="1"/>
  <c r="AP400" i="1" a="1"/>
  <c r="AP400" i="1" s="1"/>
  <c r="AR515" i="1" a="1"/>
  <c r="AR515" i="1" s="1"/>
  <c r="AR512" i="1" a="1"/>
  <c r="AR512" i="1" s="1"/>
  <c r="AR514" i="1" a="1"/>
  <c r="AR514" i="1" s="1"/>
  <c r="AR508" i="1" a="1"/>
  <c r="AR508" i="1" s="1"/>
  <c r="AR511" i="1" a="1"/>
  <c r="AR511" i="1" s="1"/>
  <c r="AR510" i="1" a="1"/>
  <c r="AR510" i="1" s="1"/>
  <c r="AR513" i="1" a="1"/>
  <c r="AR513" i="1" s="1"/>
  <c r="AR509" i="1" a="1"/>
  <c r="AR509" i="1" s="1"/>
  <c r="AR506" i="1" a="1"/>
  <c r="AR506" i="1" s="1"/>
  <c r="AS396" i="1"/>
  <c r="AS399" i="1" s="1" a="1"/>
  <c r="AS399" i="1" s="1"/>
  <c r="AO409" i="1" a="1"/>
  <c r="AO409" i="1" s="1"/>
  <c r="AO412" i="1" a="1"/>
  <c r="AO412" i="1" s="1"/>
  <c r="AO418" i="1" a="1"/>
  <c r="AO418" i="1" s="1"/>
  <c r="AO427" i="1" a="1"/>
  <c r="AO427" i="1" s="1"/>
  <c r="AO433" i="1" a="1"/>
  <c r="AO433" i="1" s="1"/>
  <c r="AO415" i="1" a="1"/>
  <c r="AO415" i="1" s="1"/>
  <c r="AO408" i="1" a="1"/>
  <c r="AO408" i="1" s="1"/>
  <c r="AO420" i="1" a="1"/>
  <c r="AO420" i="1" s="1"/>
  <c r="AO423" i="1" a="1"/>
  <c r="AO423" i="1" s="1"/>
  <c r="AO426" i="1" a="1"/>
  <c r="AO426" i="1" s="1"/>
  <c r="AO432" i="1" a="1"/>
  <c r="AO432" i="1" s="1"/>
  <c r="AO397" i="1" a="1"/>
  <c r="AO397" i="1" s="1"/>
  <c r="AO411" i="1" a="1"/>
  <c r="AO411" i="1" s="1"/>
  <c r="AO417" i="1" a="1"/>
  <c r="AO417" i="1" s="1"/>
  <c r="AO419" i="1" a="1"/>
  <c r="AO419" i="1" s="1"/>
  <c r="AO422" i="1" a="1"/>
  <c r="AO422" i="1" s="1"/>
  <c r="AO430" i="1" a="1"/>
  <c r="AO430" i="1" s="1"/>
  <c r="AO438" i="1" a="1"/>
  <c r="AO438" i="1" s="1"/>
  <c r="AO410" i="1" a="1"/>
  <c r="AO410" i="1" s="1"/>
  <c r="AO416" i="1" a="1"/>
  <c r="AO416" i="1" s="1"/>
  <c r="AO435" i="1" a="1"/>
  <c r="AO435" i="1" s="1"/>
  <c r="AO437" i="1" a="1"/>
  <c r="AO437" i="1" s="1"/>
  <c r="AO424" i="1" a="1"/>
  <c r="AO424" i="1" s="1"/>
  <c r="AO436" i="1" a="1"/>
  <c r="AO436" i="1" s="1"/>
  <c r="AO431" i="1" a="1"/>
  <c r="AO431" i="1" s="1"/>
  <c r="AO434" i="1" a="1"/>
  <c r="AO434" i="1" s="1"/>
  <c r="AO414" i="1" a="1"/>
  <c r="AO414" i="1" s="1"/>
  <c r="AO421" i="1" a="1"/>
  <c r="AO421" i="1" s="1"/>
  <c r="AO428" i="1" a="1"/>
  <c r="AO428" i="1" s="1"/>
  <c r="AO429" i="1" a="1"/>
  <c r="AO429" i="1" s="1"/>
  <c r="AO413" i="1" a="1"/>
  <c r="AO413" i="1" s="1"/>
  <c r="AO439" i="1" a="1"/>
  <c r="AO439" i="1" s="1"/>
  <c r="AO441" i="1" a="1"/>
  <c r="AO441" i="1" s="1"/>
  <c r="AO442" i="1" a="1"/>
  <c r="AO442" i="1" s="1"/>
  <c r="AO443" i="1" a="1"/>
  <c r="AO443" i="1" s="1"/>
  <c r="AO425" i="1" a="1"/>
  <c r="AO425" i="1" s="1"/>
  <c r="AO440" i="1" a="1"/>
  <c r="AO440" i="1" s="1"/>
  <c r="AR535" i="1" a="1"/>
  <c r="AR535" i="1" s="1"/>
  <c r="AR538" i="1" a="1"/>
  <c r="AR538" i="1" s="1"/>
  <c r="AR537" i="1" a="1"/>
  <c r="AR537" i="1" s="1"/>
  <c r="AR536" i="1" a="1"/>
  <c r="AR536" i="1" s="1"/>
  <c r="AU537" i="1" a="1"/>
  <c r="AU537" i="1" s="1"/>
  <c r="AU535" i="1" a="1"/>
  <c r="AU535" i="1" s="1"/>
  <c r="AU538" i="1" a="1"/>
  <c r="AU538" i="1" s="1"/>
  <c r="AU536" i="1" a="1"/>
  <c r="AU536" i="1" s="1"/>
  <c r="AT396" i="1"/>
  <c r="AT399" i="1" s="1" a="1"/>
  <c r="AT399" i="1" s="1"/>
  <c r="AP413" i="1" a="1"/>
  <c r="AP413" i="1" s="1"/>
  <c r="AP424" i="1" a="1"/>
  <c r="AP424" i="1" s="1"/>
  <c r="AP428" i="1" a="1"/>
  <c r="AP428" i="1" s="1"/>
  <c r="AP429" i="1" a="1"/>
  <c r="AP429" i="1" s="1"/>
  <c r="AP409" i="1" a="1"/>
  <c r="AP409" i="1" s="1"/>
  <c r="AP412" i="1" a="1"/>
  <c r="AP412" i="1" s="1"/>
  <c r="AP415" i="1" a="1"/>
  <c r="AP415" i="1" s="1"/>
  <c r="AP408" i="1" a="1"/>
  <c r="AP408" i="1" s="1"/>
  <c r="AP414" i="1" a="1"/>
  <c r="AP414" i="1" s="1"/>
  <c r="AP425" i="1" a="1"/>
  <c r="AP425" i="1" s="1"/>
  <c r="AP431" i="1" a="1"/>
  <c r="AP431" i="1" s="1"/>
  <c r="AP419" i="1" a="1"/>
  <c r="AP419" i="1" s="1"/>
  <c r="AP422" i="1" a="1"/>
  <c r="AP422" i="1" s="1"/>
  <c r="AP430" i="1" a="1"/>
  <c r="AP430" i="1" s="1"/>
  <c r="AP438" i="1" a="1"/>
  <c r="AP438" i="1" s="1"/>
  <c r="AP397" i="1" a="1"/>
  <c r="AP397" i="1" s="1"/>
  <c r="AP440" i="1" a="1"/>
  <c r="AP440" i="1" s="1"/>
  <c r="AP441" i="1" a="1"/>
  <c r="AP441" i="1" s="1"/>
  <c r="AP433" i="1" a="1"/>
  <c r="AP433" i="1" s="1"/>
  <c r="AP417" i="1" a="1"/>
  <c r="AP417" i="1" s="1"/>
  <c r="AP418" i="1" a="1"/>
  <c r="AP418" i="1" s="1"/>
  <c r="AP423" i="1" a="1"/>
  <c r="AP423" i="1" s="1"/>
  <c r="AP432" i="1" a="1"/>
  <c r="AP432" i="1" s="1"/>
  <c r="AP436" i="1" a="1"/>
  <c r="AP436" i="1" s="1"/>
  <c r="AP416" i="1" a="1"/>
  <c r="AP416" i="1" s="1"/>
  <c r="AP434" i="1" a="1"/>
  <c r="AP434" i="1" s="1"/>
  <c r="AP421" i="1" a="1"/>
  <c r="AP421" i="1" s="1"/>
  <c r="AP427" i="1" a="1"/>
  <c r="AP427" i="1" s="1"/>
  <c r="AP435" i="1" a="1"/>
  <c r="AP435" i="1" s="1"/>
  <c r="AP437" i="1" a="1"/>
  <c r="AP437" i="1" s="1"/>
  <c r="AP411" i="1" a="1"/>
  <c r="AP411" i="1" s="1"/>
  <c r="AP420" i="1" a="1"/>
  <c r="AP420" i="1" s="1"/>
  <c r="AP426" i="1" a="1"/>
  <c r="AP426" i="1" s="1"/>
  <c r="AP439" i="1" a="1"/>
  <c r="AP439" i="1" s="1"/>
  <c r="AP410" i="1" a="1"/>
  <c r="AP410" i="1" s="1"/>
  <c r="AP442" i="1" a="1"/>
  <c r="AP442" i="1" s="1"/>
  <c r="AP443" i="1" a="1"/>
  <c r="AP443" i="1" s="1"/>
  <c r="AS536" i="1" a="1"/>
  <c r="AS536" i="1" s="1"/>
  <c r="AS538" i="1" a="1"/>
  <c r="AS538" i="1" s="1"/>
  <c r="AS535" i="1" a="1"/>
  <c r="AS535" i="1" s="1"/>
  <c r="AS537" i="1" a="1"/>
  <c r="AS537" i="1" s="1"/>
  <c r="AT535" i="1" a="1"/>
  <c r="AT535" i="1" s="1"/>
  <c r="AT536" i="1" a="1"/>
  <c r="AT536" i="1" s="1"/>
  <c r="AT537" i="1" a="1"/>
  <c r="AT537" i="1" s="1"/>
  <c r="AT538" i="1" a="1"/>
  <c r="AT538" i="1" s="1"/>
  <c r="AS468" i="1" a="1"/>
  <c r="AS468" i="1" s="1"/>
  <c r="AS474" i="1" a="1"/>
  <c r="AS474" i="1" s="1"/>
  <c r="AS471" i="1" a="1"/>
  <c r="AS471" i="1" s="1"/>
  <c r="AS466" i="1" a="1"/>
  <c r="AS466" i="1" s="1"/>
  <c r="AS467" i="1" a="1"/>
  <c r="AS467" i="1" s="1"/>
  <c r="AS473" i="1" a="1"/>
  <c r="AS473" i="1" s="1"/>
  <c r="AS470" i="1" a="1"/>
  <c r="AS470" i="1" s="1"/>
  <c r="AS483" i="1" a="1"/>
  <c r="AS483" i="1" s="1"/>
  <c r="AS469" i="1" a="1"/>
  <c r="AS469" i="1" s="1"/>
  <c r="AS481" i="1" a="1"/>
  <c r="AS481" i="1" s="1"/>
  <c r="AS482" i="1" a="1"/>
  <c r="AS482" i="1" s="1"/>
  <c r="AS484" i="1" a="1"/>
  <c r="AS484" i="1" s="1"/>
  <c r="AS479" i="1" a="1"/>
  <c r="AS479" i="1" s="1"/>
  <c r="AS485" i="1" a="1"/>
  <c r="AS485" i="1" s="1"/>
  <c r="AS472" i="1" a="1"/>
  <c r="AS472" i="1" s="1"/>
  <c r="AS476" i="1" a="1"/>
  <c r="AS476" i="1" s="1"/>
  <c r="AS475" i="1" a="1"/>
  <c r="AS475" i="1" s="1"/>
  <c r="AS477" i="1" a="1"/>
  <c r="AS477" i="1" s="1"/>
  <c r="AS478" i="1" a="1"/>
  <c r="AS478" i="1" s="1"/>
  <c r="AS480" i="1" a="1"/>
  <c r="AS480" i="1" s="1"/>
  <c r="AS497" i="1" a="1"/>
  <c r="AS497" i="1" s="1"/>
  <c r="AS463" i="1" a="1"/>
  <c r="AS463" i="1" s="1"/>
  <c r="AS490" i="1" a="1"/>
  <c r="AS490" i="1" s="1"/>
  <c r="AS493" i="1" a="1"/>
  <c r="AS493" i="1" s="1"/>
  <c r="AS494" i="1" a="1"/>
  <c r="AS494" i="1" s="1"/>
  <c r="AS488" i="1" a="1"/>
  <c r="AS488" i="1" s="1"/>
  <c r="AS492" i="1" a="1"/>
  <c r="AS492" i="1" s="1"/>
  <c r="AS495" i="1" a="1"/>
  <c r="AS495" i="1" s="1"/>
  <c r="AS486" i="1" a="1"/>
  <c r="AS486" i="1" s="1"/>
  <c r="AS464" i="1" a="1"/>
  <c r="AS464" i="1" s="1"/>
  <c r="AS465" i="1" a="1"/>
  <c r="AS465" i="1" s="1"/>
  <c r="AS462" i="1" a="1"/>
  <c r="AS462" i="1" s="1"/>
  <c r="AS496" i="1" a="1"/>
  <c r="AS496" i="1" s="1"/>
  <c r="AS451" i="1" a="1"/>
  <c r="AS451" i="1" s="1"/>
  <c r="AS487" i="1" a="1"/>
  <c r="AS487" i="1" s="1"/>
  <c r="AS489" i="1" a="1"/>
  <c r="AS489" i="1" s="1"/>
  <c r="AS491" i="1" a="1"/>
  <c r="AS491" i="1" s="1"/>
  <c r="AR467" i="1" a="1"/>
  <c r="AR467" i="1" s="1"/>
  <c r="AR471" i="1" a="1"/>
  <c r="AR471" i="1" s="1"/>
  <c r="AR466" i="1" a="1"/>
  <c r="AR466" i="1" s="1"/>
  <c r="AR473" i="1" a="1"/>
  <c r="AR473" i="1" s="1"/>
  <c r="AR470" i="1" a="1"/>
  <c r="AR470" i="1" s="1"/>
  <c r="AR469" i="1" a="1"/>
  <c r="AR469" i="1" s="1"/>
  <c r="AR472" i="1" a="1"/>
  <c r="AR472" i="1" s="1"/>
  <c r="AR474" i="1" a="1"/>
  <c r="AR474" i="1" s="1"/>
  <c r="AR481" i="1" a="1"/>
  <c r="AR481" i="1" s="1"/>
  <c r="AR483" i="1" a="1"/>
  <c r="AR483" i="1" s="1"/>
  <c r="AR479" i="1" a="1"/>
  <c r="AR479" i="1" s="1"/>
  <c r="AR482" i="1" a="1"/>
  <c r="AR482" i="1" s="1"/>
  <c r="AR484" i="1" a="1"/>
  <c r="AR484" i="1" s="1"/>
  <c r="AR485" i="1" a="1"/>
  <c r="AR485" i="1" s="1"/>
  <c r="AR476" i="1" a="1"/>
  <c r="AR476" i="1" s="1"/>
  <c r="AR468" i="1" a="1"/>
  <c r="AR468" i="1" s="1"/>
  <c r="AR475" i="1" a="1"/>
  <c r="AR475" i="1" s="1"/>
  <c r="AR477" i="1" a="1"/>
  <c r="AR477" i="1" s="1"/>
  <c r="AR480" i="1" a="1"/>
  <c r="AR480" i="1" s="1"/>
  <c r="AR478" i="1" a="1"/>
  <c r="AR478" i="1" s="1"/>
  <c r="AR489" i="1" a="1"/>
  <c r="AR489" i="1" s="1"/>
  <c r="AR451" i="1" a="1"/>
  <c r="AR451" i="1" s="1"/>
  <c r="AR490" i="1" a="1"/>
  <c r="AR490" i="1" s="1"/>
  <c r="AR493" i="1" a="1"/>
  <c r="AR493" i="1" s="1"/>
  <c r="AR494" i="1" a="1"/>
  <c r="AR494" i="1" s="1"/>
  <c r="AR488" i="1" a="1"/>
  <c r="AR488" i="1" s="1"/>
  <c r="AR492" i="1" a="1"/>
  <c r="AR492" i="1" s="1"/>
  <c r="AR495" i="1" a="1"/>
  <c r="AR495" i="1" s="1"/>
  <c r="AR491" i="1" a="1"/>
  <c r="AR491" i="1" s="1"/>
  <c r="AR496" i="1" a="1"/>
  <c r="AR496" i="1" s="1"/>
  <c r="AR464" i="1" a="1"/>
  <c r="AR464" i="1" s="1"/>
  <c r="AR465" i="1" a="1"/>
  <c r="AR465" i="1" s="1"/>
  <c r="AR497" i="1" a="1"/>
  <c r="AR497" i="1" s="1"/>
  <c r="AR462" i="1" a="1"/>
  <c r="AR462" i="1" s="1"/>
  <c r="AR463" i="1" a="1"/>
  <c r="AR463" i="1" s="1"/>
  <c r="AR487" i="1" a="1"/>
  <c r="AR487" i="1" s="1"/>
  <c r="AR486" i="1" a="1"/>
  <c r="AR486" i="1" s="1"/>
  <c r="AU408" i="1" a="1"/>
  <c r="AU408" i="1" s="1"/>
  <c r="AU420" i="1" a="1"/>
  <c r="AU420" i="1" s="1"/>
  <c r="AU423" i="1" a="1"/>
  <c r="AU423" i="1" s="1"/>
  <c r="AU426" i="1" a="1"/>
  <c r="AU426" i="1" s="1"/>
  <c r="AU397" i="1" a="1"/>
  <c r="AU397" i="1" s="1"/>
  <c r="AU411" i="1" a="1"/>
  <c r="AU411" i="1" s="1"/>
  <c r="AU417" i="1" a="1"/>
  <c r="AU417" i="1" s="1"/>
  <c r="AU414" i="1" a="1"/>
  <c r="AU414" i="1" s="1"/>
  <c r="AU413" i="1" a="1"/>
  <c r="AU413" i="1" s="1"/>
  <c r="AU424" i="1" a="1"/>
  <c r="AU424" i="1" s="1"/>
  <c r="AU428" i="1" a="1"/>
  <c r="AU428" i="1" s="1"/>
  <c r="AU429" i="1" a="1"/>
  <c r="AU429" i="1" s="1"/>
  <c r="AU436" i="1" a="1"/>
  <c r="AU436" i="1" s="1"/>
  <c r="AU409" i="1" a="1"/>
  <c r="AU409" i="1" s="1"/>
  <c r="AU418" i="1" a="1"/>
  <c r="AU418" i="1" s="1"/>
  <c r="AU421" i="1" a="1"/>
  <c r="AU421" i="1" s="1"/>
  <c r="AU427" i="1" a="1"/>
  <c r="AU427" i="1" s="1"/>
  <c r="AU434" i="1" a="1"/>
  <c r="AU434" i="1" s="1"/>
  <c r="AU410" i="1" a="1"/>
  <c r="AU410" i="1" s="1"/>
  <c r="AU435" i="1" a="1"/>
  <c r="AU435" i="1" s="1"/>
  <c r="AU437" i="1" a="1"/>
  <c r="AU437" i="1" s="1"/>
  <c r="AU419" i="1" a="1"/>
  <c r="AU419" i="1" s="1"/>
  <c r="AU425" i="1" a="1"/>
  <c r="AU425" i="1" s="1"/>
  <c r="AU439" i="1" a="1"/>
  <c r="AU439" i="1" s="1"/>
  <c r="AU416" i="1" a="1"/>
  <c r="AU416" i="1" s="1"/>
  <c r="AU433" i="1" a="1"/>
  <c r="AU433" i="1" s="1"/>
  <c r="AU438" i="1" a="1"/>
  <c r="AU438" i="1" s="1"/>
  <c r="AU415" i="1" a="1"/>
  <c r="AU415" i="1" s="1"/>
  <c r="AU432" i="1" a="1"/>
  <c r="AU432" i="1" s="1"/>
  <c r="AU442" i="1" a="1"/>
  <c r="AU442" i="1" s="1"/>
  <c r="AU443" i="1" a="1"/>
  <c r="AU443" i="1" s="1"/>
  <c r="AU422" i="1" a="1"/>
  <c r="AU422" i="1" s="1"/>
  <c r="AU430" i="1" a="1"/>
  <c r="AU430" i="1" s="1"/>
  <c r="AU431" i="1" a="1"/>
  <c r="AU431" i="1" s="1"/>
  <c r="AU441" i="1" a="1"/>
  <c r="AU441" i="1" s="1"/>
  <c r="AU412" i="1" a="1"/>
  <c r="AU412" i="1" s="1"/>
  <c r="AU440" i="1" a="1"/>
  <c r="AU440" i="1" s="1"/>
  <c r="AT468" i="1" a="1"/>
  <c r="AT468" i="1" s="1"/>
  <c r="AT474" i="1" a="1"/>
  <c r="AT474" i="1" s="1"/>
  <c r="AT476" i="1" a="1"/>
  <c r="AT476" i="1" s="1"/>
  <c r="AT471" i="1" a="1"/>
  <c r="AT471" i="1" s="1"/>
  <c r="AT466" i="1" a="1"/>
  <c r="AT466" i="1" s="1"/>
  <c r="AT467" i="1" a="1"/>
  <c r="AT467" i="1" s="1"/>
  <c r="AT470" i="1" a="1"/>
  <c r="AT470" i="1" s="1"/>
  <c r="AT473" i="1" a="1"/>
  <c r="AT473" i="1" s="1"/>
  <c r="AT483" i="1" a="1"/>
  <c r="AT483" i="1" s="1"/>
  <c r="AT469" i="1" a="1"/>
  <c r="AT469" i="1" s="1"/>
  <c r="AT481" i="1" a="1"/>
  <c r="AT481" i="1" s="1"/>
  <c r="AT482" i="1" a="1"/>
  <c r="AT482" i="1" s="1"/>
  <c r="AT484" i="1" a="1"/>
  <c r="AT484" i="1" s="1"/>
  <c r="AT479" i="1" a="1"/>
  <c r="AT479" i="1" s="1"/>
  <c r="AT485" i="1" a="1"/>
  <c r="AT485" i="1" s="1"/>
  <c r="AT472" i="1" a="1"/>
  <c r="AT472" i="1" s="1"/>
  <c r="AT475" i="1" a="1"/>
  <c r="AT475" i="1" s="1"/>
  <c r="AT477" i="1" a="1"/>
  <c r="AT477" i="1" s="1"/>
  <c r="AT480" i="1" a="1"/>
  <c r="AT480" i="1" s="1"/>
  <c r="AT491" i="1" a="1"/>
  <c r="AT491" i="1" s="1"/>
  <c r="AT496" i="1" a="1"/>
  <c r="AT496" i="1" s="1"/>
  <c r="AT489" i="1" a="1"/>
  <c r="AT489" i="1" s="1"/>
  <c r="AT478" i="1" a="1"/>
  <c r="AT478" i="1" s="1"/>
  <c r="AT486" i="1" a="1"/>
  <c r="AT486" i="1" s="1"/>
  <c r="AT487" i="1" a="1"/>
  <c r="AT487" i="1" s="1"/>
  <c r="AT490" i="1" a="1"/>
  <c r="AT490" i="1" s="1"/>
  <c r="AT493" i="1" a="1"/>
  <c r="AT493" i="1" s="1"/>
  <c r="AT494" i="1" a="1"/>
  <c r="AT494" i="1" s="1"/>
  <c r="AT497" i="1" a="1"/>
  <c r="AT497" i="1" s="1"/>
  <c r="AT464" i="1" a="1"/>
  <c r="AT464" i="1" s="1"/>
  <c r="AT465" i="1" a="1"/>
  <c r="AT465" i="1" s="1"/>
  <c r="AT495" i="1" a="1"/>
  <c r="AT495" i="1" s="1"/>
  <c r="AT462" i="1" a="1"/>
  <c r="AT462" i="1" s="1"/>
  <c r="AT492" i="1" a="1"/>
  <c r="AT492" i="1" s="1"/>
  <c r="AT463" i="1" a="1"/>
  <c r="AT463" i="1" s="1"/>
  <c r="AT488" i="1" a="1"/>
  <c r="AT488" i="1" s="1"/>
  <c r="AT451" i="1" a="1"/>
  <c r="AT451" i="1" s="1"/>
  <c r="AR396" i="1"/>
  <c r="AR399" i="1" s="1" a="1"/>
  <c r="AR399" i="1" s="1"/>
  <c r="AN415" i="1" a="1"/>
  <c r="AN415" i="1" s="1"/>
  <c r="AN408" i="1" a="1"/>
  <c r="AN408" i="1" s="1"/>
  <c r="AN397" i="1" a="1"/>
  <c r="AN397" i="1" s="1"/>
  <c r="AN411" i="1" a="1"/>
  <c r="AN411" i="1" s="1"/>
  <c r="AN417" i="1" a="1"/>
  <c r="AN417" i="1" s="1"/>
  <c r="AN431" i="1" a="1"/>
  <c r="AN431" i="1" s="1"/>
  <c r="AN414" i="1" a="1"/>
  <c r="AN414" i="1" s="1"/>
  <c r="AN410" i="1" a="1"/>
  <c r="AN410" i="1" s="1"/>
  <c r="AN416" i="1" a="1"/>
  <c r="AN416" i="1" s="1"/>
  <c r="AN435" i="1" a="1"/>
  <c r="AN435" i="1" s="1"/>
  <c r="AN437" i="1" a="1"/>
  <c r="AN437" i="1" s="1"/>
  <c r="AN413" i="1" a="1"/>
  <c r="AN413" i="1" s="1"/>
  <c r="AN421" i="1" a="1"/>
  <c r="AN421" i="1" s="1"/>
  <c r="AN424" i="1" a="1"/>
  <c r="AN424" i="1" s="1"/>
  <c r="AN428" i="1" a="1"/>
  <c r="AN428" i="1" s="1"/>
  <c r="AN429" i="1" a="1"/>
  <c r="AN429" i="1" s="1"/>
  <c r="AN436" i="1" a="1"/>
  <c r="AN436" i="1" s="1"/>
  <c r="AN433" i="1" a="1"/>
  <c r="AN433" i="1" s="1"/>
  <c r="AN438" i="1" a="1"/>
  <c r="AN438" i="1" s="1"/>
  <c r="AN418" i="1" a="1"/>
  <c r="AN418" i="1" s="1"/>
  <c r="AN423" i="1" a="1"/>
  <c r="AN423" i="1" s="1"/>
  <c r="AN432" i="1" a="1"/>
  <c r="AN432" i="1" s="1"/>
  <c r="AN434" i="1" a="1"/>
  <c r="AN434" i="1" s="1"/>
  <c r="AN422" i="1" a="1"/>
  <c r="AN422" i="1" s="1"/>
  <c r="AN430" i="1" a="1"/>
  <c r="AN430" i="1" s="1"/>
  <c r="AN427" i="1" a="1"/>
  <c r="AN427" i="1" s="1"/>
  <c r="AN439" i="1" a="1"/>
  <c r="AN439" i="1" s="1"/>
  <c r="AN442" i="1" a="1"/>
  <c r="AN442" i="1" s="1"/>
  <c r="AN412" i="1" a="1"/>
  <c r="AN412" i="1" s="1"/>
  <c r="AN420" i="1" a="1"/>
  <c r="AN420" i="1" s="1"/>
  <c r="AN426" i="1" a="1"/>
  <c r="AN426" i="1" s="1"/>
  <c r="AN441" i="1" a="1"/>
  <c r="AN441" i="1" s="1"/>
  <c r="AN443" i="1" a="1"/>
  <c r="AN443" i="1" s="1"/>
  <c r="AN425" i="1" a="1"/>
  <c r="AN425" i="1" s="1"/>
  <c r="AN440" i="1" a="1"/>
  <c r="AN440" i="1" s="1"/>
  <c r="AN409" i="1" a="1"/>
  <c r="AN409" i="1" s="1"/>
  <c r="AN419" i="1" a="1"/>
  <c r="AN419" i="1" s="1"/>
  <c r="L76" i="9"/>
  <c r="M76" i="9"/>
  <c r="N76" i="9"/>
  <c r="O76" i="9"/>
  <c r="P76" i="9"/>
  <c r="Q76" i="9"/>
  <c r="R76" i="9"/>
  <c r="S76" i="9"/>
  <c r="K76" i="9"/>
  <c r="G535" i="1"/>
  <c r="G536" i="1"/>
  <c r="G537" i="1"/>
  <c r="G538" i="1"/>
  <c r="G481" i="1"/>
  <c r="G482" i="1"/>
  <c r="G483" i="1"/>
  <c r="G484" i="1"/>
  <c r="G427" i="1"/>
  <c r="G428" i="1"/>
  <c r="G429" i="1"/>
  <c r="G430" i="1"/>
  <c r="AA372" i="1"/>
  <c r="G371" i="1"/>
  <c r="K371" i="1"/>
  <c r="M371" i="1"/>
  <c r="O371" i="1"/>
  <c r="Q371" i="1"/>
  <c r="S371" i="1"/>
  <c r="U371" i="1"/>
  <c r="W371" i="1"/>
  <c r="Y371" i="1"/>
  <c r="AA371" i="1"/>
  <c r="G372" i="1"/>
  <c r="K372" i="1"/>
  <c r="M372" i="1"/>
  <c r="O372" i="1"/>
  <c r="Q372" i="1"/>
  <c r="S372" i="1"/>
  <c r="U372" i="1"/>
  <c r="W372" i="1"/>
  <c r="Y372" i="1"/>
  <c r="G373" i="1"/>
  <c r="K373" i="1"/>
  <c r="M373" i="1"/>
  <c r="O373" i="1"/>
  <c r="Q373" i="1"/>
  <c r="S373" i="1"/>
  <c r="U373" i="1"/>
  <c r="W373" i="1"/>
  <c r="Y373" i="1"/>
  <c r="AA373" i="1"/>
  <c r="G374" i="1"/>
  <c r="K374" i="1"/>
  <c r="M374" i="1"/>
  <c r="O374" i="1"/>
  <c r="Q374" i="1"/>
  <c r="S374" i="1"/>
  <c r="U374" i="1"/>
  <c r="W374" i="1"/>
  <c r="Y374" i="1"/>
  <c r="AA374" i="1"/>
  <c r="U313" i="1"/>
  <c r="V313" i="1"/>
  <c r="W313" i="1"/>
  <c r="X313" i="1"/>
  <c r="Y313" i="1"/>
  <c r="Z313" i="1"/>
  <c r="AA313" i="1"/>
  <c r="AB313" i="1"/>
  <c r="AC313" i="1"/>
  <c r="AD313"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G313" i="1"/>
  <c r="T313" i="1" s="1"/>
  <c r="G314" i="1"/>
  <c r="T314" i="1" s="1"/>
  <c r="G315" i="1"/>
  <c r="T315" i="1" s="1"/>
  <c r="G316" i="1"/>
  <c r="T316" i="1" s="1"/>
  <c r="G251" i="1"/>
  <c r="G303" i="1"/>
  <c r="G304" i="1"/>
  <c r="G294" i="1"/>
  <c r="G295" i="1"/>
  <c r="G296" i="1"/>
  <c r="G297" i="1"/>
  <c r="G298" i="1"/>
  <c r="G299" i="1"/>
  <c r="G300" i="1"/>
  <c r="G301" i="1"/>
  <c r="G302" i="1"/>
  <c r="G305" i="1"/>
  <c r="G306" i="1"/>
  <c r="G307" i="1"/>
  <c r="G308" i="1"/>
  <c r="G309" i="1"/>
  <c r="G310" i="1"/>
  <c r="G311" i="1"/>
  <c r="G312" i="1"/>
  <c r="G317" i="1"/>
  <c r="G318" i="1"/>
  <c r="G319" i="1"/>
  <c r="G320" i="1"/>
  <c r="G321" i="1"/>
  <c r="G322" i="1"/>
  <c r="G323" i="1"/>
  <c r="G324" i="1"/>
  <c r="G325" i="1"/>
  <c r="G326" i="1"/>
  <c r="G327" i="1"/>
  <c r="G328" i="1"/>
  <c r="G329" i="1"/>
  <c r="G261" i="1"/>
  <c r="G262" i="1"/>
  <c r="G263" i="1"/>
  <c r="G264" i="1"/>
  <c r="M108" i="22"/>
  <c r="AS407" i="1" l="1" a="1"/>
  <c r="AS407" i="1" s="1"/>
  <c r="AS405" i="1" a="1"/>
  <c r="AS405" i="1" s="1"/>
  <c r="AS406" i="1" a="1"/>
  <c r="AS406" i="1" s="1"/>
  <c r="AS403" i="1" a="1"/>
  <c r="AS403" i="1" s="1"/>
  <c r="AS398" i="1" a="1"/>
  <c r="AS398" i="1" s="1"/>
  <c r="AS404" i="1" a="1"/>
  <c r="AS404" i="1" s="1"/>
  <c r="AS400" i="1" a="1"/>
  <c r="AS400" i="1" s="1"/>
  <c r="AS402" i="1" a="1"/>
  <c r="AS402" i="1" s="1"/>
  <c r="AS401" i="1" a="1"/>
  <c r="AS401" i="1" s="1"/>
  <c r="AT407" i="1" a="1"/>
  <c r="AT407" i="1" s="1"/>
  <c r="AT406" i="1" a="1"/>
  <c r="AT406" i="1" s="1"/>
  <c r="AT404" i="1" a="1"/>
  <c r="AT404" i="1" s="1"/>
  <c r="AT403" i="1" a="1"/>
  <c r="AT403" i="1" s="1"/>
  <c r="AT398" i="1" a="1"/>
  <c r="AT398" i="1" s="1"/>
  <c r="AT400" i="1" a="1"/>
  <c r="AT400" i="1" s="1"/>
  <c r="AT402" i="1" a="1"/>
  <c r="AT402" i="1" s="1"/>
  <c r="AT405" i="1" a="1"/>
  <c r="AT405" i="1" s="1"/>
  <c r="AT401" i="1" a="1"/>
  <c r="AT401" i="1" s="1"/>
  <c r="AR407" i="1" a="1"/>
  <c r="AR407" i="1" s="1"/>
  <c r="AR402" i="1" a="1"/>
  <c r="AR402" i="1" s="1"/>
  <c r="AR406" i="1" a="1"/>
  <c r="AR406" i="1" s="1"/>
  <c r="AR403" i="1" a="1"/>
  <c r="AR403" i="1" s="1"/>
  <c r="AR398" i="1" a="1"/>
  <c r="AR398" i="1" s="1"/>
  <c r="AR404" i="1" a="1"/>
  <c r="AR404" i="1" s="1"/>
  <c r="AR400" i="1" a="1"/>
  <c r="AR400" i="1" s="1"/>
  <c r="AR405" i="1" a="1"/>
  <c r="AR405" i="1" s="1"/>
  <c r="AR401" i="1" a="1"/>
  <c r="AR401" i="1" s="1"/>
  <c r="AR419" i="1" a="1"/>
  <c r="AR419" i="1" s="1"/>
  <c r="AR422" i="1" a="1"/>
  <c r="AR422" i="1" s="1"/>
  <c r="AR430" i="1" a="1"/>
  <c r="AR430" i="1" s="1"/>
  <c r="AR431" i="1" a="1"/>
  <c r="AR431" i="1" s="1"/>
  <c r="AR410" i="1" a="1"/>
  <c r="AR410" i="1" s="1"/>
  <c r="AR416" i="1" a="1"/>
  <c r="AR416" i="1" s="1"/>
  <c r="AR413" i="1" a="1"/>
  <c r="AR413" i="1" s="1"/>
  <c r="AR424" i="1" a="1"/>
  <c r="AR424" i="1" s="1"/>
  <c r="AR428" i="1" a="1"/>
  <c r="AR428" i="1" s="1"/>
  <c r="AR429" i="1" a="1"/>
  <c r="AR429" i="1" s="1"/>
  <c r="AR436" i="1" a="1"/>
  <c r="AR436" i="1" s="1"/>
  <c r="AR409" i="1" a="1"/>
  <c r="AR409" i="1" s="1"/>
  <c r="AR412" i="1" a="1"/>
  <c r="AR412" i="1" s="1"/>
  <c r="AR418" i="1" a="1"/>
  <c r="AR418" i="1" s="1"/>
  <c r="AR408" i="1" a="1"/>
  <c r="AR408" i="1" s="1"/>
  <c r="AR420" i="1" a="1"/>
  <c r="AR420" i="1" s="1"/>
  <c r="AR423" i="1" a="1"/>
  <c r="AR423" i="1" s="1"/>
  <c r="AR426" i="1" a="1"/>
  <c r="AR426" i="1" s="1"/>
  <c r="AR432" i="1" a="1"/>
  <c r="AR432" i="1" s="1"/>
  <c r="AR397" i="1" a="1"/>
  <c r="AR397" i="1" s="1"/>
  <c r="AR411" i="1" a="1"/>
  <c r="AR411" i="1" s="1"/>
  <c r="AR417" i="1" a="1"/>
  <c r="AR417" i="1" s="1"/>
  <c r="AR425" i="1" a="1"/>
  <c r="AR425" i="1" s="1"/>
  <c r="AR442" i="1" a="1"/>
  <c r="AR442" i="1" s="1"/>
  <c r="AR438" i="1" a="1"/>
  <c r="AR438" i="1" s="1"/>
  <c r="AR441" i="1" a="1"/>
  <c r="AR441" i="1" s="1"/>
  <c r="AR443" i="1" a="1"/>
  <c r="AR443" i="1" s="1"/>
  <c r="AR433" i="1" a="1"/>
  <c r="AR433" i="1" s="1"/>
  <c r="AR440" i="1" a="1"/>
  <c r="AR440" i="1" s="1"/>
  <c r="AR415" i="1" a="1"/>
  <c r="AR415" i="1" s="1"/>
  <c r="AR434" i="1" a="1"/>
  <c r="AR434" i="1" s="1"/>
  <c r="AR414" i="1" a="1"/>
  <c r="AR414" i="1" s="1"/>
  <c r="AR421" i="1" a="1"/>
  <c r="AR421" i="1" s="1"/>
  <c r="AR427" i="1" a="1"/>
  <c r="AR427" i="1" s="1"/>
  <c r="AR435" i="1" a="1"/>
  <c r="AR435" i="1" s="1"/>
  <c r="AR437" i="1" a="1"/>
  <c r="AR437" i="1" s="1"/>
  <c r="AR439" i="1" a="1"/>
  <c r="AR439" i="1" s="1"/>
  <c r="AT397" i="1" a="1"/>
  <c r="AT397" i="1" s="1"/>
  <c r="AT411" i="1" a="1"/>
  <c r="AT411" i="1" s="1"/>
  <c r="AT417" i="1" a="1"/>
  <c r="AT417" i="1" s="1"/>
  <c r="AT432" i="1" a="1"/>
  <c r="AT432" i="1" s="1"/>
  <c r="AT414" i="1" a="1"/>
  <c r="AT414" i="1" s="1"/>
  <c r="AT419" i="1" a="1"/>
  <c r="AT419" i="1" s="1"/>
  <c r="AT422" i="1" a="1"/>
  <c r="AT422" i="1" s="1"/>
  <c r="AT425" i="1" a="1"/>
  <c r="AT425" i="1" s="1"/>
  <c r="AT430" i="1" a="1"/>
  <c r="AT430" i="1" s="1"/>
  <c r="AT431" i="1" a="1"/>
  <c r="AT431" i="1" s="1"/>
  <c r="AT438" i="1" a="1"/>
  <c r="AT438" i="1" s="1"/>
  <c r="AT410" i="1" a="1"/>
  <c r="AT410" i="1" s="1"/>
  <c r="AT416" i="1" a="1"/>
  <c r="AT416" i="1" s="1"/>
  <c r="AT409" i="1" a="1"/>
  <c r="AT409" i="1" s="1"/>
  <c r="AT418" i="1" a="1"/>
  <c r="AT418" i="1" s="1"/>
  <c r="AT421" i="1" a="1"/>
  <c r="AT421" i="1" s="1"/>
  <c r="AT427" i="1" a="1"/>
  <c r="AT427" i="1" s="1"/>
  <c r="AT434" i="1" a="1"/>
  <c r="AT434" i="1" s="1"/>
  <c r="AT412" i="1" a="1"/>
  <c r="AT412" i="1" s="1"/>
  <c r="AT415" i="1" a="1"/>
  <c r="AT415" i="1" s="1"/>
  <c r="AT433" i="1" a="1"/>
  <c r="AT433" i="1" s="1"/>
  <c r="AT420" i="1" a="1"/>
  <c r="AT420" i="1" s="1"/>
  <c r="AT426" i="1" a="1"/>
  <c r="AT426" i="1" s="1"/>
  <c r="AT435" i="1" a="1"/>
  <c r="AT435" i="1" s="1"/>
  <c r="AT437" i="1" a="1"/>
  <c r="AT437" i="1" s="1"/>
  <c r="AT408" i="1" a="1"/>
  <c r="AT408" i="1" s="1"/>
  <c r="AT439" i="1" a="1"/>
  <c r="AT439" i="1" s="1"/>
  <c r="AT424" i="1" a="1"/>
  <c r="AT424" i="1" s="1"/>
  <c r="AT423" i="1" a="1"/>
  <c r="AT423" i="1" s="1"/>
  <c r="AT442" i="1" a="1"/>
  <c r="AT442" i="1" s="1"/>
  <c r="AT443" i="1" a="1"/>
  <c r="AT443" i="1" s="1"/>
  <c r="AT436" i="1" a="1"/>
  <c r="AT436" i="1" s="1"/>
  <c r="AT440" i="1" a="1"/>
  <c r="AT440" i="1" s="1"/>
  <c r="AT441" i="1" a="1"/>
  <c r="AT441" i="1" s="1"/>
  <c r="AT413" i="1" a="1"/>
  <c r="AT413" i="1" s="1"/>
  <c r="AT428" i="1" a="1"/>
  <c r="AT428" i="1" s="1"/>
  <c r="AT429" i="1" a="1"/>
  <c r="AT429" i="1" s="1"/>
  <c r="AS414" i="1" a="1"/>
  <c r="AS414" i="1" s="1"/>
  <c r="AS425" i="1" a="1"/>
  <c r="AS425" i="1" s="1"/>
  <c r="AS410" i="1" a="1"/>
  <c r="AS410" i="1" s="1"/>
  <c r="AS416" i="1" a="1"/>
  <c r="AS416" i="1" s="1"/>
  <c r="AS435" i="1" a="1"/>
  <c r="AS435" i="1" s="1"/>
  <c r="AS437" i="1" a="1"/>
  <c r="AS437" i="1" s="1"/>
  <c r="AS413" i="1" a="1"/>
  <c r="AS413" i="1" s="1"/>
  <c r="AS415" i="1" a="1"/>
  <c r="AS415" i="1" s="1"/>
  <c r="AS433" i="1" a="1"/>
  <c r="AS433" i="1" s="1"/>
  <c r="AS408" i="1" a="1"/>
  <c r="AS408" i="1" s="1"/>
  <c r="AS420" i="1" a="1"/>
  <c r="AS420" i="1" s="1"/>
  <c r="AS423" i="1" a="1"/>
  <c r="AS423" i="1" s="1"/>
  <c r="AS426" i="1" a="1"/>
  <c r="AS426" i="1" s="1"/>
  <c r="AS409" i="1" a="1"/>
  <c r="AS409" i="1" s="1"/>
  <c r="AS439" i="1" a="1"/>
  <c r="AS439" i="1" s="1"/>
  <c r="AS397" i="1" a="1"/>
  <c r="AS397" i="1" s="1"/>
  <c r="AS419" i="1" a="1"/>
  <c r="AS419" i="1" s="1"/>
  <c r="AS424" i="1" a="1"/>
  <c r="AS424" i="1" s="1"/>
  <c r="AS417" i="1" a="1"/>
  <c r="AS417" i="1" s="1"/>
  <c r="AS418" i="1" a="1"/>
  <c r="AS418" i="1" s="1"/>
  <c r="AS438" i="1" a="1"/>
  <c r="AS438" i="1" s="1"/>
  <c r="AS441" i="1" a="1"/>
  <c r="AS441" i="1" s="1"/>
  <c r="AS442" i="1" a="1"/>
  <c r="AS442" i="1" s="1"/>
  <c r="AS443" i="1" a="1"/>
  <c r="AS443" i="1" s="1"/>
  <c r="AS432" i="1" a="1"/>
  <c r="AS432" i="1" s="1"/>
  <c r="AS436" i="1" a="1"/>
  <c r="AS436" i="1" s="1"/>
  <c r="AS440" i="1" a="1"/>
  <c r="AS440" i="1" s="1"/>
  <c r="AS422" i="1" a="1"/>
  <c r="AS422" i="1" s="1"/>
  <c r="AS430" i="1" a="1"/>
  <c r="AS430" i="1" s="1"/>
  <c r="AS431" i="1" a="1"/>
  <c r="AS431" i="1" s="1"/>
  <c r="AS434" i="1" a="1"/>
  <c r="AS434" i="1" s="1"/>
  <c r="AS412" i="1" a="1"/>
  <c r="AS412" i="1" s="1"/>
  <c r="AS428" i="1" a="1"/>
  <c r="AS428" i="1" s="1"/>
  <c r="AS429" i="1" a="1"/>
  <c r="AS429" i="1" s="1"/>
  <c r="AS411" i="1" a="1"/>
  <c r="AS411" i="1" s="1"/>
  <c r="AS421" i="1" a="1"/>
  <c r="AS421" i="1" s="1"/>
  <c r="AS427" i="1" a="1"/>
  <c r="AS427" i="1" s="1"/>
  <c r="G42" i="6"/>
  <c r="N629" i="9" l="1"/>
  <c r="N628" i="9"/>
  <c r="G609" i="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7" i="1"/>
  <c r="AA386" i="1"/>
  <c r="AA385" i="1"/>
  <c r="AA384" i="1"/>
  <c r="AA383" i="1"/>
  <c r="AA382" i="1"/>
  <c r="AA381" i="1"/>
  <c r="AA380" i="1"/>
  <c r="AA379" i="1"/>
  <c r="AA378" i="1"/>
  <c r="AA377" i="1"/>
  <c r="AA376" i="1"/>
  <c r="AA375" i="1"/>
  <c r="AA370" i="1"/>
  <c r="AA369" i="1"/>
  <c r="AA368" i="1"/>
  <c r="AA367" i="1"/>
  <c r="AA366" i="1"/>
  <c r="AA365" i="1"/>
  <c r="AA364" i="1"/>
  <c r="AA363" i="1"/>
  <c r="AA362" i="1"/>
  <c r="AA361" i="1"/>
  <c r="AA360" i="1"/>
  <c r="AA359" i="1"/>
  <c r="AA358" i="1"/>
  <c r="AA357" i="1"/>
  <c r="AA356" i="1"/>
  <c r="AA355" i="1"/>
  <c r="AA354" i="1"/>
  <c r="AA353" i="1"/>
  <c r="AA352" i="1"/>
  <c r="AA341" i="1"/>
  <c r="Y387" i="1"/>
  <c r="Y386" i="1"/>
  <c r="Y385" i="1"/>
  <c r="Y384" i="1"/>
  <c r="Y383" i="1"/>
  <c r="Y382" i="1"/>
  <c r="Y381" i="1"/>
  <c r="Y380" i="1"/>
  <c r="Y379" i="1"/>
  <c r="Y378" i="1"/>
  <c r="Y377" i="1"/>
  <c r="Y376" i="1"/>
  <c r="Y375" i="1"/>
  <c r="Y370" i="1"/>
  <c r="Y369" i="1"/>
  <c r="Y368" i="1"/>
  <c r="Y367" i="1"/>
  <c r="Y366" i="1"/>
  <c r="Y365" i="1"/>
  <c r="Y364" i="1"/>
  <c r="Y363" i="1"/>
  <c r="Y362" i="1"/>
  <c r="Y361" i="1"/>
  <c r="Y360" i="1"/>
  <c r="Y359" i="1"/>
  <c r="Y358" i="1"/>
  <c r="Y357" i="1"/>
  <c r="Y356" i="1"/>
  <c r="Y355" i="1"/>
  <c r="Y354" i="1"/>
  <c r="Y353" i="1"/>
  <c r="Y352" i="1"/>
  <c r="Y341" i="1"/>
  <c r="W387" i="1"/>
  <c r="W386" i="1"/>
  <c r="W385" i="1"/>
  <c r="W384" i="1"/>
  <c r="W383" i="1"/>
  <c r="W382" i="1"/>
  <c r="W381" i="1"/>
  <c r="W380" i="1"/>
  <c r="W379" i="1"/>
  <c r="W378" i="1"/>
  <c r="W377" i="1"/>
  <c r="W376" i="1"/>
  <c r="W375" i="1"/>
  <c r="W370" i="1"/>
  <c r="W369" i="1"/>
  <c r="W368" i="1"/>
  <c r="W367" i="1"/>
  <c r="W366" i="1"/>
  <c r="W365" i="1"/>
  <c r="W364" i="1"/>
  <c r="W363" i="1"/>
  <c r="W362" i="1"/>
  <c r="W361" i="1"/>
  <c r="W360" i="1"/>
  <c r="W359" i="1"/>
  <c r="W358" i="1"/>
  <c r="W357" i="1"/>
  <c r="W356" i="1"/>
  <c r="W355" i="1"/>
  <c r="W354" i="1"/>
  <c r="W353" i="1"/>
  <c r="W352" i="1"/>
  <c r="W341" i="1"/>
  <c r="U387" i="1"/>
  <c r="U386" i="1"/>
  <c r="U385" i="1"/>
  <c r="U384" i="1"/>
  <c r="U383" i="1"/>
  <c r="U382" i="1"/>
  <c r="U381" i="1"/>
  <c r="U380" i="1"/>
  <c r="U379" i="1"/>
  <c r="U378" i="1"/>
  <c r="U377" i="1"/>
  <c r="U376" i="1"/>
  <c r="U375" i="1"/>
  <c r="U370" i="1"/>
  <c r="U369" i="1"/>
  <c r="U368" i="1"/>
  <c r="U367" i="1"/>
  <c r="U366" i="1"/>
  <c r="U365" i="1"/>
  <c r="U364" i="1"/>
  <c r="U363" i="1"/>
  <c r="U362" i="1"/>
  <c r="U361" i="1"/>
  <c r="U360" i="1"/>
  <c r="U359" i="1"/>
  <c r="U358" i="1"/>
  <c r="U357" i="1"/>
  <c r="U356" i="1"/>
  <c r="U355" i="1"/>
  <c r="U354" i="1"/>
  <c r="U353" i="1"/>
  <c r="U352" i="1"/>
  <c r="U341" i="1"/>
  <c r="S387" i="1"/>
  <c r="S386" i="1"/>
  <c r="S385" i="1"/>
  <c r="S384" i="1"/>
  <c r="S383" i="1"/>
  <c r="S382" i="1"/>
  <c r="S381" i="1"/>
  <c r="S380" i="1"/>
  <c r="S379" i="1"/>
  <c r="S378" i="1"/>
  <c r="S377" i="1"/>
  <c r="S376" i="1"/>
  <c r="S375" i="1"/>
  <c r="S370" i="1"/>
  <c r="S369" i="1"/>
  <c r="S368" i="1"/>
  <c r="S367" i="1"/>
  <c r="S366" i="1"/>
  <c r="S365" i="1"/>
  <c r="S364" i="1"/>
  <c r="S363" i="1"/>
  <c r="S362" i="1"/>
  <c r="S361" i="1"/>
  <c r="S360" i="1"/>
  <c r="S359" i="1"/>
  <c r="S358" i="1"/>
  <c r="S357" i="1"/>
  <c r="S356" i="1"/>
  <c r="S355" i="1"/>
  <c r="S354" i="1"/>
  <c r="S353" i="1"/>
  <c r="S352" i="1"/>
  <c r="S341" i="1"/>
  <c r="Q387" i="1"/>
  <c r="Q386" i="1"/>
  <c r="Q385" i="1"/>
  <c r="Q384" i="1"/>
  <c r="Q383" i="1"/>
  <c r="Q382" i="1"/>
  <c r="Q381" i="1"/>
  <c r="Q380" i="1"/>
  <c r="Q379" i="1"/>
  <c r="Q378" i="1"/>
  <c r="Q377" i="1"/>
  <c r="Q376" i="1"/>
  <c r="Q375" i="1"/>
  <c r="Q370" i="1"/>
  <c r="Q369" i="1"/>
  <c r="Q368" i="1"/>
  <c r="Q367" i="1"/>
  <c r="Q366" i="1"/>
  <c r="Q365" i="1"/>
  <c r="Q364" i="1"/>
  <c r="Q363" i="1"/>
  <c r="Q362" i="1"/>
  <c r="Q361" i="1"/>
  <c r="Q360" i="1"/>
  <c r="Q359" i="1"/>
  <c r="Q358" i="1"/>
  <c r="Q357" i="1"/>
  <c r="Q356" i="1"/>
  <c r="Q355" i="1"/>
  <c r="Q354" i="1"/>
  <c r="Q353" i="1"/>
  <c r="Q352" i="1"/>
  <c r="Q341" i="1"/>
  <c r="O387" i="1"/>
  <c r="O386" i="1"/>
  <c r="O385" i="1"/>
  <c r="O384" i="1"/>
  <c r="O383" i="1"/>
  <c r="O382" i="1"/>
  <c r="O381" i="1"/>
  <c r="O380" i="1"/>
  <c r="O379" i="1"/>
  <c r="O378" i="1"/>
  <c r="O377" i="1"/>
  <c r="O376" i="1"/>
  <c r="O375" i="1"/>
  <c r="O370" i="1"/>
  <c r="O369" i="1"/>
  <c r="O368" i="1"/>
  <c r="O367" i="1"/>
  <c r="O366" i="1"/>
  <c r="O365" i="1"/>
  <c r="O364" i="1"/>
  <c r="O363" i="1"/>
  <c r="O362" i="1"/>
  <c r="O361" i="1"/>
  <c r="O360" i="1"/>
  <c r="O359" i="1"/>
  <c r="O358" i="1"/>
  <c r="O357" i="1"/>
  <c r="O356" i="1"/>
  <c r="O355" i="1"/>
  <c r="O354" i="1"/>
  <c r="O353" i="1"/>
  <c r="O352" i="1"/>
  <c r="O341" i="1"/>
  <c r="M387" i="1"/>
  <c r="M386" i="1"/>
  <c r="M385" i="1"/>
  <c r="M384" i="1"/>
  <c r="M383" i="1"/>
  <c r="M382" i="1"/>
  <c r="M381" i="1"/>
  <c r="M380" i="1"/>
  <c r="M379" i="1"/>
  <c r="M378" i="1"/>
  <c r="M377" i="1"/>
  <c r="M376" i="1"/>
  <c r="M375" i="1"/>
  <c r="M370" i="1"/>
  <c r="M369" i="1"/>
  <c r="M368" i="1"/>
  <c r="M367" i="1"/>
  <c r="M366" i="1"/>
  <c r="M365" i="1"/>
  <c r="M364" i="1"/>
  <c r="M363" i="1"/>
  <c r="M362" i="1"/>
  <c r="M361" i="1"/>
  <c r="M360" i="1"/>
  <c r="M359" i="1"/>
  <c r="M358" i="1"/>
  <c r="M357" i="1"/>
  <c r="M356" i="1"/>
  <c r="M355" i="1"/>
  <c r="M354" i="1"/>
  <c r="M353" i="1"/>
  <c r="M352" i="1"/>
  <c r="M341" i="1"/>
  <c r="K352" i="1"/>
  <c r="K353" i="1"/>
  <c r="K354" i="1"/>
  <c r="K355" i="1"/>
  <c r="K356" i="1"/>
  <c r="K357" i="1"/>
  <c r="K358" i="1"/>
  <c r="K359" i="1"/>
  <c r="K360" i="1"/>
  <c r="K361" i="1"/>
  <c r="K362" i="1"/>
  <c r="K363" i="1"/>
  <c r="K364" i="1"/>
  <c r="K365" i="1"/>
  <c r="K366" i="1"/>
  <c r="K367" i="1"/>
  <c r="K368" i="1"/>
  <c r="K369" i="1"/>
  <c r="K370" i="1"/>
  <c r="K375" i="1"/>
  <c r="K376" i="1"/>
  <c r="K377" i="1"/>
  <c r="K378" i="1"/>
  <c r="K379" i="1"/>
  <c r="K380" i="1"/>
  <c r="K381" i="1"/>
  <c r="K382" i="1"/>
  <c r="K383" i="1"/>
  <c r="K384" i="1"/>
  <c r="K385" i="1"/>
  <c r="K386" i="1"/>
  <c r="K387" i="1"/>
  <c r="K341" i="1"/>
  <c r="I697" i="1" a="1"/>
  <c r="I697" i="1" s="1"/>
  <c r="G352" i="1"/>
  <c r="G353" i="1"/>
  <c r="G354" i="1"/>
  <c r="G355" i="1"/>
  <c r="G356" i="1"/>
  <c r="G357" i="1"/>
  <c r="G358" i="1"/>
  <c r="G359" i="1"/>
  <c r="G360" i="1"/>
  <c r="G361" i="1"/>
  <c r="G362" i="1"/>
  <c r="G363" i="1"/>
  <c r="G364" i="1"/>
  <c r="G365" i="1"/>
  <c r="G366" i="1"/>
  <c r="G367" i="1"/>
  <c r="G368" i="1"/>
  <c r="G369" i="1"/>
  <c r="G370" i="1"/>
  <c r="G375" i="1"/>
  <c r="G376" i="1"/>
  <c r="G377" i="1"/>
  <c r="G378" i="1"/>
  <c r="G379" i="1"/>
  <c r="G380" i="1"/>
  <c r="G381" i="1"/>
  <c r="G382" i="1"/>
  <c r="G383" i="1"/>
  <c r="G384" i="1"/>
  <c r="G385" i="1"/>
  <c r="G386" i="1"/>
  <c r="G387" i="1"/>
  <c r="G341"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3" i="1"/>
  <c r="W283" i="1"/>
  <c r="X283" i="1"/>
  <c r="Y283" i="1"/>
  <c r="Z283" i="1"/>
  <c r="AA283" i="1"/>
  <c r="AB283" i="1"/>
  <c r="AC283" i="1"/>
  <c r="AD283" i="1"/>
  <c r="V294" i="1"/>
  <c r="W294" i="1"/>
  <c r="X294" i="1"/>
  <c r="Y294" i="1"/>
  <c r="Z294" i="1"/>
  <c r="AA294" i="1"/>
  <c r="AB294" i="1"/>
  <c r="AC294" i="1"/>
  <c r="AD294"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U294" i="1"/>
  <c r="U297" i="1"/>
  <c r="U298" i="1"/>
  <c r="U299" i="1"/>
  <c r="U300" i="1"/>
  <c r="U301" i="1"/>
  <c r="U302" i="1"/>
  <c r="U303" i="1"/>
  <c r="U304" i="1"/>
  <c r="U305" i="1"/>
  <c r="U306" i="1"/>
  <c r="U307" i="1"/>
  <c r="U308" i="1"/>
  <c r="U309" i="1"/>
  <c r="U310" i="1"/>
  <c r="U311" i="1"/>
  <c r="U312" i="1"/>
  <c r="U317" i="1"/>
  <c r="U318" i="1"/>
  <c r="U319" i="1"/>
  <c r="U320" i="1"/>
  <c r="U321" i="1"/>
  <c r="U322" i="1"/>
  <c r="U323" i="1"/>
  <c r="U324" i="1"/>
  <c r="U325" i="1"/>
  <c r="U326" i="1"/>
  <c r="U327" i="1"/>
  <c r="U328" i="1"/>
  <c r="U329" i="1"/>
  <c r="U28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2" i="1"/>
  <c r="W295" i="1" l="1"/>
  <c r="U295" i="1"/>
  <c r="AD295" i="1"/>
  <c r="V295" i="1"/>
  <c r="AC295" i="1"/>
  <c r="J166" i="6"/>
  <c r="J158" i="6"/>
  <c r="AB295" i="1"/>
  <c r="J165" i="6"/>
  <c r="J157" i="6"/>
  <c r="AA295" i="1"/>
  <c r="J164" i="6"/>
  <c r="Z295" i="1"/>
  <c r="Y295" i="1"/>
  <c r="X295"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9" i="1"/>
  <c r="J799" i="1"/>
  <c r="K799" i="1"/>
  <c r="L799" i="1"/>
  <c r="M799" i="1"/>
  <c r="N799" i="1"/>
  <c r="O799" i="1"/>
  <c r="P799" i="1"/>
  <c r="Q799" i="1"/>
  <c r="H799" i="1"/>
  <c r="I793" i="1"/>
  <c r="J793" i="1"/>
  <c r="K793" i="1"/>
  <c r="L793" i="1"/>
  <c r="M793" i="1"/>
  <c r="N793" i="1"/>
  <c r="O793" i="1"/>
  <c r="P793" i="1"/>
  <c r="Q793" i="1"/>
  <c r="H793" i="1"/>
  <c r="I790" i="1"/>
  <c r="J790" i="1"/>
  <c r="K790" i="1"/>
  <c r="L790" i="1"/>
  <c r="M790" i="1"/>
  <c r="N790" i="1"/>
  <c r="O790" i="1"/>
  <c r="P790" i="1"/>
  <c r="Q790" i="1"/>
  <c r="H790" i="1"/>
  <c r="I776" i="1"/>
  <c r="J776" i="1"/>
  <c r="K776" i="1"/>
  <c r="L776" i="1"/>
  <c r="M776" i="1"/>
  <c r="N776" i="1"/>
  <c r="O776" i="1"/>
  <c r="P776" i="1"/>
  <c r="Q776" i="1"/>
  <c r="H776" i="1"/>
  <c r="G768" i="1"/>
  <c r="G770" i="1"/>
  <c r="G771" i="1"/>
  <c r="G772" i="1"/>
  <c r="G773" i="1"/>
  <c r="G774" i="1"/>
  <c r="G775" i="1"/>
  <c r="G776" i="1"/>
  <c r="G777" i="1"/>
  <c r="G778" i="1"/>
  <c r="G779" i="1"/>
  <c r="G780" i="1"/>
  <c r="G781" i="1"/>
  <c r="G782" i="1"/>
  <c r="G783" i="1"/>
  <c r="G784" i="1"/>
  <c r="G785" i="1"/>
  <c r="G786" i="1"/>
  <c r="G788" i="1"/>
  <c r="G789" i="1"/>
  <c r="G790" i="1"/>
  <c r="G791" i="1"/>
  <c r="G792" i="1"/>
  <c r="G793" i="1"/>
  <c r="G794" i="1"/>
  <c r="G795" i="1"/>
  <c r="G796" i="1"/>
  <c r="G797" i="1"/>
  <c r="G798" i="1"/>
  <c r="G799" i="1"/>
  <c r="G800" i="1"/>
  <c r="G801" i="1"/>
  <c r="G802" i="1"/>
  <c r="K739" i="1"/>
  <c r="L739" i="1"/>
  <c r="M739" i="1"/>
  <c r="N739" i="1"/>
  <c r="O739" i="1"/>
  <c r="P739" i="1"/>
  <c r="R739" i="1"/>
  <c r="K742" i="1"/>
  <c r="L742" i="1"/>
  <c r="M742" i="1"/>
  <c r="N742" i="1"/>
  <c r="O742" i="1"/>
  <c r="P742" i="1"/>
  <c r="R742" i="1"/>
  <c r="K748" i="1"/>
  <c r="L748" i="1"/>
  <c r="M748" i="1"/>
  <c r="N748" i="1"/>
  <c r="O748" i="1"/>
  <c r="P748" i="1"/>
  <c r="R748" i="1"/>
  <c r="J748" i="1"/>
  <c r="J742" i="1"/>
  <c r="J739" i="1"/>
  <c r="K725" i="1"/>
  <c r="L725" i="1"/>
  <c r="M725" i="1"/>
  <c r="N725" i="1"/>
  <c r="O725" i="1"/>
  <c r="P725" i="1"/>
  <c r="R725" i="1"/>
  <c r="J725" i="1"/>
  <c r="I725" i="1"/>
  <c r="I726" i="1"/>
  <c r="I727" i="1"/>
  <c r="I728" i="1"/>
  <c r="I729" i="1"/>
  <c r="I730" i="1"/>
  <c r="I731" i="1"/>
  <c r="I732" i="1"/>
  <c r="I733" i="1"/>
  <c r="I734" i="1"/>
  <c r="I735" i="1"/>
  <c r="I737" i="1"/>
  <c r="I738" i="1"/>
  <c r="I739" i="1"/>
  <c r="I740" i="1"/>
  <c r="I741" i="1"/>
  <c r="I742" i="1"/>
  <c r="I743" i="1"/>
  <c r="I744" i="1"/>
  <c r="I745" i="1"/>
  <c r="I746" i="1"/>
  <c r="I747" i="1"/>
  <c r="I748" i="1"/>
  <c r="I749" i="1"/>
  <c r="I750" i="1"/>
  <c r="I751" i="1"/>
  <c r="I717" i="1"/>
  <c r="I719" i="1"/>
  <c r="I720" i="1"/>
  <c r="I721" i="1"/>
  <c r="I722" i="1"/>
  <c r="I723" i="1"/>
  <c r="I724" i="1"/>
  <c r="I192" i="1" l="1"/>
  <c r="I171" i="1"/>
  <c r="G767" i="1"/>
  <c r="I716" i="1"/>
  <c r="H601" i="1"/>
  <c r="H602" i="1"/>
  <c r="H603" i="1"/>
  <c r="H604" i="1"/>
  <c r="H605" i="1"/>
  <c r="H606" i="1"/>
  <c r="H607" i="1"/>
  <c r="H608" i="1"/>
  <c r="H609" i="1"/>
  <c r="H610" i="1"/>
  <c r="H611" i="1"/>
  <c r="H612" i="1"/>
  <c r="H613" i="1"/>
  <c r="H614" i="1"/>
  <c r="H615" i="1"/>
  <c r="H616" i="1"/>
  <c r="H600" i="1"/>
  <c r="I568" i="1"/>
  <c r="I569" i="1"/>
  <c r="I570" i="1"/>
  <c r="I571" i="1"/>
  <c r="I572" i="1"/>
  <c r="I573" i="1"/>
  <c r="I574" i="1"/>
  <c r="I575" i="1"/>
  <c r="I576" i="1"/>
  <c r="I577" i="1"/>
  <c r="I578" i="1"/>
  <c r="I579" i="1"/>
  <c r="I580" i="1"/>
  <c r="I581" i="1"/>
  <c r="I582" i="1"/>
  <c r="I583" i="1"/>
  <c r="I56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F119" i="18" l="1"/>
  <c r="AK119" i="18"/>
  <c r="AL119" i="18" s="1"/>
  <c r="AK120" i="18"/>
  <c r="AL120" i="18" s="1"/>
  <c r="F120" i="18"/>
  <c r="AN153" i="18"/>
  <c r="AN145" i="18"/>
  <c r="AN152" i="18"/>
  <c r="AN151" i="18"/>
  <c r="AN150" i="18"/>
  <c r="AN149" i="18"/>
  <c r="AN148" i="18"/>
  <c r="AN147" i="18"/>
  <c r="AN154" i="18"/>
  <c r="AN146" i="18"/>
  <c r="Q153" i="27"/>
  <c r="AC115" i="22"/>
  <c r="AC112" i="22"/>
  <c r="AC111" i="22"/>
  <c r="AB115" i="22"/>
  <c r="AK121" i="18"/>
  <c r="AL121" i="18" s="1"/>
  <c r="F121" i="18"/>
  <c r="AN129" i="18"/>
  <c r="AN128" i="18"/>
  <c r="AN127" i="18"/>
  <c r="AN134" i="18"/>
  <c r="AN126" i="18"/>
  <c r="AN133" i="18"/>
  <c r="AN125" i="18"/>
  <c r="AN132" i="18"/>
  <c r="AN131" i="18"/>
  <c r="AN130" i="18"/>
  <c r="O153"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AL124" i="18" s="1"/>
  <c r="F81" i="18"/>
  <c r="AK81" i="18"/>
  <c r="F142" i="18"/>
  <c r="AK142" i="18"/>
  <c r="AL142" i="18" s="1"/>
  <c r="AK139" i="18"/>
  <c r="F139" i="18"/>
  <c r="AK137" i="18"/>
  <c r="F137" i="18"/>
  <c r="F79" i="18"/>
  <c r="AK79" i="18"/>
  <c r="AL79" i="18" s="1"/>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6" i="1" a="1"/>
  <c r="M546" i="1" s="1"/>
  <c r="Q546" i="1" a="1"/>
  <c r="Q546" i="1" s="1"/>
  <c r="U546" i="1" a="1"/>
  <c r="U546" i="1" s="1"/>
  <c r="Y546" i="1" a="1"/>
  <c r="Y546" i="1" s="1"/>
  <c r="AC546" i="1" a="1"/>
  <c r="AC546" i="1" s="1"/>
  <c r="AG546" i="1" a="1"/>
  <c r="AG546" i="1" s="1"/>
  <c r="AK546" i="1" a="1"/>
  <c r="AK546" i="1" s="1"/>
  <c r="AO546" i="1" a="1"/>
  <c r="AO546" i="1" s="1"/>
  <c r="AS546" i="1" a="1"/>
  <c r="AS546" i="1" s="1"/>
  <c r="M526" i="1" a="1"/>
  <c r="M526" i="1" s="1"/>
  <c r="Q526" i="1" a="1"/>
  <c r="Q526" i="1" s="1"/>
  <c r="U526" i="1" a="1"/>
  <c r="U526" i="1" s="1"/>
  <c r="Y526" i="1" a="1"/>
  <c r="Y526" i="1" s="1"/>
  <c r="AC526" i="1" a="1"/>
  <c r="AC526" i="1" s="1"/>
  <c r="AG526" i="1" a="1"/>
  <c r="AG526" i="1" s="1"/>
  <c r="AK526" i="1" a="1"/>
  <c r="AK526" i="1" s="1"/>
  <c r="AO526" i="1" a="1"/>
  <c r="AO526" i="1" s="1"/>
  <c r="AS526" i="1" a="1"/>
  <c r="AS526" i="1" s="1"/>
  <c r="L550" i="1" a="1"/>
  <c r="L550" i="1" s="1"/>
  <c r="P550" i="1" a="1"/>
  <c r="P550" i="1" s="1"/>
  <c r="T550" i="1" a="1"/>
  <c r="T550" i="1" s="1"/>
  <c r="X550" i="1" a="1"/>
  <c r="X550" i="1" s="1"/>
  <c r="AB550" i="1" a="1"/>
  <c r="AB550" i="1" s="1"/>
  <c r="AF550" i="1" a="1"/>
  <c r="AF550" i="1" s="1"/>
  <c r="AJ550" i="1" a="1"/>
  <c r="AJ550" i="1" s="1"/>
  <c r="AN550" i="1" a="1"/>
  <c r="AN550" i="1" s="1"/>
  <c r="AR550" i="1" a="1"/>
  <c r="AR550" i="1" s="1"/>
  <c r="L548" i="1" a="1"/>
  <c r="L548" i="1" s="1"/>
  <c r="P548" i="1" a="1"/>
  <c r="P548" i="1" s="1"/>
  <c r="T548" i="1" a="1"/>
  <c r="T548" i="1" s="1"/>
  <c r="X548" i="1" a="1"/>
  <c r="X548" i="1" s="1"/>
  <c r="AB548" i="1" a="1"/>
  <c r="AB548" i="1" s="1"/>
  <c r="AF548" i="1" a="1"/>
  <c r="AF548" i="1" s="1"/>
  <c r="AJ548" i="1" a="1"/>
  <c r="AJ548" i="1" s="1"/>
  <c r="AN548" i="1" a="1"/>
  <c r="AN548" i="1" s="1"/>
  <c r="AR548" i="1" a="1"/>
  <c r="AR548" i="1" s="1"/>
  <c r="L546" i="1" a="1"/>
  <c r="L546" i="1" s="1"/>
  <c r="P546" i="1" a="1"/>
  <c r="P546" i="1" s="1"/>
  <c r="T546" i="1" a="1"/>
  <c r="T546" i="1" s="1"/>
  <c r="X546" i="1" a="1"/>
  <c r="X546" i="1" s="1"/>
  <c r="AB546" i="1" a="1"/>
  <c r="AB546" i="1" s="1"/>
  <c r="AF546" i="1" a="1"/>
  <c r="AF546" i="1" s="1"/>
  <c r="AJ546" i="1" a="1"/>
  <c r="AJ546" i="1" s="1"/>
  <c r="AN546" i="1" a="1"/>
  <c r="AN546" i="1" s="1"/>
  <c r="AR546" i="1" a="1"/>
  <c r="AR546"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M544" i="1" a="1"/>
  <c r="M544" i="1" s="1"/>
  <c r="Q544" i="1" a="1"/>
  <c r="Q544" i="1" s="1"/>
  <c r="U544" i="1" a="1"/>
  <c r="U544" i="1" s="1"/>
  <c r="Y544" i="1" a="1"/>
  <c r="Y544" i="1" s="1"/>
  <c r="AC544" i="1" a="1"/>
  <c r="AC544" i="1" s="1"/>
  <c r="AG544" i="1" a="1"/>
  <c r="AG544" i="1" s="1"/>
  <c r="AK544" i="1" a="1"/>
  <c r="AK544" i="1" s="1"/>
  <c r="AO544" i="1" a="1"/>
  <c r="AO544" i="1" s="1"/>
  <c r="AS544" i="1" a="1"/>
  <c r="AS544" i="1" s="1"/>
  <c r="M530" i="1" a="1"/>
  <c r="M530" i="1" s="1"/>
  <c r="Q530" i="1" a="1"/>
  <c r="Q530" i="1" s="1"/>
  <c r="U530" i="1" a="1"/>
  <c r="U530" i="1" s="1"/>
  <c r="Y530" i="1" a="1"/>
  <c r="Y530" i="1" s="1"/>
  <c r="AC530" i="1" a="1"/>
  <c r="AC530" i="1" s="1"/>
  <c r="AG530" i="1" a="1"/>
  <c r="AG530" i="1" s="1"/>
  <c r="AK530" i="1" a="1"/>
  <c r="AK530" i="1" s="1"/>
  <c r="AO530" i="1" a="1"/>
  <c r="AO530" i="1" s="1"/>
  <c r="AS530" i="1" a="1"/>
  <c r="AS530" i="1" s="1"/>
  <c r="M516" i="1" a="1"/>
  <c r="M516" i="1" s="1"/>
  <c r="Q516" i="1" a="1"/>
  <c r="Q516" i="1" s="1"/>
  <c r="U516" i="1" a="1"/>
  <c r="U516" i="1" s="1"/>
  <c r="Y516" i="1" a="1"/>
  <c r="Y516" i="1" s="1"/>
  <c r="AC516" i="1" a="1"/>
  <c r="AC516" i="1" s="1"/>
  <c r="AG516" i="1" a="1"/>
  <c r="AG516" i="1" s="1"/>
  <c r="AK516" i="1" a="1"/>
  <c r="AK516" i="1" s="1"/>
  <c r="AO516" i="1" a="1"/>
  <c r="AO516" i="1" s="1"/>
  <c r="AS516" i="1" a="1"/>
  <c r="AS516" i="1" s="1"/>
  <c r="O547" i="1" a="1"/>
  <c r="O547" i="1" s="1"/>
  <c r="S547" i="1" a="1"/>
  <c r="S547" i="1" s="1"/>
  <c r="W547" i="1" a="1"/>
  <c r="W547" i="1" s="1"/>
  <c r="AA547" i="1" a="1"/>
  <c r="AA547" i="1" s="1"/>
  <c r="AE547" i="1" a="1"/>
  <c r="AE547" i="1" s="1"/>
  <c r="AI547" i="1" a="1"/>
  <c r="AI547" i="1" s="1"/>
  <c r="AM547" i="1" a="1"/>
  <c r="AM547" i="1" s="1"/>
  <c r="AQ547" i="1" a="1"/>
  <c r="AQ547" i="1" s="1"/>
  <c r="AU547" i="1" a="1"/>
  <c r="AU547" i="1" s="1"/>
  <c r="O533" i="1" a="1"/>
  <c r="O533" i="1" s="1"/>
  <c r="S533" i="1" a="1"/>
  <c r="S533" i="1" s="1"/>
  <c r="W533" i="1" a="1"/>
  <c r="W533" i="1" s="1"/>
  <c r="AA533" i="1" a="1"/>
  <c r="AA533" i="1" s="1"/>
  <c r="AE533" i="1" a="1"/>
  <c r="AE533" i="1" s="1"/>
  <c r="AI533" i="1" a="1"/>
  <c r="AI533" i="1" s="1"/>
  <c r="AM533" i="1" a="1"/>
  <c r="AM533" i="1" s="1"/>
  <c r="AQ533" i="1" a="1"/>
  <c r="AQ533" i="1" s="1"/>
  <c r="AU533" i="1" a="1"/>
  <c r="AU533" i="1" s="1"/>
  <c r="O519" i="1" a="1"/>
  <c r="O519" i="1" s="1"/>
  <c r="S519" i="1" a="1"/>
  <c r="S519" i="1" s="1"/>
  <c r="W519" i="1" a="1"/>
  <c r="W519" i="1" s="1"/>
  <c r="AA519" i="1" a="1"/>
  <c r="AA519" i="1" s="1"/>
  <c r="AE519" i="1" a="1"/>
  <c r="AE519" i="1" s="1"/>
  <c r="AI519" i="1" a="1"/>
  <c r="AI519" i="1" s="1"/>
  <c r="AM519" i="1" a="1"/>
  <c r="AM519" i="1" s="1"/>
  <c r="AQ519" i="1" a="1"/>
  <c r="AQ519" i="1" s="1"/>
  <c r="AU519" i="1" a="1"/>
  <c r="AU519"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9" i="1" a="1"/>
  <c r="N539" i="1" s="1"/>
  <c r="R539" i="1" a="1"/>
  <c r="R539" i="1" s="1"/>
  <c r="V539" i="1" a="1"/>
  <c r="V539" i="1" s="1"/>
  <c r="Z539" i="1" a="1"/>
  <c r="Z539" i="1" s="1"/>
  <c r="AD539" i="1" a="1"/>
  <c r="AD539" i="1" s="1"/>
  <c r="AH539" i="1" a="1"/>
  <c r="AH539" i="1" s="1"/>
  <c r="AL539" i="1" a="1"/>
  <c r="AL539" i="1" s="1"/>
  <c r="AP539" i="1" a="1"/>
  <c r="AP539" i="1" s="1"/>
  <c r="AT539" i="1" a="1"/>
  <c r="AT539"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M542" i="1" a="1"/>
  <c r="M542" i="1" s="1"/>
  <c r="Q542" i="1" a="1"/>
  <c r="Q542" i="1" s="1"/>
  <c r="U542" i="1" a="1"/>
  <c r="U542" i="1" s="1"/>
  <c r="Y542" i="1" a="1"/>
  <c r="Y542" i="1" s="1"/>
  <c r="AC542" i="1" a="1"/>
  <c r="AC542" i="1" s="1"/>
  <c r="AG542" i="1" a="1"/>
  <c r="AG542" i="1" s="1"/>
  <c r="AK542" i="1" a="1"/>
  <c r="AK542" i="1" s="1"/>
  <c r="AO542" i="1" a="1"/>
  <c r="AO542" i="1" s="1"/>
  <c r="AS542" i="1" a="1"/>
  <c r="AS542" i="1" s="1"/>
  <c r="M528" i="1" a="1"/>
  <c r="M528" i="1" s="1"/>
  <c r="Q528" i="1" a="1"/>
  <c r="Q528" i="1" s="1"/>
  <c r="U528" i="1" a="1"/>
  <c r="U528" i="1" s="1"/>
  <c r="Y528" i="1" a="1"/>
  <c r="Y528" i="1" s="1"/>
  <c r="AC528" i="1" a="1"/>
  <c r="AC528" i="1" s="1"/>
  <c r="AG528" i="1" a="1"/>
  <c r="AG528" i="1" s="1"/>
  <c r="AK528" i="1" a="1"/>
  <c r="AK528" i="1" s="1"/>
  <c r="AO528" i="1" a="1"/>
  <c r="AO528" i="1" s="1"/>
  <c r="AS528" i="1" a="1"/>
  <c r="AS528" i="1" s="1"/>
  <c r="M520" i="1" a="1"/>
  <c r="M520" i="1" s="1"/>
  <c r="Q520" i="1" a="1"/>
  <c r="Q520" i="1" s="1"/>
  <c r="U520" i="1" a="1"/>
  <c r="U520" i="1" s="1"/>
  <c r="Y520" i="1" a="1"/>
  <c r="Y520" i="1" s="1"/>
  <c r="AC520" i="1" a="1"/>
  <c r="AC520" i="1" s="1"/>
  <c r="AG520" i="1" a="1"/>
  <c r="AG520" i="1" s="1"/>
  <c r="AK520" i="1" a="1"/>
  <c r="AK520" i="1" s="1"/>
  <c r="AO520" i="1" a="1"/>
  <c r="AO520" i="1" s="1"/>
  <c r="AS520" i="1" a="1"/>
  <c r="AS520" i="1" s="1"/>
  <c r="O549" i="1" a="1"/>
  <c r="O549" i="1" s="1"/>
  <c r="S549" i="1" a="1"/>
  <c r="S549" i="1" s="1"/>
  <c r="W549" i="1" a="1"/>
  <c r="W549" i="1" s="1"/>
  <c r="AA549" i="1" a="1"/>
  <c r="AA549" i="1" s="1"/>
  <c r="AE549" i="1" a="1"/>
  <c r="AE549" i="1" s="1"/>
  <c r="AI549" i="1" a="1"/>
  <c r="AI549" i="1" s="1"/>
  <c r="AM549" i="1" a="1"/>
  <c r="AM549" i="1" s="1"/>
  <c r="AQ549" i="1" a="1"/>
  <c r="AQ549" i="1" s="1"/>
  <c r="AU549" i="1" a="1"/>
  <c r="AU549" i="1" s="1"/>
  <c r="O539" i="1" a="1"/>
  <c r="O539" i="1" s="1"/>
  <c r="S539" i="1" a="1"/>
  <c r="S539" i="1" s="1"/>
  <c r="W539" i="1" a="1"/>
  <c r="W539" i="1" s="1"/>
  <c r="AA539" i="1" a="1"/>
  <c r="AA539" i="1" s="1"/>
  <c r="AE539" i="1" a="1"/>
  <c r="AE539" i="1" s="1"/>
  <c r="AI539" i="1" a="1"/>
  <c r="AI539" i="1" s="1"/>
  <c r="AM539" i="1" a="1"/>
  <c r="AM539" i="1" s="1"/>
  <c r="AQ539" i="1" a="1"/>
  <c r="AQ539" i="1" s="1"/>
  <c r="AU539" i="1" a="1"/>
  <c r="AU53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N549" i="1" a="1"/>
  <c r="N549" i="1" s="1"/>
  <c r="R549" i="1" a="1"/>
  <c r="R549" i="1" s="1"/>
  <c r="V549" i="1" a="1"/>
  <c r="V549" i="1" s="1"/>
  <c r="Z549" i="1" a="1"/>
  <c r="Z549" i="1" s="1"/>
  <c r="AD549" i="1" a="1"/>
  <c r="AD549" i="1" s="1"/>
  <c r="AH549" i="1" a="1"/>
  <c r="AH549" i="1" s="1"/>
  <c r="AL549" i="1" a="1"/>
  <c r="AL549" i="1" s="1"/>
  <c r="AP549" i="1" a="1"/>
  <c r="AP549" i="1" s="1"/>
  <c r="AT549" i="1" a="1"/>
  <c r="AT549" i="1" s="1"/>
  <c r="M547" i="1" a="1"/>
  <c r="M547" i="1" s="1"/>
  <c r="Q547" i="1" a="1"/>
  <c r="Q547" i="1" s="1"/>
  <c r="U547" i="1" a="1"/>
  <c r="U547" i="1" s="1"/>
  <c r="Y547" i="1" a="1"/>
  <c r="Y547" i="1" s="1"/>
  <c r="AC547" i="1" a="1"/>
  <c r="AC547" i="1" s="1"/>
  <c r="AG547" i="1" a="1"/>
  <c r="AG547" i="1" s="1"/>
  <c r="AK547" i="1" a="1"/>
  <c r="AK547" i="1" s="1"/>
  <c r="AO547" i="1" a="1"/>
  <c r="AO547" i="1" s="1"/>
  <c r="AS547" i="1" a="1"/>
  <c r="AS547" i="1" s="1"/>
  <c r="M545" i="1" a="1"/>
  <c r="M545" i="1" s="1"/>
  <c r="Q545" i="1" a="1"/>
  <c r="Q545" i="1" s="1"/>
  <c r="U545" i="1" a="1"/>
  <c r="U545" i="1" s="1"/>
  <c r="Y545" i="1" a="1"/>
  <c r="Y545" i="1" s="1"/>
  <c r="AC545" i="1" a="1"/>
  <c r="AC545" i="1" s="1"/>
  <c r="AG545" i="1" a="1"/>
  <c r="AG545" i="1" s="1"/>
  <c r="AK545" i="1" a="1"/>
  <c r="AK545" i="1" s="1"/>
  <c r="AO545" i="1" a="1"/>
  <c r="AO545" i="1" s="1"/>
  <c r="AS545" i="1" a="1"/>
  <c r="AS545" i="1" s="1"/>
  <c r="M543" i="1" a="1"/>
  <c r="M543" i="1" s="1"/>
  <c r="Q543" i="1" a="1"/>
  <c r="Q543" i="1" s="1"/>
  <c r="U543" i="1" a="1"/>
  <c r="U543" i="1" s="1"/>
  <c r="Y543" i="1" a="1"/>
  <c r="Y543" i="1" s="1"/>
  <c r="AC543" i="1" a="1"/>
  <c r="AC543" i="1" s="1"/>
  <c r="AG543" i="1" a="1"/>
  <c r="AG543" i="1" s="1"/>
  <c r="AK543" i="1" a="1"/>
  <c r="AK543" i="1" s="1"/>
  <c r="AO543" i="1" a="1"/>
  <c r="AO543" i="1" s="1"/>
  <c r="AS543" i="1" a="1"/>
  <c r="AS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3" i="1" a="1"/>
  <c r="M533" i="1" s="1"/>
  <c r="Q533" i="1" a="1"/>
  <c r="Q533" i="1" s="1"/>
  <c r="U533" i="1" a="1"/>
  <c r="U533" i="1" s="1"/>
  <c r="Y533" i="1" a="1"/>
  <c r="Y533" i="1" s="1"/>
  <c r="AC533" i="1" a="1"/>
  <c r="AC533" i="1" s="1"/>
  <c r="AG533" i="1" a="1"/>
  <c r="AG533" i="1" s="1"/>
  <c r="AK533" i="1" a="1"/>
  <c r="AK533" i="1" s="1"/>
  <c r="AO533" i="1" a="1"/>
  <c r="AO533" i="1" s="1"/>
  <c r="AS533" i="1" a="1"/>
  <c r="AS533" i="1" s="1"/>
  <c r="M531" i="1" a="1"/>
  <c r="M531" i="1" s="1"/>
  <c r="Q531" i="1" a="1"/>
  <c r="Q531" i="1" s="1"/>
  <c r="U531" i="1" a="1"/>
  <c r="U531" i="1" s="1"/>
  <c r="Y531" i="1" a="1"/>
  <c r="Y531" i="1" s="1"/>
  <c r="AC531" i="1" a="1"/>
  <c r="AC531" i="1" s="1"/>
  <c r="AG531" i="1" a="1"/>
  <c r="AG531" i="1" s="1"/>
  <c r="AK531" i="1" a="1"/>
  <c r="AK531" i="1" s="1"/>
  <c r="AO531" i="1" a="1"/>
  <c r="AO531" i="1" s="1"/>
  <c r="AS531" i="1" a="1"/>
  <c r="AS531" i="1" s="1"/>
  <c r="M529" i="1" a="1"/>
  <c r="M529" i="1" s="1"/>
  <c r="Q529" i="1" a="1"/>
  <c r="Q529" i="1" s="1"/>
  <c r="U529" i="1" a="1"/>
  <c r="U529" i="1" s="1"/>
  <c r="Y529" i="1" a="1"/>
  <c r="Y529" i="1" s="1"/>
  <c r="AC529" i="1" a="1"/>
  <c r="AC529" i="1" s="1"/>
  <c r="AG529" i="1" a="1"/>
  <c r="AG529" i="1" s="1"/>
  <c r="AK529" i="1" a="1"/>
  <c r="AK529" i="1" s="1"/>
  <c r="AO529" i="1" a="1"/>
  <c r="AO529" i="1" s="1"/>
  <c r="AS529" i="1" a="1"/>
  <c r="AS529"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51" i="1" a="1"/>
  <c r="O551" i="1" s="1"/>
  <c r="S551" i="1" a="1"/>
  <c r="S551" i="1" s="1"/>
  <c r="W551" i="1" a="1"/>
  <c r="W551" i="1" s="1"/>
  <c r="AA551" i="1" a="1"/>
  <c r="AA551" i="1" s="1"/>
  <c r="AE551" i="1" a="1"/>
  <c r="AE551" i="1" s="1"/>
  <c r="AI551" i="1" a="1"/>
  <c r="AI551" i="1" s="1"/>
  <c r="AM551" i="1" a="1"/>
  <c r="AM551" i="1" s="1"/>
  <c r="AQ551" i="1" a="1"/>
  <c r="AQ551" i="1" s="1"/>
  <c r="AU551" i="1" a="1"/>
  <c r="AU551" i="1" s="1"/>
  <c r="O543" i="1" a="1"/>
  <c r="O543" i="1" s="1"/>
  <c r="S543" i="1" a="1"/>
  <c r="S543" i="1" s="1"/>
  <c r="W543" i="1" a="1"/>
  <c r="W543" i="1" s="1"/>
  <c r="AA543" i="1" a="1"/>
  <c r="AA543" i="1" s="1"/>
  <c r="AE543" i="1" a="1"/>
  <c r="AE543" i="1" s="1"/>
  <c r="AI543" i="1" a="1"/>
  <c r="AI543" i="1" s="1"/>
  <c r="AM543" i="1" a="1"/>
  <c r="AM543" i="1" s="1"/>
  <c r="AQ543" i="1" a="1"/>
  <c r="AQ543" i="1" s="1"/>
  <c r="AU543" i="1" a="1"/>
  <c r="AU543" i="1" s="1"/>
  <c r="O531" i="1" a="1"/>
  <c r="O531" i="1" s="1"/>
  <c r="S531" i="1" a="1"/>
  <c r="S531" i="1" s="1"/>
  <c r="W531" i="1" a="1"/>
  <c r="W531" i="1" s="1"/>
  <c r="AA531" i="1" a="1"/>
  <c r="AA531" i="1" s="1"/>
  <c r="AE531" i="1" a="1"/>
  <c r="AE531" i="1" s="1"/>
  <c r="AI531" i="1" a="1"/>
  <c r="AI531" i="1" s="1"/>
  <c r="AM531" i="1" a="1"/>
  <c r="AM531" i="1" s="1"/>
  <c r="AQ531" i="1" a="1"/>
  <c r="AQ531" i="1" s="1"/>
  <c r="AU531" i="1" a="1"/>
  <c r="AU531" i="1" s="1"/>
  <c r="O523" i="1" a="1"/>
  <c r="O523" i="1" s="1"/>
  <c r="S523" i="1" a="1"/>
  <c r="S523" i="1" s="1"/>
  <c r="W523" i="1" a="1"/>
  <c r="W523" i="1" s="1"/>
  <c r="AA523" i="1" a="1"/>
  <c r="AA523" i="1" s="1"/>
  <c r="AE523" i="1" a="1"/>
  <c r="AE523" i="1" s="1"/>
  <c r="AI523" i="1" a="1"/>
  <c r="AI523" i="1" s="1"/>
  <c r="AM523" i="1" a="1"/>
  <c r="AM523" i="1" s="1"/>
  <c r="AQ523" i="1" a="1"/>
  <c r="AQ523" i="1" s="1"/>
  <c r="AU523" i="1" a="1"/>
  <c r="AU523" i="1" s="1"/>
  <c r="N547" i="1" a="1"/>
  <c r="N547" i="1" s="1"/>
  <c r="R547" i="1" a="1"/>
  <c r="R547" i="1" s="1"/>
  <c r="V547" i="1" a="1"/>
  <c r="V547" i="1" s="1"/>
  <c r="Z547" i="1" a="1"/>
  <c r="Z547" i="1" s="1"/>
  <c r="AD547" i="1" a="1"/>
  <c r="AD547" i="1" s="1"/>
  <c r="AH547" i="1" a="1"/>
  <c r="AH547" i="1" s="1"/>
  <c r="AL547" i="1" a="1"/>
  <c r="AL547" i="1" s="1"/>
  <c r="AP547" i="1" a="1"/>
  <c r="AP547" i="1" s="1"/>
  <c r="AT547" i="1" a="1"/>
  <c r="AT547"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L539" i="1" a="1"/>
  <c r="L539" i="1" s="1"/>
  <c r="P539" i="1" a="1"/>
  <c r="P539" i="1" s="1"/>
  <c r="T539" i="1" a="1"/>
  <c r="T539" i="1" s="1"/>
  <c r="X539" i="1" a="1"/>
  <c r="X539" i="1" s="1"/>
  <c r="AB539" i="1" a="1"/>
  <c r="AB539" i="1" s="1"/>
  <c r="AF539" i="1" a="1"/>
  <c r="AF539" i="1" s="1"/>
  <c r="AJ539" i="1" a="1"/>
  <c r="AJ539" i="1" s="1"/>
  <c r="AN539" i="1" a="1"/>
  <c r="AN539" i="1" s="1"/>
  <c r="AR539" i="1" a="1"/>
  <c r="AR539"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8" i="1" a="1"/>
  <c r="M548" i="1" s="1"/>
  <c r="Q548" i="1" a="1"/>
  <c r="Q548" i="1" s="1"/>
  <c r="U548" i="1" a="1"/>
  <c r="U548" i="1" s="1"/>
  <c r="Y548" i="1" a="1"/>
  <c r="Y548" i="1" s="1"/>
  <c r="AC548" i="1" a="1"/>
  <c r="AC548" i="1" s="1"/>
  <c r="AG548" i="1" a="1"/>
  <c r="AG548" i="1" s="1"/>
  <c r="AK548" i="1" a="1"/>
  <c r="AK548" i="1" s="1"/>
  <c r="AO548" i="1" a="1"/>
  <c r="AO548" i="1" s="1"/>
  <c r="AS548" i="1" a="1"/>
  <c r="AS548" i="1" s="1"/>
  <c r="M532" i="1" a="1"/>
  <c r="M532" i="1" s="1"/>
  <c r="Q532" i="1" a="1"/>
  <c r="Q532" i="1" s="1"/>
  <c r="U532" i="1" a="1"/>
  <c r="U532" i="1" s="1"/>
  <c r="Y532" i="1" a="1"/>
  <c r="Y532" i="1" s="1"/>
  <c r="AC532" i="1" a="1"/>
  <c r="AC532" i="1" s="1"/>
  <c r="AG532" i="1" a="1"/>
  <c r="AG532" i="1" s="1"/>
  <c r="AK532" i="1" a="1"/>
  <c r="AK532" i="1" s="1"/>
  <c r="AO532" i="1" a="1"/>
  <c r="AO532" i="1" s="1"/>
  <c r="AS532" i="1" a="1"/>
  <c r="AS532" i="1" s="1"/>
  <c r="M522" i="1" a="1"/>
  <c r="M522" i="1" s="1"/>
  <c r="Q522" i="1" a="1"/>
  <c r="Q522" i="1" s="1"/>
  <c r="U522" i="1" a="1"/>
  <c r="U522" i="1" s="1"/>
  <c r="Y522" i="1" a="1"/>
  <c r="Y522" i="1" s="1"/>
  <c r="AC522" i="1" a="1"/>
  <c r="AC522" i="1" s="1"/>
  <c r="AG522" i="1" a="1"/>
  <c r="AG522" i="1" s="1"/>
  <c r="AK522" i="1" a="1"/>
  <c r="AK522" i="1" s="1"/>
  <c r="AO522" i="1" a="1"/>
  <c r="AO522" i="1" s="1"/>
  <c r="AS522" i="1" a="1"/>
  <c r="AS522" i="1" s="1"/>
  <c r="O541" i="1" a="1"/>
  <c r="O541" i="1" s="1"/>
  <c r="S541" i="1" a="1"/>
  <c r="S541" i="1" s="1"/>
  <c r="W541" i="1" a="1"/>
  <c r="W541" i="1" s="1"/>
  <c r="AA541" i="1" a="1"/>
  <c r="AA541" i="1" s="1"/>
  <c r="AE541" i="1" a="1"/>
  <c r="AE541" i="1" s="1"/>
  <c r="AI541" i="1" a="1"/>
  <c r="AI541" i="1" s="1"/>
  <c r="AM541" i="1" a="1"/>
  <c r="AM541" i="1" s="1"/>
  <c r="AQ541" i="1" a="1"/>
  <c r="AQ541" i="1" s="1"/>
  <c r="AU541" i="1" a="1"/>
  <c r="AU541"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L551" i="1" a="1"/>
  <c r="L551" i="1" s="1"/>
  <c r="P551" i="1" a="1"/>
  <c r="P551" i="1" s="1"/>
  <c r="T551" i="1" a="1"/>
  <c r="T551" i="1" s="1"/>
  <c r="X551" i="1" a="1"/>
  <c r="X551" i="1" s="1"/>
  <c r="AB551" i="1" a="1"/>
  <c r="AB551" i="1" s="1"/>
  <c r="AF551" i="1" a="1"/>
  <c r="AF551" i="1" s="1"/>
  <c r="AJ551" i="1" a="1"/>
  <c r="AJ551" i="1" s="1"/>
  <c r="AN551" i="1" a="1"/>
  <c r="AN551" i="1" s="1"/>
  <c r="AR551" i="1" a="1"/>
  <c r="AR551" i="1" s="1"/>
  <c r="L547" i="1" a="1"/>
  <c r="L547" i="1" s="1"/>
  <c r="P547" i="1" a="1"/>
  <c r="P547" i="1" s="1"/>
  <c r="T547" i="1" a="1"/>
  <c r="T547" i="1" s="1"/>
  <c r="X547" i="1" a="1"/>
  <c r="X547" i="1" s="1"/>
  <c r="AB547" i="1" a="1"/>
  <c r="AB547" i="1" s="1"/>
  <c r="AF547" i="1" a="1"/>
  <c r="AF547" i="1" s="1"/>
  <c r="AJ547" i="1" a="1"/>
  <c r="AJ547" i="1" s="1"/>
  <c r="AN547" i="1" a="1"/>
  <c r="AN547" i="1" s="1"/>
  <c r="AR547" i="1" a="1"/>
  <c r="AR547" i="1" s="1"/>
  <c r="O550" i="1" a="1"/>
  <c r="O550" i="1" s="1"/>
  <c r="S550" i="1" a="1"/>
  <c r="S550" i="1" s="1"/>
  <c r="W550" i="1" a="1"/>
  <c r="W550" i="1" s="1"/>
  <c r="AA550" i="1" a="1"/>
  <c r="AA550" i="1" s="1"/>
  <c r="AE550" i="1" a="1"/>
  <c r="AE550" i="1" s="1"/>
  <c r="AI550" i="1" a="1"/>
  <c r="AI550" i="1" s="1"/>
  <c r="AM550" i="1" a="1"/>
  <c r="AM550" i="1" s="1"/>
  <c r="AQ550" i="1" a="1"/>
  <c r="AQ550" i="1" s="1"/>
  <c r="AU550" i="1" a="1"/>
  <c r="AU550" i="1" s="1"/>
  <c r="O544" i="1" a="1"/>
  <c r="O544" i="1" s="1"/>
  <c r="S544" i="1" a="1"/>
  <c r="S544" i="1" s="1"/>
  <c r="W544" i="1" a="1"/>
  <c r="W544" i="1" s="1"/>
  <c r="AA544" i="1" a="1"/>
  <c r="AA544" i="1" s="1"/>
  <c r="AE544" i="1" a="1"/>
  <c r="AE544" i="1" s="1"/>
  <c r="AI544" i="1" a="1"/>
  <c r="AI544" i="1" s="1"/>
  <c r="AM544" i="1" a="1"/>
  <c r="AM544" i="1" s="1"/>
  <c r="AQ544" i="1" a="1"/>
  <c r="AQ544" i="1" s="1"/>
  <c r="AU544" i="1" a="1"/>
  <c r="AU544"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O534" i="1" a="1"/>
  <c r="O534" i="1" s="1"/>
  <c r="S534" i="1" a="1"/>
  <c r="S534" i="1" s="1"/>
  <c r="W534" i="1" a="1"/>
  <c r="W534" i="1" s="1"/>
  <c r="AA534" i="1" a="1"/>
  <c r="AA534" i="1" s="1"/>
  <c r="AE534" i="1" a="1"/>
  <c r="AE534" i="1" s="1"/>
  <c r="AI534" i="1" a="1"/>
  <c r="AI534" i="1" s="1"/>
  <c r="AM534" i="1" a="1"/>
  <c r="AM534" i="1" s="1"/>
  <c r="AQ534" i="1" a="1"/>
  <c r="AQ534" i="1" s="1"/>
  <c r="AU534" i="1" a="1"/>
  <c r="AU534" i="1" s="1"/>
  <c r="O532" i="1" a="1"/>
  <c r="O532" i="1" s="1"/>
  <c r="S532" i="1" a="1"/>
  <c r="S532" i="1" s="1"/>
  <c r="W532" i="1" a="1"/>
  <c r="W532" i="1" s="1"/>
  <c r="AA532" i="1" a="1"/>
  <c r="AA532" i="1" s="1"/>
  <c r="AE532" i="1" a="1"/>
  <c r="AE532" i="1" s="1"/>
  <c r="AI532" i="1" a="1"/>
  <c r="AI532" i="1" s="1"/>
  <c r="AM532" i="1" a="1"/>
  <c r="AM532" i="1" s="1"/>
  <c r="AQ532" i="1" a="1"/>
  <c r="AQ532" i="1" s="1"/>
  <c r="AU532" i="1" a="1"/>
  <c r="AU532" i="1" s="1"/>
  <c r="O530" i="1" a="1"/>
  <c r="O530" i="1" s="1"/>
  <c r="S530" i="1" a="1"/>
  <c r="S530" i="1" s="1"/>
  <c r="W530" i="1" a="1"/>
  <c r="W530" i="1" s="1"/>
  <c r="AA530" i="1" a="1"/>
  <c r="AA530" i="1" s="1"/>
  <c r="AE530" i="1" a="1"/>
  <c r="AE530" i="1" s="1"/>
  <c r="AI530" i="1" a="1"/>
  <c r="AI530" i="1" s="1"/>
  <c r="AM530" i="1" a="1"/>
  <c r="AM530" i="1" s="1"/>
  <c r="AQ530" i="1" a="1"/>
  <c r="AQ530" i="1" s="1"/>
  <c r="AU530" i="1" a="1"/>
  <c r="AU53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M550" i="1" a="1"/>
  <c r="M550" i="1" s="1"/>
  <c r="Q550" i="1" a="1"/>
  <c r="Q550" i="1" s="1"/>
  <c r="U550" i="1" a="1"/>
  <c r="U550" i="1" s="1"/>
  <c r="Y550" i="1" a="1"/>
  <c r="Y550" i="1" s="1"/>
  <c r="AC550" i="1" a="1"/>
  <c r="AC550" i="1" s="1"/>
  <c r="AG550" i="1" a="1"/>
  <c r="AG550" i="1" s="1"/>
  <c r="AK550" i="1" a="1"/>
  <c r="AK550" i="1" s="1"/>
  <c r="AO550" i="1" a="1"/>
  <c r="AO550" i="1" s="1"/>
  <c r="AS550" i="1" a="1"/>
  <c r="AS550" i="1" s="1"/>
  <c r="M540" i="1" a="1"/>
  <c r="M540" i="1" s="1"/>
  <c r="Q540" i="1" a="1"/>
  <c r="Q540" i="1" s="1"/>
  <c r="U540" i="1" a="1"/>
  <c r="U540" i="1" s="1"/>
  <c r="Y540" i="1" a="1"/>
  <c r="Y540" i="1" s="1"/>
  <c r="AC540" i="1" a="1"/>
  <c r="AC540" i="1" s="1"/>
  <c r="AG540" i="1" a="1"/>
  <c r="AG540" i="1" s="1"/>
  <c r="AK540" i="1" a="1"/>
  <c r="AK540" i="1" s="1"/>
  <c r="AO540" i="1" a="1"/>
  <c r="AO540" i="1" s="1"/>
  <c r="AS540" i="1" a="1"/>
  <c r="AS540" i="1" s="1"/>
  <c r="M524" i="1" a="1"/>
  <c r="M524" i="1" s="1"/>
  <c r="Q524" i="1" a="1"/>
  <c r="Q524" i="1" s="1"/>
  <c r="U524" i="1" a="1"/>
  <c r="U524" i="1" s="1"/>
  <c r="Y524" i="1" a="1"/>
  <c r="Y524" i="1" s="1"/>
  <c r="AC524" i="1" a="1"/>
  <c r="AC524" i="1" s="1"/>
  <c r="AG524" i="1" a="1"/>
  <c r="AG524" i="1" s="1"/>
  <c r="AK524" i="1" a="1"/>
  <c r="AK524" i="1" s="1"/>
  <c r="AO524" i="1" a="1"/>
  <c r="AO524" i="1" s="1"/>
  <c r="AS524" i="1" a="1"/>
  <c r="AS524" i="1" s="1"/>
  <c r="O545" i="1" a="1"/>
  <c r="O545" i="1" s="1"/>
  <c r="S545" i="1" a="1"/>
  <c r="S545" i="1" s="1"/>
  <c r="W545" i="1" a="1"/>
  <c r="W545" i="1" s="1"/>
  <c r="AA545" i="1" a="1"/>
  <c r="AA545" i="1" s="1"/>
  <c r="AE545" i="1" a="1"/>
  <c r="AE545" i="1" s="1"/>
  <c r="AI545" i="1" a="1"/>
  <c r="AI545" i="1" s="1"/>
  <c r="AM545" i="1" a="1"/>
  <c r="AM545" i="1" s="1"/>
  <c r="AQ545" i="1" a="1"/>
  <c r="AQ545" i="1" s="1"/>
  <c r="AU545" i="1" a="1"/>
  <c r="AU545" i="1" s="1"/>
  <c r="O529" i="1" a="1"/>
  <c r="O529" i="1" s="1"/>
  <c r="S529" i="1" a="1"/>
  <c r="S529" i="1" s="1"/>
  <c r="W529" i="1" a="1"/>
  <c r="W529" i="1" s="1"/>
  <c r="AA529" i="1" a="1"/>
  <c r="AA529" i="1" s="1"/>
  <c r="AE529" i="1" a="1"/>
  <c r="AE529" i="1" s="1"/>
  <c r="AI529" i="1" a="1"/>
  <c r="AI529" i="1" s="1"/>
  <c r="AM529" i="1" a="1"/>
  <c r="AM529" i="1" s="1"/>
  <c r="AQ529" i="1" a="1"/>
  <c r="AQ529" i="1" s="1"/>
  <c r="AU529" i="1" a="1"/>
  <c r="AU529" i="1" s="1"/>
  <c r="O521" i="1" a="1"/>
  <c r="O521" i="1" s="1"/>
  <c r="S521" i="1" a="1"/>
  <c r="S521" i="1" s="1"/>
  <c r="W521" i="1" a="1"/>
  <c r="W521" i="1" s="1"/>
  <c r="AA521" i="1" a="1"/>
  <c r="AA521" i="1" s="1"/>
  <c r="AE521" i="1" a="1"/>
  <c r="AE521" i="1" s="1"/>
  <c r="AI521" i="1" a="1"/>
  <c r="AI521" i="1" s="1"/>
  <c r="AM521" i="1" a="1"/>
  <c r="AM521" i="1" s="1"/>
  <c r="AQ521" i="1" a="1"/>
  <c r="AQ521" i="1" s="1"/>
  <c r="AU521" i="1" a="1"/>
  <c r="AU521" i="1" s="1"/>
  <c r="N551" i="1" a="1"/>
  <c r="N551" i="1" s="1"/>
  <c r="R551" i="1" a="1"/>
  <c r="R551" i="1" s="1"/>
  <c r="V551" i="1" a="1"/>
  <c r="V551" i="1" s="1"/>
  <c r="Z551" i="1" a="1"/>
  <c r="Z551" i="1" s="1"/>
  <c r="AD551" i="1" a="1"/>
  <c r="AD551" i="1" s="1"/>
  <c r="AH551" i="1" a="1"/>
  <c r="AH551" i="1" s="1"/>
  <c r="AL551" i="1" a="1"/>
  <c r="AL551" i="1" s="1"/>
  <c r="AP551" i="1" a="1"/>
  <c r="AP551" i="1" s="1"/>
  <c r="AT551" i="1" a="1"/>
  <c r="AT551" i="1" s="1"/>
  <c r="M549" i="1" a="1"/>
  <c r="M549" i="1" s="1"/>
  <c r="Q549" i="1" a="1"/>
  <c r="Q549" i="1" s="1"/>
  <c r="U549" i="1" a="1"/>
  <c r="U549" i="1" s="1"/>
  <c r="Y549" i="1" a="1"/>
  <c r="Y549" i="1" s="1"/>
  <c r="AC549" i="1" a="1"/>
  <c r="AC549" i="1" s="1"/>
  <c r="AG549" i="1" a="1"/>
  <c r="AG549" i="1" s="1"/>
  <c r="AK549" i="1" a="1"/>
  <c r="AK549" i="1" s="1"/>
  <c r="AO549" i="1" a="1"/>
  <c r="AO549" i="1" s="1"/>
  <c r="AS549" i="1" a="1"/>
  <c r="AS549" i="1" s="1"/>
  <c r="L549" i="1" a="1"/>
  <c r="L549" i="1" s="1"/>
  <c r="P549" i="1" a="1"/>
  <c r="P549" i="1" s="1"/>
  <c r="T549" i="1" a="1"/>
  <c r="T549" i="1" s="1"/>
  <c r="X549" i="1" a="1"/>
  <c r="X549" i="1" s="1"/>
  <c r="AB549" i="1" a="1"/>
  <c r="AB549" i="1" s="1"/>
  <c r="AF549" i="1" a="1"/>
  <c r="AF549" i="1" s="1"/>
  <c r="AJ549" i="1" a="1"/>
  <c r="AJ549" i="1" s="1"/>
  <c r="AN549" i="1" a="1"/>
  <c r="AN549" i="1" s="1"/>
  <c r="AR549" i="1" a="1"/>
  <c r="AR549" i="1" s="1"/>
  <c r="L543" i="1" a="1"/>
  <c r="L543" i="1" s="1"/>
  <c r="P543" i="1" a="1"/>
  <c r="P543" i="1" s="1"/>
  <c r="T543" i="1" a="1"/>
  <c r="T543" i="1" s="1"/>
  <c r="X543" i="1" a="1"/>
  <c r="X543" i="1" s="1"/>
  <c r="AB543" i="1" a="1"/>
  <c r="AB543" i="1" s="1"/>
  <c r="AF543" i="1" a="1"/>
  <c r="AF543" i="1" s="1"/>
  <c r="AJ543" i="1" a="1"/>
  <c r="AJ543" i="1" s="1"/>
  <c r="AN543" i="1" a="1"/>
  <c r="AN543" i="1" s="1"/>
  <c r="AR543" i="1" a="1"/>
  <c r="AR543" i="1" s="1"/>
  <c r="O548" i="1" a="1"/>
  <c r="O548" i="1" s="1"/>
  <c r="S548" i="1" a="1"/>
  <c r="S548" i="1" s="1"/>
  <c r="W548" i="1" a="1"/>
  <c r="W548" i="1" s="1"/>
  <c r="AA548" i="1" a="1"/>
  <c r="AA548" i="1" s="1"/>
  <c r="AE548" i="1" a="1"/>
  <c r="AE548" i="1" s="1"/>
  <c r="AI548" i="1" a="1"/>
  <c r="AI548" i="1" s="1"/>
  <c r="AM548" i="1" a="1"/>
  <c r="AM548" i="1" s="1"/>
  <c r="AQ548" i="1" a="1"/>
  <c r="AQ548" i="1" s="1"/>
  <c r="AU548" i="1" a="1"/>
  <c r="AU548" i="1" s="1"/>
  <c r="O546" i="1" a="1"/>
  <c r="O546" i="1" s="1"/>
  <c r="S546" i="1" a="1"/>
  <c r="S546" i="1" s="1"/>
  <c r="W546" i="1" a="1"/>
  <c r="W546" i="1" s="1"/>
  <c r="AA546" i="1" a="1"/>
  <c r="AA546" i="1" s="1"/>
  <c r="AE546" i="1" a="1"/>
  <c r="AE546" i="1" s="1"/>
  <c r="AI546" i="1" a="1"/>
  <c r="AI546" i="1" s="1"/>
  <c r="AM546" i="1" a="1"/>
  <c r="AM546" i="1" s="1"/>
  <c r="AQ546" i="1" a="1"/>
  <c r="AQ546" i="1" s="1"/>
  <c r="AU546" i="1" a="1"/>
  <c r="AU546" i="1" s="1"/>
  <c r="N550" i="1" a="1"/>
  <c r="N550" i="1" s="1"/>
  <c r="R550" i="1" a="1"/>
  <c r="R550" i="1" s="1"/>
  <c r="V550" i="1" a="1"/>
  <c r="V550" i="1" s="1"/>
  <c r="Z550" i="1" a="1"/>
  <c r="Z550" i="1" s="1"/>
  <c r="AD550" i="1" a="1"/>
  <c r="AD550" i="1" s="1"/>
  <c r="AH550" i="1" a="1"/>
  <c r="AH550" i="1" s="1"/>
  <c r="AL550" i="1" a="1"/>
  <c r="AL550" i="1" s="1"/>
  <c r="AP550" i="1" a="1"/>
  <c r="AP550" i="1" s="1"/>
  <c r="AT550" i="1" a="1"/>
  <c r="AT550" i="1" s="1"/>
  <c r="N548" i="1" a="1"/>
  <c r="N548" i="1" s="1"/>
  <c r="R548" i="1" a="1"/>
  <c r="R548" i="1" s="1"/>
  <c r="V548" i="1" a="1"/>
  <c r="V548" i="1" s="1"/>
  <c r="Z548" i="1" a="1"/>
  <c r="Z548" i="1" s="1"/>
  <c r="AD548" i="1" a="1"/>
  <c r="AD548" i="1" s="1"/>
  <c r="AH548" i="1" a="1"/>
  <c r="AH548" i="1" s="1"/>
  <c r="AL548" i="1" a="1"/>
  <c r="AL548" i="1" s="1"/>
  <c r="AP548" i="1" a="1"/>
  <c r="AP548" i="1" s="1"/>
  <c r="AT548" i="1" a="1"/>
  <c r="AT548"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K95" i="18"/>
  <c r="I98" i="17"/>
  <c r="I99" i="17"/>
  <c r="K135" i="18"/>
  <c r="M98" i="17"/>
  <c r="K115" i="18"/>
  <c r="K98" i="17"/>
  <c r="K86" i="18"/>
  <c r="H100" i="17"/>
  <c r="W100" i="17" s="1"/>
  <c r="K157" i="18"/>
  <c r="T117" i="22"/>
  <c r="AL84" i="18" l="1"/>
  <c r="AL80" i="18"/>
  <c r="AL144" i="18"/>
  <c r="AL136" i="18"/>
  <c r="AL138" i="18"/>
  <c r="AL140" i="18"/>
  <c r="AL137" i="18"/>
  <c r="AL122" i="18"/>
  <c r="AL147" i="18"/>
  <c r="AL81" i="18"/>
  <c r="AL139" i="18"/>
  <c r="AL78" i="18"/>
  <c r="AL116" i="18"/>
  <c r="AL118" i="18"/>
  <c r="AL77" i="18"/>
  <c r="AK85" i="18"/>
  <c r="AL85" i="18" s="1"/>
  <c r="AK92" i="18"/>
  <c r="F92" i="18"/>
  <c r="AK131" i="18"/>
  <c r="AL131" i="18" s="1"/>
  <c r="F131" i="18"/>
  <c r="AK132" i="18"/>
  <c r="F132" i="18"/>
  <c r="AK152" i="18"/>
  <c r="AL152" i="18" s="1"/>
  <c r="F152" i="18"/>
  <c r="AN97" i="18"/>
  <c r="AN104" i="18"/>
  <c r="AN96" i="18"/>
  <c r="AN103" i="18"/>
  <c r="AN95" i="18"/>
  <c r="F95" i="18" s="1"/>
  <c r="AN102" i="18"/>
  <c r="AN101" i="18"/>
  <c r="AN100" i="18"/>
  <c r="AN99" i="18"/>
  <c r="AN98" i="18"/>
  <c r="AK93" i="18"/>
  <c r="F93" i="18"/>
  <c r="AK146" i="18"/>
  <c r="F146" i="18"/>
  <c r="AK133" i="18"/>
  <c r="AL133" i="18" s="1"/>
  <c r="F133" i="18"/>
  <c r="AK154" i="18"/>
  <c r="F154" i="18"/>
  <c r="AK153" i="18"/>
  <c r="AL153" i="18" s="1"/>
  <c r="F153" i="18"/>
  <c r="AK129" i="18"/>
  <c r="F129" i="18"/>
  <c r="F86" i="18"/>
  <c r="AK86" i="18"/>
  <c r="F94" i="18"/>
  <c r="AK94" i="18"/>
  <c r="AL94" i="18" s="1"/>
  <c r="AK126" i="18"/>
  <c r="AL126" i="18" s="1"/>
  <c r="F126" i="18"/>
  <c r="F87" i="18"/>
  <c r="AK87" i="18"/>
  <c r="AL87" i="18" s="1"/>
  <c r="AK134" i="18"/>
  <c r="AL134" i="18" s="1"/>
  <c r="F134" i="18"/>
  <c r="AK148" i="18"/>
  <c r="F148" i="18"/>
  <c r="AK135" i="18"/>
  <c r="F135" i="18"/>
  <c r="P153" i="27"/>
  <c r="AB114" i="22"/>
  <c r="AC114" i="22"/>
  <c r="AK90" i="18"/>
  <c r="AL90" i="18" s="1"/>
  <c r="F90" i="18"/>
  <c r="AK88" i="18"/>
  <c r="F88" i="18"/>
  <c r="AK127" i="18"/>
  <c r="F127" i="18"/>
  <c r="AK149" i="18"/>
  <c r="F14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K91" i="18"/>
  <c r="F91" i="18"/>
  <c r="AK89" i="18"/>
  <c r="F89" i="18"/>
  <c r="AK130" i="18"/>
  <c r="AL130" i="18" s="1"/>
  <c r="F130" i="18"/>
  <c r="AK128" i="18"/>
  <c r="AL128" i="18" s="1"/>
  <c r="F128" i="18"/>
  <c r="F150" i="18"/>
  <c r="AK150" i="18"/>
  <c r="AL150"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6" i="18" l="1"/>
  <c r="AL89" i="18"/>
  <c r="AL115" i="18"/>
  <c r="AL149" i="18"/>
  <c r="AL146" i="18"/>
  <c r="AL91" i="18"/>
  <c r="AL127" i="18"/>
  <c r="AL88" i="18"/>
  <c r="AL148" i="18"/>
  <c r="AL154" i="18"/>
  <c r="AL132" i="18"/>
  <c r="AL93" i="18"/>
  <c r="AL92" i="18"/>
  <c r="AL135" i="18"/>
  <c r="AL129" i="18"/>
  <c r="AL151" i="18"/>
  <c r="AK95" i="18"/>
  <c r="AL95" i="18" s="1"/>
  <c r="AK157" i="18"/>
  <c r="AL157" i="18" s="1"/>
  <c r="AK100" i="18"/>
  <c r="AL100" i="18" s="1"/>
  <c r="F100" i="18"/>
  <c r="S153" i="27"/>
  <c r="AB117" i="22"/>
  <c r="AC117" i="22"/>
  <c r="AK101" i="18"/>
  <c r="AL101" i="18" s="1"/>
  <c r="F101" i="18"/>
  <c r="F164" i="18"/>
  <c r="AK164" i="18"/>
  <c r="F158" i="18"/>
  <c r="AK158" i="18"/>
  <c r="AL158" i="18" s="1"/>
  <c r="F102" i="18"/>
  <c r="AK102" i="18"/>
  <c r="AK159" i="18"/>
  <c r="AL159" i="18" s="1"/>
  <c r="F159" i="18"/>
  <c r="F162" i="18"/>
  <c r="AK162" i="18"/>
  <c r="AL162" i="18" s="1"/>
  <c r="F160" i="18"/>
  <c r="AK160" i="18"/>
  <c r="AL160" i="18" s="1"/>
  <c r="F103" i="18"/>
  <c r="AK103" i="18"/>
  <c r="AL103" i="18" s="1"/>
  <c r="F96" i="18"/>
  <c r="AK96" i="18"/>
  <c r="AK145" i="18"/>
  <c r="F145" i="18"/>
  <c r="AK161" i="18"/>
  <c r="F161" i="18"/>
  <c r="F163" i="18"/>
  <c r="AK163" i="18"/>
  <c r="AL163" i="18" s="1"/>
  <c r="F98" i="18"/>
  <c r="AK98" i="18"/>
  <c r="F104" i="18"/>
  <c r="AK104" i="18"/>
  <c r="AK125" i="18"/>
  <c r="F125" i="18"/>
  <c r="F76" i="18"/>
  <c r="AK76" i="18"/>
  <c r="AL76" i="18" s="1"/>
  <c r="P109" i="22"/>
  <c r="V109" i="22" s="1"/>
  <c r="AN113" i="18"/>
  <c r="AN105" i="18"/>
  <c r="AN112" i="18"/>
  <c r="AN111" i="18"/>
  <c r="AN110" i="18"/>
  <c r="AN109" i="18"/>
  <c r="AN108" i="18"/>
  <c r="AN107" i="18"/>
  <c r="AN114" i="18"/>
  <c r="AN106" i="18"/>
  <c r="F156" i="18"/>
  <c r="AK156" i="18"/>
  <c r="AK99" i="18"/>
  <c r="AL99" i="18" s="1"/>
  <c r="F99" i="18"/>
  <c r="AK97" i="18"/>
  <c r="AL97" i="18" s="1"/>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L156" i="18" l="1"/>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AL109" i="18" s="1"/>
  <c r="F114" i="18"/>
  <c r="AK114" i="18"/>
  <c r="AK110" i="18"/>
  <c r="AL110" i="18" s="1"/>
  <c r="F110" i="18"/>
  <c r="AK111" i="18"/>
  <c r="F111" i="18"/>
  <c r="I103" i="17"/>
  <c r="X103" i="17" s="1"/>
  <c r="X102" i="17"/>
  <c r="Q114" i="22"/>
  <c r="W114" i="22" s="1"/>
  <c r="H296" i="1"/>
  <c r="G516" i="1"/>
  <c r="G517" i="1"/>
  <c r="G518" i="1"/>
  <c r="G519" i="1"/>
  <c r="G520" i="1"/>
  <c r="G521" i="1"/>
  <c r="G522" i="1"/>
  <c r="G523" i="1"/>
  <c r="G524" i="1"/>
  <c r="G525" i="1"/>
  <c r="G526" i="1"/>
  <c r="G527" i="1"/>
  <c r="G528" i="1"/>
  <c r="G529" i="1"/>
  <c r="G530" i="1"/>
  <c r="G531" i="1"/>
  <c r="G532" i="1"/>
  <c r="G533" i="1"/>
  <c r="G534" i="1"/>
  <c r="G539" i="1"/>
  <c r="G540" i="1"/>
  <c r="G541" i="1"/>
  <c r="G542" i="1"/>
  <c r="G543" i="1"/>
  <c r="G544" i="1"/>
  <c r="G545" i="1"/>
  <c r="G546" i="1"/>
  <c r="G547" i="1"/>
  <c r="G548" i="1"/>
  <c r="G549" i="1"/>
  <c r="G550" i="1"/>
  <c r="G551" i="1"/>
  <c r="G462" i="1"/>
  <c r="G463" i="1"/>
  <c r="G464" i="1"/>
  <c r="G465" i="1"/>
  <c r="G466" i="1"/>
  <c r="G467" i="1"/>
  <c r="G468" i="1"/>
  <c r="G469" i="1"/>
  <c r="G470" i="1"/>
  <c r="G471" i="1"/>
  <c r="G472" i="1"/>
  <c r="G473" i="1"/>
  <c r="G474" i="1"/>
  <c r="G475" i="1"/>
  <c r="G476" i="1"/>
  <c r="G477" i="1"/>
  <c r="G478" i="1"/>
  <c r="G479" i="1"/>
  <c r="G480" i="1"/>
  <c r="G485" i="1"/>
  <c r="G486" i="1"/>
  <c r="G487" i="1"/>
  <c r="G488" i="1"/>
  <c r="G489" i="1"/>
  <c r="G490" i="1"/>
  <c r="G491" i="1"/>
  <c r="G492" i="1"/>
  <c r="G493" i="1"/>
  <c r="G494" i="1"/>
  <c r="G495" i="1"/>
  <c r="G496" i="1"/>
  <c r="G497" i="1"/>
  <c r="G410" i="1"/>
  <c r="T294" i="1"/>
  <c r="T295" i="1"/>
  <c r="T296" i="1"/>
  <c r="T297" i="1"/>
  <c r="T298" i="1"/>
  <c r="T299" i="1"/>
  <c r="T300" i="1"/>
  <c r="T301" i="1"/>
  <c r="T302" i="1"/>
  <c r="T303" i="1"/>
  <c r="T304" i="1"/>
  <c r="T305" i="1"/>
  <c r="T306" i="1"/>
  <c r="T307" i="1"/>
  <c r="T308" i="1"/>
  <c r="T309" i="1"/>
  <c r="T310" i="1"/>
  <c r="T311" i="1"/>
  <c r="T312" i="1"/>
  <c r="T317" i="1"/>
  <c r="T318" i="1"/>
  <c r="T319" i="1"/>
  <c r="T320" i="1"/>
  <c r="T321" i="1"/>
  <c r="T322" i="1"/>
  <c r="T323" i="1"/>
  <c r="T324" i="1"/>
  <c r="T325" i="1"/>
  <c r="T326" i="1"/>
  <c r="T327" i="1"/>
  <c r="T328" i="1"/>
  <c r="T329" i="1"/>
  <c r="G244" i="1"/>
  <c r="AL105" i="18" l="1"/>
  <c r="AL111" i="18"/>
  <c r="AL114" i="18"/>
  <c r="AL106" i="18"/>
  <c r="AL107" i="18"/>
  <c r="Q115" i="22"/>
  <c r="W115" i="22" s="1"/>
  <c r="U296" i="1"/>
  <c r="P296" i="1"/>
  <c r="AC296" i="1" s="1"/>
  <c r="I296" i="1"/>
  <c r="V296" i="1" s="1"/>
  <c r="Q296" i="1"/>
  <c r="AD296" i="1" s="1"/>
  <c r="J296" i="1"/>
  <c r="W296" i="1" s="1"/>
  <c r="K296" i="1"/>
  <c r="X296" i="1" s="1"/>
  <c r="O296" i="1"/>
  <c r="AB296" i="1" s="1"/>
  <c r="L296" i="1"/>
  <c r="Y296" i="1" s="1"/>
  <c r="M296" i="1"/>
  <c r="Z296" i="1" s="1"/>
  <c r="N296" i="1"/>
  <c r="AA296"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2" i="1"/>
  <c r="G411" i="1"/>
  <c r="G246" i="1"/>
  <c r="G24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8" i="1" l="1"/>
  <c r="G409" i="1"/>
  <c r="G413" i="1"/>
  <c r="G414" i="1"/>
  <c r="G415" i="1"/>
  <c r="G416" i="1"/>
  <c r="G417" i="1"/>
  <c r="G418" i="1"/>
  <c r="G419" i="1"/>
  <c r="G420" i="1"/>
  <c r="G421" i="1"/>
  <c r="G422" i="1"/>
  <c r="G423" i="1"/>
  <c r="G424" i="1"/>
  <c r="G425" i="1"/>
  <c r="G426" i="1"/>
  <c r="G431" i="1"/>
  <c r="G432" i="1"/>
  <c r="G433" i="1"/>
  <c r="G434" i="1"/>
  <c r="G435" i="1"/>
  <c r="G436" i="1"/>
  <c r="G437" i="1"/>
  <c r="G438" i="1"/>
  <c r="G439" i="1"/>
  <c r="G440" i="1"/>
  <c r="G441" i="1"/>
  <c r="G442" i="1"/>
  <c r="G443" i="1"/>
  <c r="G268" i="1"/>
  <c r="G276" i="1"/>
  <c r="G275" i="1"/>
  <c r="N275" i="1" s="1"/>
  <c r="G274" i="1"/>
  <c r="G273" i="1"/>
  <c r="G272" i="1"/>
  <c r="G269" i="1"/>
  <c r="G270" i="1"/>
  <c r="G271" i="1"/>
  <c r="G277" i="1"/>
  <c r="G266" i="1"/>
  <c r="G267" i="1"/>
  <c r="G265" i="1"/>
  <c r="N266" i="1" l="1"/>
  <c r="N276" i="1"/>
  <c r="N268" i="1"/>
  <c r="N271" i="1"/>
  <c r="N270" i="1"/>
  <c r="N269" i="1"/>
  <c r="N272" i="1"/>
  <c r="N263" i="1"/>
  <c r="N265" i="1"/>
  <c r="N262" i="1"/>
  <c r="N261" i="1"/>
  <c r="N264" i="1"/>
  <c r="N273" i="1"/>
  <c r="N267" i="1"/>
  <c r="N274" i="1"/>
  <c r="G260" i="1"/>
  <c r="N260"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9" i="1" l="1"/>
  <c r="N259" i="1" s="1"/>
  <c r="G258" i="1"/>
  <c r="G252" i="1"/>
  <c r="G253" i="1"/>
  <c r="G254" i="1"/>
  <c r="G255" i="1"/>
  <c r="G256" i="1"/>
  <c r="G257" i="1"/>
  <c r="G242" i="1"/>
  <c r="G243" i="1"/>
  <c r="G247" i="1"/>
  <c r="G248" i="1"/>
  <c r="N238" i="1" s="1"/>
  <c r="G249" i="1"/>
  <c r="N239" i="1" s="1"/>
  <c r="G250" i="1"/>
  <c r="N240" i="1" s="1"/>
  <c r="G231" i="1"/>
  <c r="N232" i="1" l="1"/>
  <c r="N233" i="1"/>
  <c r="N237" i="1"/>
  <c r="N235" i="1"/>
  <c r="N234" i="1"/>
  <c r="N236" i="1"/>
  <c r="N241" i="1"/>
  <c r="N258" i="1"/>
  <c r="N253" i="1"/>
  <c r="N248" i="1"/>
  <c r="N257" i="1"/>
  <c r="N247" i="1"/>
  <c r="N246" i="1"/>
  <c r="N245" i="1"/>
  <c r="N244" i="1"/>
  <c r="N242" i="1"/>
  <c r="N256" i="1"/>
  <c r="N252" i="1"/>
  <c r="N251" i="1"/>
  <c r="N250" i="1"/>
  <c r="N255" i="1"/>
  <c r="N243" i="1"/>
  <c r="N249" i="1"/>
  <c r="N254"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AL73" i="18" s="1"/>
  <c r="F75" i="18"/>
  <c r="AK75" i="18"/>
  <c r="AL75" i="18" s="1"/>
  <c r="F74" i="18"/>
  <c r="AK74" i="18"/>
  <c r="AL74" i="18" s="1"/>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AL70" i="18" s="1"/>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1" i="18" l="1"/>
  <c r="AL65" i="18"/>
  <c r="AL67" i="18"/>
  <c r="AL68" i="18"/>
  <c r="AL69" i="18"/>
  <c r="AM66" i="18"/>
  <c r="AM71" i="18"/>
  <c r="AM69" i="18"/>
  <c r="AM68"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I86" i="18"/>
  <c r="AH86" i="18" s="1"/>
  <c r="AM70" i="18"/>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H81" i="18" l="1"/>
  <c r="AH121" i="18"/>
  <c r="O121" i="18" s="1" a="1"/>
  <c r="O121" i="18" s="1"/>
  <c r="AH151" i="18"/>
  <c r="V151" i="18" s="1" a="1"/>
  <c r="V151" i="18" s="1"/>
  <c r="AH111" i="18"/>
  <c r="AF111" i="18" s="1" a="1"/>
  <c r="AF111" i="18" s="1"/>
  <c r="AH107" i="18"/>
  <c r="AB107" i="18" s="1" a="1"/>
  <c r="AB107" i="18" s="1"/>
  <c r="AH101" i="18"/>
  <c r="AC101" i="18" s="1" a="1"/>
  <c r="AC101" i="18" s="1"/>
  <c r="AH161" i="18"/>
  <c r="AC161" i="18" s="1" a="1"/>
  <c r="AC161"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121" i="18" a="1"/>
  <c r="U121" i="18" s="1"/>
  <c r="T121" i="18" a="1"/>
  <c r="T121" i="18" s="1"/>
  <c r="X121" i="18" a="1"/>
  <c r="X121" i="18" s="1"/>
  <c r="AC121" i="18" a="1"/>
  <c r="AC121" i="18" s="1"/>
  <c r="X91" i="18" a="1"/>
  <c r="X9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P91" i="18" l="1"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01" i="18" a="1"/>
  <c r="T10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E101" i="18" a="1"/>
  <c r="AE101" i="18" s="1"/>
  <c r="AA121" i="18" a="1"/>
  <c r="AA121" i="18" s="1"/>
  <c r="P121" i="18" a="1"/>
  <c r="P121" i="18" s="1"/>
  <c r="R101" i="18" a="1"/>
  <c r="R101" i="18" s="1"/>
  <c r="AF101" i="18" a="1"/>
  <c r="AF101" i="18" s="1"/>
  <c r="O101" i="18" a="1"/>
  <c r="O101" i="18" s="1"/>
  <c r="P101" i="18" a="1"/>
  <c r="P101" i="18" s="1"/>
  <c r="AB101" i="18" a="1"/>
  <c r="AB101" i="18" s="1"/>
  <c r="Z141" i="18" a="1"/>
  <c r="Z141" i="18" s="1"/>
  <c r="AE107" i="18" a="1"/>
  <c r="AE107" i="18" s="1"/>
  <c r="AA86" i="18" a="1"/>
  <c r="AA86" i="18" s="1"/>
  <c r="AA101" i="18"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T112" i="18" a="1"/>
  <c r="T112"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B135" i="18" l="1"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7" i="1" l="1"/>
  <c r="G451" i="1"/>
  <c r="G505" i="1"/>
  <c r="G283" i="1"/>
  <c r="N278" i="1" s="1"/>
  <c r="T283"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AL155" i="18" s="1"/>
  <c r="G60" i="17"/>
  <c r="F107" i="17"/>
  <c r="L154" i="18"/>
  <c r="L164" i="18"/>
  <c r="L85" i="18"/>
  <c r="L86" i="18"/>
  <c r="L87" i="18"/>
  <c r="L155" i="18"/>
  <c r="L94" i="18"/>
  <c r="L145" i="18"/>
  <c r="L144" i="18"/>
  <c r="AI155" i="18" l="1"/>
  <c r="AH155" i="18" s="1"/>
  <c r="F108" i="17"/>
  <c r="U107" i="17"/>
  <c r="K168" i="18"/>
  <c r="G131" i="10"/>
  <c r="H131" i="10"/>
  <c r="I131" i="10"/>
  <c r="J131" i="10"/>
  <c r="K131" i="10"/>
  <c r="L131" i="10"/>
  <c r="M131" i="10"/>
  <c r="N131" i="10"/>
  <c r="O131" i="10"/>
  <c r="P131" i="10"/>
  <c r="Q131" i="10"/>
  <c r="F131" i="10"/>
  <c r="AJ155" i="18" l="1"/>
  <c r="F109" i="17"/>
  <c r="U109" i="17" s="1"/>
  <c r="U108" i="17"/>
  <c r="P633" i="9"/>
  <c r="P632" i="9"/>
  <c r="P631" i="9"/>
  <c r="P630" i="9"/>
  <c r="P629" i="9"/>
  <c r="P628" i="9"/>
  <c r="P627" i="9"/>
  <c r="P626" i="9"/>
  <c r="P625" i="9"/>
  <c r="P624" i="9"/>
  <c r="N633" i="9"/>
  <c r="N632" i="9"/>
  <c r="N631" i="9"/>
  <c r="N630" i="9"/>
  <c r="N627" i="9"/>
  <c r="N626" i="9"/>
  <c r="N625" i="9"/>
  <c r="N624"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7" i="1" l="1"/>
  <c r="N137" i="1"/>
  <c r="M137" i="1"/>
  <c r="H505" i="1" l="1"/>
  <c r="I505" i="1"/>
  <c r="J505" i="1"/>
  <c r="K505" i="1"/>
  <c r="O505" i="1" l="1" a="1"/>
  <c r="O505" i="1" s="1"/>
  <c r="S505" i="1" a="1"/>
  <c r="S505" i="1" s="1"/>
  <c r="W505" i="1" a="1"/>
  <c r="W505" i="1" s="1"/>
  <c r="AA505" i="1" a="1"/>
  <c r="AA505" i="1" s="1"/>
  <c r="AE505" i="1" a="1"/>
  <c r="AE505" i="1" s="1"/>
  <c r="AI505" i="1" a="1"/>
  <c r="AI505" i="1" s="1"/>
  <c r="AM505" i="1" a="1"/>
  <c r="AM505" i="1" s="1"/>
  <c r="AQ505" i="1" a="1"/>
  <c r="AQ505" i="1" s="1"/>
  <c r="AU505" i="1" a="1"/>
  <c r="AU505" i="1" s="1"/>
  <c r="M505" i="1" a="1"/>
  <c r="M505" i="1" s="1"/>
  <c r="Q505" i="1" a="1"/>
  <c r="Q505" i="1" s="1"/>
  <c r="U505" i="1" a="1"/>
  <c r="U505" i="1" s="1"/>
  <c r="Y505" i="1" a="1"/>
  <c r="Y505" i="1" s="1"/>
  <c r="AC505" i="1" a="1"/>
  <c r="AC505" i="1" s="1"/>
  <c r="AG505" i="1" a="1"/>
  <c r="AG505" i="1" s="1"/>
  <c r="AK505" i="1" a="1"/>
  <c r="AK505" i="1" s="1"/>
  <c r="AO505" i="1" a="1"/>
  <c r="AO505" i="1" s="1"/>
  <c r="AS505" i="1" a="1"/>
  <c r="AS505" i="1" s="1"/>
  <c r="N505" i="1" a="1"/>
  <c r="N505" i="1" s="1"/>
  <c r="R505" i="1" a="1"/>
  <c r="R505" i="1" s="1"/>
  <c r="V505" i="1" a="1"/>
  <c r="V505" i="1" s="1"/>
  <c r="Z505" i="1" a="1"/>
  <c r="Z505" i="1" s="1"/>
  <c r="AD505" i="1" a="1"/>
  <c r="AD505" i="1" s="1"/>
  <c r="AH505" i="1" a="1"/>
  <c r="AH505" i="1" s="1"/>
  <c r="AL505" i="1" a="1"/>
  <c r="AL505" i="1" s="1"/>
  <c r="AP505" i="1" a="1"/>
  <c r="AP505" i="1" s="1"/>
  <c r="AT505" i="1" a="1"/>
  <c r="AT505" i="1" s="1"/>
  <c r="L505" i="1" a="1"/>
  <c r="L505" i="1" s="1"/>
  <c r="P505" i="1" a="1"/>
  <c r="P505" i="1" s="1"/>
  <c r="T505" i="1" a="1"/>
  <c r="T505" i="1" s="1"/>
  <c r="X505" i="1" a="1"/>
  <c r="X505" i="1" s="1"/>
  <c r="AB505" i="1" a="1"/>
  <c r="AB505" i="1" s="1"/>
  <c r="AF505" i="1" a="1"/>
  <c r="AF505" i="1" s="1"/>
  <c r="AJ505" i="1" a="1"/>
  <c r="AJ505" i="1" s="1"/>
  <c r="AN505" i="1" a="1"/>
  <c r="AN505" i="1" s="1"/>
  <c r="AR505" i="1" a="1"/>
  <c r="AR505"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54" i="1"/>
  <c r="G88" i="1" l="1"/>
  <c r="G641" i="1"/>
  <c r="G158" i="1" l="1"/>
  <c r="N80" i="11" l="1"/>
  <c r="N81" i="11"/>
  <c r="N82" i="11"/>
  <c r="N83" i="11"/>
  <c r="N84" i="11"/>
  <c r="N85" i="11"/>
  <c r="N79" i="11"/>
  <c r="L68" i="11"/>
  <c r="L69" i="11"/>
  <c r="H71" i="11"/>
  <c r="I71" i="11"/>
  <c r="G87" i="11"/>
  <c r="Q74" i="11"/>
  <c r="K69" i="11"/>
  <c r="K68" i="11"/>
  <c r="G52" i="11"/>
  <c r="K17" i="11" l="1"/>
  <c r="J17" i="11"/>
  <c r="G20" i="11"/>
  <c r="G213" i="1" l="1"/>
  <c r="E151" i="10" l="1"/>
  <c r="E90" i="10"/>
  <c r="E24" i="10"/>
  <c r="E62" i="10"/>
  <c r="E41" i="10"/>
  <c r="G805" i="1" l="1"/>
  <c r="G703" i="1" l="1"/>
  <c r="G78" i="6" l="1"/>
  <c r="G105" i="1" l="1"/>
  <c r="G832" i="1"/>
  <c r="G619" i="1"/>
  <c r="G754" i="1"/>
  <c r="G684" i="1"/>
  <c r="G666" i="1"/>
  <c r="G587"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59" i="27" l="1"/>
  <c r="N659" i="27"/>
  <c r="N706" i="27"/>
  <c r="P706" i="27"/>
  <c r="P711" i="27"/>
  <c r="N711" i="27"/>
  <c r="N695" i="27"/>
  <c r="P695" i="27"/>
  <c r="N641" i="27"/>
  <c r="P641" i="27"/>
  <c r="P662" i="27"/>
  <c r="N662" i="27"/>
  <c r="N709" i="27"/>
  <c r="P709" i="27"/>
  <c r="P634" i="27"/>
  <c r="N634" i="27"/>
  <c r="N645" i="27"/>
  <c r="P645" i="27"/>
  <c r="N696" i="27"/>
  <c r="P696" i="27"/>
  <c r="P677" i="27"/>
  <c r="N677" i="27"/>
  <c r="P637" i="27"/>
  <c r="N637" i="27"/>
  <c r="P679" i="27"/>
  <c r="N679" i="27"/>
  <c r="P655" i="27"/>
  <c r="N655" i="27"/>
  <c r="N700" i="27"/>
  <c r="P700" i="27"/>
  <c r="N648" i="27"/>
  <c r="P648" i="27"/>
  <c r="P675" i="27"/>
  <c r="N675" i="27"/>
  <c r="N658" i="27"/>
  <c r="P658" i="27"/>
  <c r="N657" i="27"/>
  <c r="P657" i="27"/>
  <c r="P644" i="27"/>
  <c r="N644" i="27"/>
  <c r="N665" i="27"/>
  <c r="P665" i="27"/>
  <c r="N690" i="27"/>
  <c r="P690" i="27"/>
  <c r="N650" i="27"/>
  <c r="P650" i="27"/>
  <c r="N635" i="27"/>
  <c r="P635" i="27"/>
  <c r="P703" i="27"/>
  <c r="N703" i="27"/>
  <c r="N668" i="27"/>
  <c r="P668" i="27"/>
  <c r="N698" i="27"/>
  <c r="P698" i="27"/>
  <c r="N672" i="27"/>
  <c r="P672" i="27"/>
  <c r="N647" i="27"/>
  <c r="P647" i="27"/>
  <c r="P676" i="27"/>
  <c r="N676" i="27"/>
  <c r="P654" i="27"/>
  <c r="N654" i="27"/>
  <c r="N646" i="27"/>
  <c r="P646" i="27"/>
  <c r="N673" i="27"/>
  <c r="P673" i="27"/>
  <c r="N640" i="27"/>
  <c r="P640" i="27"/>
  <c r="N680" i="27"/>
  <c r="P680" i="27"/>
  <c r="N656" i="27"/>
  <c r="P656" i="27"/>
  <c r="P684" i="27"/>
  <c r="N684" i="27"/>
  <c r="N678" i="27"/>
  <c r="P678" i="27"/>
  <c r="N663" i="27"/>
  <c r="P663" i="27"/>
  <c r="P687" i="27"/>
  <c r="N687" i="27"/>
  <c r="N642" i="27"/>
  <c r="P642" i="27"/>
  <c r="P660" i="27"/>
  <c r="N660" i="27"/>
  <c r="P638" i="27"/>
  <c r="N638" i="27"/>
  <c r="P712" i="27"/>
  <c r="N712" i="27"/>
  <c r="P649" i="27"/>
  <c r="N649" i="27"/>
  <c r="P707" i="27"/>
  <c r="N707" i="27"/>
  <c r="P692" i="27"/>
  <c r="N692" i="27"/>
  <c r="N705" i="27"/>
  <c r="P705" i="27"/>
  <c r="P674" i="27"/>
  <c r="N674" i="27"/>
  <c r="P701" i="27"/>
  <c r="N701" i="27"/>
  <c r="P697" i="27"/>
  <c r="N697" i="27"/>
  <c r="P688" i="27"/>
  <c r="N688" i="27"/>
  <c r="N643" i="27"/>
  <c r="P643" i="27"/>
  <c r="N708" i="27"/>
  <c r="P708" i="27"/>
  <c r="N636" i="27"/>
  <c r="P636" i="27"/>
  <c r="N666" i="27"/>
  <c r="P666" i="27"/>
  <c r="N689" i="27"/>
  <c r="P689" i="27"/>
  <c r="P669" i="27"/>
  <c r="N669" i="27"/>
  <c r="N686" i="27"/>
  <c r="P686" i="27"/>
  <c r="N685" i="27"/>
  <c r="P685" i="27"/>
  <c r="P710" i="27"/>
  <c r="N710" i="27"/>
  <c r="N713" i="27"/>
  <c r="P713" i="27"/>
  <c r="P682" i="27"/>
  <c r="N682" i="27"/>
  <c r="N671" i="27"/>
  <c r="P671" i="27"/>
  <c r="P652" i="27"/>
  <c r="N652" i="27"/>
  <c r="P664" i="27"/>
  <c r="N664" i="27"/>
  <c r="N704" i="27"/>
  <c r="P704" i="27"/>
  <c r="P702" i="27"/>
  <c r="N702" i="27"/>
  <c r="P693" i="27"/>
  <c r="N693" i="27"/>
  <c r="P667" i="27"/>
  <c r="N667" i="27"/>
  <c r="P653" i="27"/>
  <c r="N653" i="27"/>
  <c r="P691" i="27"/>
  <c r="N691" i="27"/>
  <c r="N639" i="27"/>
  <c r="P639" i="27"/>
  <c r="N694" i="27"/>
  <c r="P694" i="27"/>
  <c r="P670" i="27"/>
  <c r="N670" i="27"/>
  <c r="N661" i="27"/>
  <c r="P661" i="27"/>
  <c r="P699" i="27"/>
  <c r="N699" i="27"/>
  <c r="N681" i="27"/>
  <c r="P681" i="27"/>
  <c r="N651" i="27"/>
  <c r="P651" i="27"/>
  <c r="N683" i="27"/>
  <c r="P683" i="27"/>
  <c r="N631" i="27"/>
  <c r="P631" i="27"/>
  <c r="P630" i="27"/>
  <c r="N630" i="27"/>
  <c r="P628" i="27"/>
  <c r="N628" i="27"/>
  <c r="N626" i="27"/>
  <c r="P626" i="27"/>
  <c r="P625" i="27"/>
  <c r="N625" i="27"/>
  <c r="P629" i="27"/>
  <c r="N629" i="27"/>
  <c r="N627" i="27"/>
  <c r="P627" i="27"/>
  <c r="N624" i="27"/>
  <c r="P624" i="27"/>
  <c r="N633" i="27"/>
  <c r="P633" i="27"/>
  <c r="P632" i="27"/>
  <c r="N632"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0"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8"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6"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7"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6"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3"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9" authorId="0" shapeId="0" xr:uid="{D3F3B3C9-466A-4594-A382-33020F4688C2}">
      <text>
        <r>
          <rPr>
            <b/>
            <sz val="9"/>
            <color indexed="81"/>
            <rFont val="Tahoma"/>
            <family val="2"/>
          </rPr>
          <t>Michael Young:</t>
        </r>
        <r>
          <rPr>
            <sz val="9"/>
            <color indexed="81"/>
            <rFont val="Tahoma"/>
            <family val="2"/>
          </rPr>
          <t xml:space="preserve">
fert density t/m3</t>
        </r>
      </text>
    </comment>
    <comment ref="K629" authorId="1" shapeId="0" xr:uid="{9A7F1B3F-94DC-42D9-8A9D-872033935F16}">
      <text>
        <r>
          <rPr>
            <b/>
            <sz val="9"/>
            <color indexed="81"/>
            <rFont val="Tahoma"/>
            <family val="2"/>
          </rPr>
          <t>Michael Young (21512438):</t>
        </r>
        <r>
          <rPr>
            <sz val="9"/>
            <color indexed="81"/>
            <rFont val="Tahoma"/>
            <family val="2"/>
          </rPr>
          <t xml:space="preserve">
day of yr</t>
        </r>
      </text>
    </comment>
    <comment ref="L62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9"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1" authorId="0" shapeId="0" xr:uid="{563F76C8-0871-4013-AE00-4C4F4F9154C5}">
      <text>
        <r>
          <rPr>
            <b/>
            <sz val="9"/>
            <color indexed="81"/>
            <rFont val="Tahoma"/>
            <family val="2"/>
          </rPr>
          <t>Michael Young:</t>
        </r>
        <r>
          <rPr>
            <sz val="9"/>
            <color indexed="81"/>
            <rFont val="Tahoma"/>
            <family val="2"/>
          </rPr>
          <t xml:space="preserve">
60% urea, 40% mop</t>
        </r>
      </text>
    </comment>
    <comment ref="H634"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6" authorId="1" shapeId="0" xr:uid="{1C4ECD8C-347F-4792-9A1A-C7DB8838AF03}">
      <text>
        <r>
          <rPr>
            <b/>
            <sz val="9"/>
            <color indexed="81"/>
            <rFont val="Tahoma"/>
            <family val="2"/>
          </rPr>
          <t>Michael Young (21512438):</t>
        </r>
        <r>
          <rPr>
            <sz val="9"/>
            <color indexed="81"/>
            <rFont val="Tahoma"/>
            <family val="2"/>
          </rPr>
          <t xml:space="preserve">
day of yr</t>
        </r>
      </text>
    </comment>
    <comment ref="L6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6"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2" authorId="1" shapeId="0" xr:uid="{0886C583-0B06-48A4-91AE-54EAB9C21968}">
      <text>
        <r>
          <rPr>
            <b/>
            <sz val="9"/>
            <color indexed="81"/>
            <rFont val="Tahoma"/>
            <family val="2"/>
          </rPr>
          <t>Michael Young (21512438):</t>
        </r>
        <r>
          <rPr>
            <sz val="9"/>
            <color indexed="81"/>
            <rFont val="Tahoma"/>
            <family val="2"/>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<sst xmlns="http://schemas.openxmlformats.org/spreadsheetml/2006/main" count="7532" uniqueCount="1276">
  <si>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</si>
  <si>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</si>
  <si>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</si>
  <si>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</si>
  <si>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</si>
  <si>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</si>
  <si>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</si>
  <si>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</si>
  <si>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</si>
  <si>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</si>
  <si>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</si>
  <si>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</si>
  <si>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</si>
  <si>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</si>
  <si>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</si>
  <si>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</si>
  <si>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</si>
  <si>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</si>
  <si>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</si>
  <si>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</si>
  <si>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</si>
  <si>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</si>
  <si>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</si>
  <si>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</si>
  <si>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</si>
  <si>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</si>
  <si>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</si>
  <si>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</si>
  <si>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</si>
  <si>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</si>
  <si>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</si>
  <si>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</si>
  <si>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</si>
  <si>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</si>
  <si>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</si>
  <si>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</si>
  <si>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</si>
  <si>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</si>
  <si>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</si>
  <si>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</si>
  <si>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</si>
  <si>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</si>
  <si>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</si>
  <si>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</si>
  <si>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</si>
  <si>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</si>
  <si>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</si>
  <si>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</si>
  <si>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</si>
  <si>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</si>
  <si>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</si>
  <si>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</si>
  <si>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</si>
  <si>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</si>
  <si>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</si>
  <si>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</si>
  <si>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</si>
  <si>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</si>
  <si>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</si>
  <si>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</si>
  <si>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</si>
  <si>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</si>
  <si>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</si>
  <si>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</si>
  <si>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</si>
  <si>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</si>
  <si>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</si>
  <si>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</si>
  <si>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</si>
  <si>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</si>
  <si>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</si>
  <si>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</si>
  <si>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</si>
  <si>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</si>
  <si>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</si>
  <si>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</si>
  <si>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</si>
  <si>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</si>
  <si>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</si>
  <si>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</si>
  <si>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</si>
  <si>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</si>
  <si>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</si>
  <si>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</si>
  <si>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</si>
  <si>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</si>
  <si>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</si>
  <si>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</si>
  <si>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</si>
  <si>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</si>
  <si>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</si>
  <si>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</si>
  <si>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</si>
  <si>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</si>
  <si>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</si>
  <si>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</si>
  <si>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</si>
  <si>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</si>
  <si>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</si>
  <si>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</si>
  <si>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</si>
  <si>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</si>
  <si>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</si>
  <si>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</si>
  <si>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</si>
  <si>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</si>
  <si>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</si>
  <si>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</si>
  <si>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</si>
  <si>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</si>
  <si>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</si>
  <si>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</si>
  <si>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</si>
  <si>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</si>
  <si>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</si>
  <si>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</si>
  <si>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</si>
  <si>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</si>
  <si>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</si>
  <si>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</si>
  <si>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</si>
  <si>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</si>
  <si>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</si>
  <si>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</si>
  <si>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</si>
  <si>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</si>
  <si>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</si>
  <si>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</si>
  <si>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</si>
  <si>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</si>
  <si>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</si>
  <si>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</si>
  <si>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</si>
  <si>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</si>
  <si>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</si>
  <si>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</si>
  <si>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</si>
  <si>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</si>
  <si>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</si>
  <si>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</si>
  <si>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</si>
  <si>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</si>
  <si>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</si>
  <si>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</si>
  <si>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</si>
  <si>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</si>
  <si>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</si>
  <si>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</si>
  <si>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</si>
  <si>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</si>
  <si>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</si>
  <si>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</si>
  <si>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</si>
  <si>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</si>
  <si>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</si>
  <si>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</si>
  <si>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</si>
  <si>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</si>
  <si>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</si>
  <si>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</si>
  <si>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</si>
  <si>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</si>
  <si>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</si>
  <si>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</si>
  <si>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</si>
  <si>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</si>
  <si>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</si>
  <si>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</si>
  <si>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</si>
  <si>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</si>
  <si>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</si>
  <si>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</si>
  <si>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</si>
  <si>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</si>
  <si>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</si>
  <si>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</si>
  <si>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</si>
  <si>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</si>
  <si>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</si>
  <si>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</si>
  <si>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</si>
  <si>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</si>
  <si>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</si>
  <si>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</si>
  <si>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</si>
  <si>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</si>
  <si>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</si>
  <si>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</si>
  <si>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</si>
  <si>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</si>
  <si>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</si>
  <si>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</si>
  <si>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</si>
  <si>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</si>
  <si>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</si>
  <si>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</si>
  <si>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</si>
  <si>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</si>
  <si>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</si>
  <si>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</si>
  <si>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</si>
  <si>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</si>
  <si>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</si>
  <si>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</si>
  <si>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</si>
  <si>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</si>
  <si>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</si>
  <si>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</si>
  <si>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</si>
  <si>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</si>
  <si>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</si>
  <si>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</si>
  <si>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</si>
  <si>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</si>
  <si>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</si>
  <si>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</si>
  <si>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</si>
  <si>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</si>
  <si>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</si>
  <si>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</si>
  <si>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</si>
  <si>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</si>
  <si>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</si>
  <si>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</si>
  <si>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</si>
  <si>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</si>
  <si>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</si>
  <si>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</si>
  <si>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</si>
  <si>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</si>
  <si>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</si>
  <si>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</si>
  <si>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</si>
  <si>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</si>
  <si>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</si>
  <si>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</si>
  <si>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</si>
  <si>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</si>
  <si>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</si>
  <si>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</si>
  <si>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</si>
  <si>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</si>
  <si>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</si>
  <si>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</si>
  <si>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</si>
  <si>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</si>
  <si>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</si>
  <si>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</si>
  <si>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</si>
  <si>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</si>
  <si>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</si>
  <si>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</si>
  <si>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</si>
  <si>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</si>
  <si>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</si>
  <si>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</si>
  <si>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</si>
  <si>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</si>
  <si>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</si>
  <si>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</si>
  <si>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</si>
  <si>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</si>
  <si>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</si>
  <si>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</si>
  <si>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</si>
  <si>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</si>
  <si>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</si>
  <si>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</si>
  <si>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</si>
  <si>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</si>
  <si>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</si>
  <si>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</si>
  <si>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</si>
  <si>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</si>
  <si>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</si>
  <si>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</si>
  <si>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</si>
  <si>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</si>
  <si>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</si>
  <si>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</si>
  <si>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</si>
  <si>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</si>
  <si>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</si>
  <si>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</si>
  <si>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</si>
  <si>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</si>
  <si>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</si>
  <si>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</si>
  <si>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</si>
  <si>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</si>
  <si>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</si>
  <si>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</si>
  <si>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</si>
  <si>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</si>
  <si>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</si>
  <si>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</si>
  <si>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</si>
  <si>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</si>
  <si>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</si>
  <si>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</si>
  <si>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</si>
  <si>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</si>
  <si>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</si>
  <si>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</si>
  <si>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</si>
  <si>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</si>
  <si>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</si>
  <si>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</si>
  <si>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</si>
  <si>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</si>
  <si>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</si>
  <si>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</si>
  <si>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</si>
  <si>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</si>
  <si>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</si>
  <si>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</si>
  <si>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</si>
  <si>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</si>
  <si>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</si>
  <si>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</si>
  <si>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</si>
  <si>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</si>
  <si>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</si>
  <si>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</si>
  <si>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</si>
  <si>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</si>
  <si>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</si>
  <si>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</si>
  <si>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</si>
  <si>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</si>
  <si>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</si>
  <si>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</si>
  <si>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</si>
  <si>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</si>
  <si>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</si>
  <si>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</si>
  <si>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</si>
  <si>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</si>
  <si>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</si>
  <si>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</si>
  <si>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</si>
  <si>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</si>
  <si>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</si>
  <si>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</si>
  <si>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</si>
  <si>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</si>
  <si>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</si>
  <si>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</si>
  <si>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</si>
  <si>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</si>
  <si>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</si>
  <si>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</si>
  <si>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</si>
  <si>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</si>
  <si>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</si>
  <si>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</si>
  <si>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</si>
  <si>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</si>
  <si>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</si>
  <si>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</si>
  <si>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</si>
  <si>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</si>
  <si>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</si>
  <si>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</si>
  <si>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</si>
  <si>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</si>
  <si>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</si>
  <si>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</si>
  <si>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</si>
  <si>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</si>
  <si>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</si>
  <si>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</si>
  <si>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</si>
  <si>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</si>
  <si>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</si>
  <si>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</si>
  <si>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</si>
  <si>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</si>
  <si>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</si>
  <si>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</si>
  <si>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</si>
  <si>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</si>
  <si>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</si>
  <si>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</si>
  <si>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</si>
  <si>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</si>
  <si>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</si>
  <si>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</si>
  <si>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</si>
  <si>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</si>
  <si>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</si>
  <si>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</si>
  <si>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</si>
  <si>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</si>
  <si>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</si>
  <si>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</si>
  <si>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</si>
  <si>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</si>
  <si>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</si>
  <si>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</si>
  <si>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</si>
  <si>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</si>
  <si>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</si>
  <si>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</si>
  <si>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</si>
  <si>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</si>
  <si>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</si>
  <si>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</si>
  <si>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</si>
  <si>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</si>
  <si>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</si>
  <si>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</si>
  <si>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</si>
  <si>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</si>
  <si>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</si>
  <si>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</si>
  <si>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</si>
  <si>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</si>
  <si>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</si>
  <si>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</si>
  <si>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</si>
  <si>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</si>
  <si>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</si>
  <si>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</si>
  <si>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</si>
  <si>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</si>
  <si>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</si>
  <si>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</si>
  <si>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</si>
  <si>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</si>
  <si>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</si>
  <si>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</si>
  <si>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</si>
  <si>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</si>
  <si>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</si>
  <si>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</si>
  <si>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</si>
  <si>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</si>
  <si>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</si>
  <si>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</si>
  <si>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</si>
  <si>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</si>
  <si>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</si>
  <si>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</si>
  <si>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</si>
  <si>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</si>
  <si>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</si>
  <si>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</si>
  <si>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</si>
  <si>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</si>
  <si>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</si>
  <si>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</si>
  <si>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</si>
  <si>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</si>
  <si>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</si>
  <si>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</si>
  <si>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</si>
  <si>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</si>
  <si>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</si>
  <si>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</si>
  <si>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</si>
  <si>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</si>
  <si>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</si>
  <si>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</si>
  <si>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</si>
  <si>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</si>
  <si>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</si>
  <si>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</si>
  <si>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</si>
  <si>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</si>
  <si>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</si>
  <si>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</si>
  <si>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</si>
  <si>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</si>
  <si>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</si>
  <si>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</si>
  <si>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</si>
  <si>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</si>
  <si>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</si>
  <si>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</si>
  <si>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</si>
  <si>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</si>
  <si>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</si>
  <si>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</si>
  <si>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</si>
  <si>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</si>
  <si>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</si>
  <si>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</si>
  <si>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</si>
  <si>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</si>
  <si>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</si>
  <si>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</si>
  <si>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</si>
  <si>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</si>
  <si>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</si>
  <si>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</si>
  <si>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</si>
  <si>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</si>
  <si>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</si>
  <si>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</si>
  <si>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</si>
  <si>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</si>
  <si>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</si>
  <si>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</si>
  <si>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</si>
  <si>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</si>
  <si>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</si>
  <si>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</si>
  <si>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</si>
  <si>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</si>
  <si>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</si>
  <si>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</si>
  <si>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</si>
  <si>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</si>
  <si>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</si>
  <si>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</si>
  <si>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</si>
  <si>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</si>
  <si>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</si>
  <si>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</si>
  <si>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</si>
  <si>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</si>
  <si>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</si>
  <si>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</si>
  <si>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</si>
  <si>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</si>
  <si>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</si>
  <si>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</si>
  <si>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</si>
  <si>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</si>
  <si>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</si>
  <si>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</si>
  <si>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</si>
  <si>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</si>
  <si>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</si>
  <si>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</si>
  <si>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</si>
  <si>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</si>
  <si>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</si>
  <si>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</si>
  <si>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</si>
  <si>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</si>
  <si>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</si>
  <si>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</si>
  <si>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</si>
  <si>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</si>
  <si>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</si>
  <si>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</si>
  <si>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</si>
  <si>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</si>
  <si>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</si>
  <si>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</si>
  <si>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</si>
  <si>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</si>
  <si>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</si>
  <si>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</si>
  <si>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</si>
  <si>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</si>
  <si>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</si>
  <si>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</si>
  <si>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</si>
  <si>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</si>
  <si>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</si>
  <si>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</si>
  <si>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</si>
  <si>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</si>
  <si>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</si>
  <si>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</si>
  <si>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</si>
  <si>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</si>
  <si>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</si>
  <si>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</si>
  <si>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</si>
  <si>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</si>
  <si>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</si>
  <si>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</si>
  <si>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</si>
  <si>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</si>
  <si>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</si>
  <si>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</si>
  <si>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</si>
  <si>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</si>
  <si>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</si>
  <si>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</si>
  <si>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</si>
  <si>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</si>
  <si>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</si>
  <si>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</si>
  <si>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</si>
  <si>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</si>
  <si>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</si>
  <si>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</si>
  <si>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</si>
  <si>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</si>
  <si>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</si>
  <si>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</si>
  <si>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</si>
  <si>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</si>
  <si>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</si>
  <si>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</si>
  <si>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</si>
  <si>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</si>
  <si>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</si>
  <si>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</si>
  <si>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</si>
  <si>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</si>
  <si>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</si>
  <si>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</si>
  <si>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</si>
  <si>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</si>
  <si>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</si>
  <si>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</si>
  <si>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</si>
  <si>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</si>
  <si>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</si>
  <si>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</si>
  <si>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</si>
  <si>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</si>
  <si>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</si>
  <si>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</si>
  <si>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</si>
  <si>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</si>
  <si>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</si>
  <si>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</si>
  <si>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</si>
  <si>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</si>
  <si>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</si>
  <si>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</si>
  <si>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</si>
  <si>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</si>
  <si>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</si>
  <si>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</si>
  <si>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</si>
  <si>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</si>
  <si>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</si>
  <si>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</si>
  <si>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</si>
  <si>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</si>
  <si>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</si>
  <si>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</si>
  <si>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</si>
  <si>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</si>
  <si>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</si>
  <si>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</si>
  <si>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</si>
  <si>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</si>
  <si>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</si>
  <si>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</si>
  <si>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</si>
  <si>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</si>
  <si>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</si>
  <si>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</si>
  <si>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</si>
  <si>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</si>
  <si>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</si>
  <si>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</si>
  <si>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</si>
  <si>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</si>
  <si>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</si>
  <si>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</si>
  <si>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</si>
  <si>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</si>
  <si>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</si>
  <si>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</si>
  <si>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</si>
  <si>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</si>
  <si>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</si>
  <si>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</si>
  <si>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</si>
  <si>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</si>
  <si>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</si>
  <si>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</si>
  <si>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</si>
  <si>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</si>
  <si>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</si>
  <si>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</si>
  <si>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</si>
  <si>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</si>
  <si>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</si>
  <si>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</si>
  <si>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</si>
  <si>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</si>
  <si>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</si>
  <si>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</si>
  <si>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</si>
  <si>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</si>
  <si>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</si>
  <si>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</si>
  <si>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</si>
  <si>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</si>
  <si>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</si>
  <si>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</si>
  <si>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</si>
  <si>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</si>
  <si>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</si>
  <si>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</si>
  <si>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</si>
  <si>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</si>
  <si>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</si>
  <si>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</si>
  <si>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</si>
  <si>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</si>
  <si>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</si>
  <si>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</si>
  <si>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</si>
  <si>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</si>
  <si>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</si>
  <si>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</si>
  <si>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</si>
  <si>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</si>
  <si>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</si>
  <si>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</si>
  <si>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</si>
  <si>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</si>
  <si>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</si>
  <si>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</si>
  <si>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</si>
  <si>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</si>
  <si>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</si>
  <si>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</si>
  <si>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</si>
  <si>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</si>
  <si>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</si>
  <si>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</si>
  <si>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</si>
  <si>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</si>
  <si>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</si>
  <si>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</si>
  <si>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</si>
  <si>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</si>
  <si>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</si>
  <si>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</si>
  <si>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</si>
  <si>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</si>
  <si>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</si>
  <si>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</si>
  <si>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</si>
  <si>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</si>
  <si>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</si>
  <si>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</si>
  <si>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</si>
  <si>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</si>
  <si>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</si>
  <si>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</si>
  <si>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</si>
  <si>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</si>
  <si>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</si>
  <si>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</si>
  <si>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</si>
  <si>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</si>
  <si>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</si>
  <si>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</si>
  <si>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</si>
  <si>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</si>
  <si>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</si>
  <si>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</si>
  <si>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</si>
  <si>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</si>
  <si>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</si>
  <si>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</si>
  <si>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</si>
  <si>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</si>
  <si>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</si>
  <si>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</si>
  <si>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</si>
  <si>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</si>
  <si>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</si>
  <si>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</si>
  <si>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</si>
  <si>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</si>
  <si>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</si>
  <si>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</si>
  <si>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</si>
  <si>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</si>
  <si>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</si>
  <si>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</si>
  <si>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</si>
  <si>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</si>
  <si>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</si>
  <si>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</si>
  <si>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</si>
  <si>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</si>
  <si>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</si>
  <si>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</si>
  <si>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</si>
  <si>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</si>
  <si>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</si>
  <si>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</si>
  <si>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</si>
  <si>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</si>
  <si>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</si>
  <si>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</si>
  <si>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</si>
  <si>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</si>
  <si>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</si>
  <si>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</si>
  <si>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</si>
  <si>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</si>
  <si>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</si>
  <si>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</si>
  <si>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</si>
  <si>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</si>
  <si>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</si>
  <si>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</si>
  <si>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</si>
  <si>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</si>
  <si>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</si>
  <si>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</si>
  <si>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</si>
  <si>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</si>
  <si>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</si>
  <si>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</si>
  <si>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</si>
  <si>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</si>
  <si>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</si>
  <si>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</si>
  <si>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</si>
  <si>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</si>
  <si>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</si>
  <si>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</si>
  <si>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</si>
  <si>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</si>
  <si>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</si>
  <si>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</si>
  <si>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</si>
  <si>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</si>
  <si>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</si>
  <si>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</si>
  <si>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</si>
  <si>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</si>
  <si>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</si>
  <si>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</si>
  <si>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</si>
  <si>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</si>
  <si>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</si>
  <si>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</si>
  <si>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</si>
  <si>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</si>
  <si>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</si>
  <si>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</si>
  <si>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</si>
  <si>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</si>
  <si>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</si>
  <si>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</si>
  <si>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</si>
  <si>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</si>
  <si>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</si>
  <si>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</si>
  <si>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</si>
  <si>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</si>
  <si>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</si>
  <si>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</si>
  <si>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</si>
  <si>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</si>
  <si>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</si>
  <si>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</si>
  <si>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</si>
  <si>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</si>
  <si>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</si>
  <si>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</si>
  <si>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</si>
  <si>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</si>
  <si>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</si>
  <si>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</si>
  <si>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</si>
  <si>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</si>
  <si>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</si>
  <si>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</si>
  <si>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</si>
  <si>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</si>
  <si>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</si>
  <si>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</si>
  <si>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</si>
  <si>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</si>
  <si>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</si>
  <si>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</si>
  <si>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</si>
  <si>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</si>
  <si>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</si>
  <si>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</si>
  <si>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</si>
  <si>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</si>
  <si>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</si>
  <si>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</si>
  <si>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</si>
  <si>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</si>
  <si>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</si>
  <si>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</si>
  <si>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</si>
  <si>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</si>
  <si>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</si>
  <si>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</si>
  <si>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</si>
  <si>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</si>
  <si>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</si>
  <si>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</si>
  <si>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</si>
  <si>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</si>
  <si>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</si>
  <si>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</si>
  <si>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</si>
  <si>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</si>
  <si>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</si>
  <si>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</si>
  <si>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</si>
  <si>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</si>
  <si>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</si>
  <si>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</si>
  <si>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</si>
  <si>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</si>
  <si>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</si>
  <si>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</si>
  <si>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</si>
  <si>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</si>
  <si>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</si>
  <si>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</si>
  <si>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</si>
  <si>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</si>
  <si>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</si>
  <si>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</si>
  <si>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</si>
  <si>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</si>
  <si>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</si>
  <si>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</si>
  <si>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</si>
  <si>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</si>
  <si>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</si>
  <si>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</si>
  <si>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</si>
  <si>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</si>
  <si>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</si>
  <si>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</si>
  <si>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</si>
  <si>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</si>
  <si>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</si>
  <si>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</si>
  <si>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</si>
  <si>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</si>
  <si>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</si>
  <si>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</si>
  <si>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</si>
  <si>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</si>
  <si>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</si>
  <si>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</si>
  <si>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</si>
  <si>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</si>
  <si>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</si>
  <si>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</si>
  <si>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</si>
  <si>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</si>
  <si>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</si>
  <si>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</si>
  <si>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</si>
  <si>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</si>
  <si>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</si>
  <si>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</si>
  <si>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</si>
  <si>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</si>
  <si>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</si>
  <si>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</si>
  <si>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</si>
  <si>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</si>
  <si>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</si>
  <si>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</si>
  <si>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</si>
  <si>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</si>
  <si>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</si>
  <si>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</si>
  <si>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</si>
  <si>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</si>
  <si>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</si>
  <si>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</si>
  <si>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</si>
  <si>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</si>
  <si>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</si>
  <si>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</si>
  <si>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</si>
  <si>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</si>
  <si>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</si>
  <si>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</si>
  <si>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</si>
  <si>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</si>
  <si>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</si>
  <si>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</si>
  <si>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</si>
  <si>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</si>
  <si>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</si>
  <si>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</si>
  <si>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</si>
  <si>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</si>
  <si>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</si>
  <si>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</si>
  <si>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</si>
  <si>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</si>
  <si>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</si>
  <si>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</si>
  <si>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</si>
  <si>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</si>
  <si>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</si>
  <si>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</si>
  <si>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</si>
  <si>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</si>
  <si>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</si>
  <si>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</si>
  <si>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</si>
  <si>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</si>
  <si>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</si>
  <si>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</si>
  <si>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</si>
  <si>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</si>
  <si>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</si>
  <si>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</si>
  <si>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</si>
  <si>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</si>
  <si>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</si>
  <si>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</si>
  <si>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</si>
  <si>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</si>
  <si>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</si>
  <si>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</si>
  <si>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</si>
  <si>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</si>
  <si>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</si>
  <si>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</si>
  <si>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</si>
  <si>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</si>
  <si>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</si>
  <si>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</si>
  <si>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</si>
  <si>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</si>
  <si>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</si>
  <si>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</si>
  <si>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</si>
  <si>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</si>
  <si>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</si>
  <si>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</si>
  <si>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</si>
  <si>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</si>
  <si>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</si>
  <si>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</si>
  <si>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</si>
  <si>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</si>
  <si>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</si>
  <si>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</si>
  <si>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</si>
  <si>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</si>
  <si>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</si>
  <si>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</si>
  <si>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</si>
  <si>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</si>
  <si>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</si>
  <si>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</si>
  <si>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</si>
  <si>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</si>
  <si>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</si>
  <si>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</si>
  <si>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</si>
  <si>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</si>
  <si>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</si>
  <si>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</si>
  <si>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</si>
  <si>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</si>
  <si>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</si>
  <si>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</si>
  <si>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</si>
  <si>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</si>
  <si>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</si>
  <si>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</si>
  <si>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</si>
  <si>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</si>
  <si>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</si>
  <si>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</si>
  <si>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</si>
  <si>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</si>
  <si>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</si>
  <si>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</si>
  <si>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</si>
  <si>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</si>
  <si>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</si>
  <si>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</si>
  <si>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</si>
  <si>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</si>
  <si>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</si>
  <si>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</si>
  <si>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</si>
  <si>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</si>
  <si>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</si>
  <si>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</si>
  <si>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</si>
  <si>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</si>
  <si>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</si>
  <si>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</si>
  <si>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</si>
  <si>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</si>
  <si>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</si>
  <si>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</si>
  <si>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</si>
  <si>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</si>
  <si>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</si>
  <si>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</si>
  <si>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</si>
  <si>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</si>
  <si>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</si>
  <si>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</si>
  <si>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</si>
  <si>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</si>
  <si>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</si>
  <si>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</si>
  <si>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</si>
  <si>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</si>
  <si>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</si>
  <si>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</si>
  <si>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</si>
  <si>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</si>
  <si>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</si>
  <si>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</si>
  <si>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</si>
  <si>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</si>
  <si>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</si>
  <si>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</si>
  <si>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</si>
  <si>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</si>
  <si>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</si>
  <si>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</si>
  <si>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</si>
  <si>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</si>
  <si>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</si>
  <si>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</si>
  <si>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</si>
  <si>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</si>
  <si>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</si>
  <si>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</si>
  <si>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</si>
  <si>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</si>
  <si>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</si>
  <si>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</si>
  <si>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</si>
  <si>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</si>
  <si>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</si>
  <si>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</si>
  <si>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</si>
  <si>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</si>
  <si>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</si>
  <si>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</si>
  <si>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</si>
  <si>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</si>
  <si>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</si>
  <si>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</si>
  <si>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</si>
  <si>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</si>
  <si>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</si>
  <si>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</si>
  <si>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</si>
  <si>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</si>
  <si>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</si>
  <si>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</si>
  <si>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</si>
  <si>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</si>
  <si>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</si>
  <si>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</si>
  <si>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</si>
  <si>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</si>
  <si>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</si>
  <si>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</si>
  <si>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</si>
  <si>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</si>
  <si>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</si>
  <si>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</si>
  <si>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</si>
  <si>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</si>
  <si>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</si>
  <si>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</si>
  <si>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</si>
  <si>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</si>
  <si>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</si>
  <si>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</si>
  <si>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</si>
  <si>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</si>
  <si>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</si>
  <si>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</si>
  <si>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</si>
  <si>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</si>
  <si>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</si>
  <si>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</si>
  <si>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</si>
  <si>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</si>
  <si>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</si>
  <si>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</si>
  <si>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</si>
  <si>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</si>
  <si>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</si>
  <si>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</si>
  <si>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</si>
  <si>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</si>
  <si>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</si>
  <si>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</si>
  <si>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</si>
  <si>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</si>
  <si>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</si>
  <si>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</si>
  <si>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</si>
  <si>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</si>
  <si>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</si>
  <si>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</si>
  <si>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</si>
  <si>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</si>
  <si>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</si>
  <si>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</si>
  <si>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</si>
  <si>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</si>
  <si>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</si>
  <si>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</si>
  <si>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</si>
  <si>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</si>
  <si>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</si>
  <si>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</si>
  <si>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</si>
  <si>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</si>
  <si>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</si>
  <si>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</si>
  <si>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</si>
  <si>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</si>
  <si>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</si>
  <si>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</si>
  <si>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</si>
  <si>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</si>
  <si>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</si>
  <si>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</si>
  <si>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</si>
  <si>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</si>
  <si>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</si>
  <si>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</si>
  <si>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</si>
  <si>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</si>
  <si>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</si>
  <si>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</si>
  <si>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</si>
  <si>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</si>
  <si>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</si>
  <si>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</si>
  <si>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</si>
  <si>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</si>
  <si>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</si>
  <si>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</si>
  <si>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</si>
  <si>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</si>
  <si>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</si>
  <si>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</si>
  <si>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</si>
  <si>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</si>
  <si>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</si>
  <si>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</si>
  <si>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</si>
  <si>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</si>
  <si>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</si>
  <si>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</si>
  <si>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</si>
  <si>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</si>
  <si>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</si>
  <si>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</si>
  <si>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</si>
  <si>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</si>
  <si>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</si>
  <si>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</si>
  <si>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</si>
  <si>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</si>
  <si>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</si>
  <si>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</si>
  <si>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</si>
  <si>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LIVESTOCK FEEDS - CONFINEMENT INFRASTRUCTURE COSTS</t>
  </si>
  <si>
    <t>Dep - fixed</t>
  </si>
  <si>
    <t>R&amp;M - variable</t>
  </si>
  <si>
    <t>Shire rates &amp; Licenses</t>
  </si>
  <si>
    <t>Updated Oct 22 from Eds Koji Benchmarks</t>
  </si>
  <si>
    <t>Administration</t>
  </si>
  <si>
    <t>Professional services, bank charges, subs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</si>
</sst>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6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49" fillId="24" borderId="0" xfId="14" applyFont="1">
      <alignment horizontal="centerContinuous" vertical="top"/>
    </xf>
    <xf numFmtId="0" fontId="2" fillId="4" borderId="0" xfId="0" applyFont="1" applyFill="1" applyAlignment="1">
      <alignment horizontal="center"/>
    </xf>
    <xf numFmtId="15" fontId="30" fillId="36" borderId="36" xfId="30" applyNumberFormat="1" applyAlignment="1">
      <alignment vertical="top"/>
    </xf>
    <xf numFmtId="170" fontId="16" fillId="14" borderId="7" xfId="4" applyNumberFormat="1" applyBorder="1" applyAlignment="1">
      <alignment horizontal="left"/>
      <protection locked="0"/>
    </xf>
    <xf numFmtId="9" fontId="16" fillId="36" borderId="36" xfId="30"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FCE6F638-950E-47EC-9124-119ADE0EE061}"/>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330</xdr:row>
      <xdr:rowOff>59532</xdr:rowOff>
    </xdr:from>
    <xdr:to>
      <xdr:col>15</xdr:col>
      <xdr:colOff>431799</xdr:colOff>
      <xdr:row>334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40" sqref="L140"/>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1090</v>
      </c>
      <c r="H4" s="708"/>
      <c r="I4" s="708" t="s">
        <v>325</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25">
      <c r="A6" s="691"/>
      <c r="B6" s="688"/>
      <c r="C6" s="700"/>
      <c r="D6" s="709"/>
      <c r="E6" s="700"/>
      <c r="F6" s="708"/>
      <c r="G6" s="246"/>
      <c r="H6" s="708" t="s">
        <v>1091</v>
      </c>
      <c r="I6" s="380" t="s">
        <v>1092</v>
      </c>
      <c r="J6" s="708"/>
      <c r="K6" s="708"/>
      <c r="L6" s="708"/>
      <c r="M6" s="708"/>
      <c r="N6" s="708"/>
      <c r="O6" s="708"/>
      <c r="P6" s="708"/>
      <c r="Q6" s="708"/>
      <c r="R6" s="708"/>
      <c r="S6" s="707"/>
      <c r="T6" s="245"/>
      <c r="U6" s="707"/>
      <c r="V6" s="707"/>
      <c r="W6" s="695"/>
      <c r="X6" s="690"/>
      <c r="Y6" s="690"/>
      <c r="Z6" s="690"/>
    </row>
    <row r="7" spans="1:26" s="687" customFormat="1" ht="12" customHeight="1" x14ac:dyDescent="0.2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5" t="s">
        <v>1050</v>
      </c>
      <c r="H14" s="257"/>
      <c r="I14" s="701" t="s">
        <v>1053</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25">
      <c r="A15" s="691"/>
      <c r="B15" s="688"/>
      <c r="C15" s="700"/>
      <c r="D15" s="700"/>
      <c r="E15" s="700"/>
      <c r="F15" s="704"/>
      <c r="G15" s="257"/>
      <c r="K15" s="257"/>
      <c r="L15" s="257"/>
      <c r="M15" s="257"/>
      <c r="N15" s="701" t="s">
        <v>1233</v>
      </c>
      <c r="O15" s="257"/>
      <c r="P15" s="257"/>
      <c r="Q15" s="257"/>
      <c r="R15" s="701" t="s">
        <v>1234</v>
      </c>
      <c r="S15" s="257"/>
      <c r="T15" s="257"/>
      <c r="U15" s="257"/>
      <c r="V15" s="696"/>
      <c r="W15" s="695"/>
      <c r="X15" s="690"/>
      <c r="Y15" s="690"/>
      <c r="Z15" s="690"/>
    </row>
    <row r="16" spans="1:26" s="687" customFormat="1" ht="12" customHeight="1" outlineLevel="1" x14ac:dyDescent="0.25">
      <c r="A16" s="691"/>
      <c r="B16" s="688"/>
      <c r="C16" s="700"/>
      <c r="D16" s="700"/>
      <c r="E16" s="700"/>
      <c r="F16" s="704"/>
      <c r="G16" s="257"/>
      <c r="H16" s="687" t="s">
        <v>1044</v>
      </c>
      <c r="J16" s="687" t="s">
        <v>1051</v>
      </c>
      <c r="K16" s="257"/>
      <c r="L16" s="687" t="s">
        <v>1045</v>
      </c>
      <c r="M16" s="257"/>
      <c r="N16" s="257" t="s">
        <v>981</v>
      </c>
      <c r="O16" s="257" t="s">
        <v>982</v>
      </c>
      <c r="P16" s="257" t="s">
        <v>937</v>
      </c>
      <c r="Q16" s="257"/>
      <c r="R16" s="257" t="s">
        <v>981</v>
      </c>
      <c r="S16" s="257" t="s">
        <v>982</v>
      </c>
      <c r="T16" s="257" t="s">
        <v>937</v>
      </c>
      <c r="U16" s="257"/>
      <c r="V16" s="696"/>
      <c r="W16" s="695"/>
      <c r="X16" s="690"/>
      <c r="Y16" s="690"/>
      <c r="Z16" s="690"/>
    </row>
    <row r="17" spans="1:26" s="687" customFormat="1" ht="12" customHeight="1" outlineLevel="1" x14ac:dyDescent="0.2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25">
      <c r="A18" s="691"/>
      <c r="B18" s="688"/>
      <c r="C18" s="700"/>
      <c r="D18" s="700"/>
      <c r="E18" s="700"/>
      <c r="F18" s="704"/>
      <c r="G18" s="257"/>
      <c r="H18" s="786" t="s">
        <v>969</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25">
      <c r="A19" s="691"/>
      <c r="B19" s="688"/>
      <c r="C19" s="700"/>
      <c r="D19" s="700"/>
      <c r="E19" s="700"/>
      <c r="F19" s="704"/>
      <c r="G19" s="257"/>
      <c r="H19" s="786" t="s">
        <v>69</v>
      </c>
      <c r="J19" s="925" t="s">
        <v>840</v>
      </c>
      <c r="K19" s="257"/>
      <c r="L19" s="786" t="s">
        <v>840</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25">
      <c r="A20" s="691"/>
      <c r="B20" s="688"/>
      <c r="C20" s="700"/>
      <c r="D20" s="700"/>
      <c r="E20" s="700"/>
      <c r="F20" s="704"/>
      <c r="G20" s="257"/>
      <c r="H20" s="687" t="s">
        <v>73</v>
      </c>
      <c r="I20" s="923"/>
      <c r="J20" s="925" t="s">
        <v>352</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25">
      <c r="A21" s="691"/>
      <c r="B21" s="688"/>
      <c r="C21" s="700"/>
      <c r="D21" s="700"/>
      <c r="E21" s="700"/>
      <c r="F21" s="704"/>
      <c r="G21" s="257"/>
      <c r="H21" s="786" t="s">
        <v>77</v>
      </c>
      <c r="J21" s="786" t="s">
        <v>353</v>
      </c>
      <c r="K21" s="257"/>
      <c r="L21" s="786" t="s">
        <v>969</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25">
      <c r="A22" s="691"/>
      <c r="B22" s="688"/>
      <c r="C22" s="700"/>
      <c r="D22" s="700"/>
      <c r="E22" s="700"/>
      <c r="F22" s="704"/>
      <c r="G22" s="257"/>
      <c r="H22" s="786" t="s">
        <v>78</v>
      </c>
      <c r="J22" s="786" t="s">
        <v>1046</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25">
      <c r="A23" s="691"/>
      <c r="B23" s="688"/>
      <c r="C23" s="700"/>
      <c r="D23" s="700"/>
      <c r="E23" s="700"/>
      <c r="F23" s="704"/>
      <c r="G23" s="257"/>
      <c r="H23" s="786" t="s">
        <v>72</v>
      </c>
      <c r="J23" s="786" t="s">
        <v>238</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25">
      <c r="A24" s="691"/>
      <c r="B24" s="688"/>
      <c r="C24" s="700"/>
      <c r="D24" s="700"/>
      <c r="E24" s="700"/>
      <c r="F24" s="704"/>
      <c r="H24" s="786" t="s">
        <v>70</v>
      </c>
      <c r="J24" s="925" t="s">
        <v>354</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25">
      <c r="A25" s="691"/>
      <c r="B25" s="688"/>
      <c r="C25" s="700"/>
      <c r="D25" s="700"/>
      <c r="E25" s="700"/>
      <c r="F25" s="704"/>
      <c r="H25" s="786" t="s">
        <v>970</v>
      </c>
      <c r="J25" s="925" t="s">
        <v>1166</v>
      </c>
      <c r="K25" s="257"/>
      <c r="L25" s="786" t="s">
        <v>353</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25">
      <c r="A26" s="691"/>
      <c r="B26" s="688"/>
      <c r="C26" s="700"/>
      <c r="D26" s="700"/>
      <c r="E26" s="700"/>
      <c r="F26" s="704"/>
      <c r="H26" s="786" t="s">
        <v>230</v>
      </c>
      <c r="J26" s="925" t="s">
        <v>80</v>
      </c>
      <c r="K26" s="257"/>
      <c r="L26" s="786" t="s">
        <v>1046</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25">
      <c r="A27" s="691"/>
      <c r="B27" s="688"/>
      <c r="C27" s="700"/>
      <c r="D27" s="700"/>
      <c r="E27" s="700"/>
      <c r="F27" s="704"/>
      <c r="H27" s="786" t="s">
        <v>67</v>
      </c>
      <c r="J27" s="925" t="s">
        <v>355</v>
      </c>
      <c r="K27" s="257"/>
      <c r="L27" s="786" t="s">
        <v>238</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25">
      <c r="A28" s="691"/>
      <c r="B28" s="688"/>
      <c r="C28" s="700"/>
      <c r="D28" s="700"/>
      <c r="E28" s="700"/>
      <c r="F28" s="704"/>
      <c r="H28" s="786" t="s">
        <v>972</v>
      </c>
      <c r="J28" s="925" t="s">
        <v>1047</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25">
      <c r="A29" s="691"/>
      <c r="B29" s="688"/>
      <c r="C29" s="700"/>
      <c r="D29" s="700"/>
      <c r="E29" s="700"/>
      <c r="F29" s="704"/>
      <c r="H29" s="786" t="s">
        <v>79</v>
      </c>
      <c r="J29" s="925" t="s">
        <v>237</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25">
      <c r="A30" s="691"/>
      <c r="B30" s="688"/>
      <c r="C30" s="700"/>
      <c r="D30" s="700"/>
      <c r="E30" s="700"/>
      <c r="F30" s="704"/>
      <c r="H30" s="786" t="s">
        <v>68</v>
      </c>
      <c r="J30" s="925" t="s">
        <v>356</v>
      </c>
      <c r="K30" s="257"/>
      <c r="L30" s="786" t="s">
        <v>352</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25">
      <c r="A31" s="691"/>
      <c r="B31" s="688"/>
      <c r="C31" s="700"/>
      <c r="D31" s="700"/>
      <c r="E31" s="700"/>
      <c r="F31" s="704"/>
      <c r="H31" s="786" t="s">
        <v>968</v>
      </c>
      <c r="J31" s="926" t="s">
        <v>1048</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25">
      <c r="A32" s="691"/>
      <c r="B32" s="688"/>
      <c r="C32" s="700"/>
      <c r="D32" s="700"/>
      <c r="E32" s="700"/>
      <c r="F32" s="704"/>
      <c r="H32" s="786" t="s">
        <v>76</v>
      </c>
      <c r="J32" s="926" t="s">
        <v>235</v>
      </c>
      <c r="K32" s="257"/>
      <c r="L32" s="786" t="s">
        <v>970</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25">
      <c r="A33" s="691"/>
      <c r="B33" s="688"/>
      <c r="C33" s="700"/>
      <c r="D33" s="700"/>
      <c r="E33" s="700"/>
      <c r="F33" s="704"/>
      <c r="H33" s="785" t="s">
        <v>971</v>
      </c>
      <c r="J33" s="926" t="s">
        <v>357</v>
      </c>
      <c r="K33" s="257"/>
      <c r="L33" s="786" t="s">
        <v>230</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25">
      <c r="A34" s="691"/>
      <c r="B34" s="688"/>
      <c r="C34" s="700"/>
      <c r="D34" s="700"/>
      <c r="E34" s="700"/>
      <c r="F34" s="704"/>
      <c r="J34" s="926" t="s">
        <v>1049</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25">
      <c r="A35" s="691"/>
      <c r="B35" s="688"/>
      <c r="C35" s="700"/>
      <c r="D35" s="700"/>
      <c r="E35" s="700"/>
      <c r="F35" s="704"/>
      <c r="J35" s="785" t="s">
        <v>236</v>
      </c>
      <c r="K35" s="257"/>
      <c r="L35" s="786" t="s">
        <v>972</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25">
      <c r="A36" s="691"/>
      <c r="B36" s="688"/>
      <c r="C36" s="700"/>
      <c r="D36" s="700"/>
      <c r="E36" s="700"/>
      <c r="F36" s="704"/>
      <c r="K36" s="257"/>
      <c r="L36" s="786" t="s">
        <v>354</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25">
      <c r="A37" s="691"/>
      <c r="B37" s="688"/>
      <c r="C37" s="700"/>
      <c r="D37" s="700"/>
      <c r="E37" s="700"/>
      <c r="F37" s="704"/>
      <c r="K37" s="257"/>
      <c r="L37" s="786" t="s">
        <v>1166</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2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25">
      <c r="A39" s="691"/>
      <c r="B39" s="688"/>
      <c r="C39" s="700"/>
      <c r="D39" s="700"/>
      <c r="E39" s="700"/>
      <c r="F39" s="704"/>
      <c r="K39" s="257"/>
      <c r="L39" s="786" t="s">
        <v>355</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25">
      <c r="A40" s="691"/>
      <c r="B40" s="688"/>
      <c r="C40" s="700"/>
      <c r="D40" s="700"/>
      <c r="E40" s="700"/>
      <c r="F40" s="704"/>
      <c r="K40" s="257"/>
      <c r="L40" s="786" t="s">
        <v>1047</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25">
      <c r="A41" s="691"/>
      <c r="B41" s="688"/>
      <c r="C41" s="700"/>
      <c r="D41" s="700"/>
      <c r="E41" s="700"/>
      <c r="F41" s="704"/>
      <c r="K41" s="257"/>
      <c r="L41" s="786" t="s">
        <v>237</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25">
      <c r="A42" s="691"/>
      <c r="B42" s="688"/>
      <c r="C42" s="700"/>
      <c r="D42" s="700"/>
      <c r="E42" s="700"/>
      <c r="F42" s="704"/>
      <c r="K42" s="257"/>
      <c r="L42" s="786" t="s">
        <v>356</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25">
      <c r="A43" s="691"/>
      <c r="B43" s="688"/>
      <c r="C43" s="700"/>
      <c r="D43" s="700"/>
      <c r="E43" s="700"/>
      <c r="F43" s="704"/>
      <c r="K43" s="257"/>
      <c r="L43" s="786" t="s">
        <v>1048</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25">
      <c r="A44" s="691"/>
      <c r="B44" s="688"/>
      <c r="C44" s="700"/>
      <c r="D44" s="700"/>
      <c r="E44" s="700"/>
      <c r="F44" s="704"/>
      <c r="K44" s="257"/>
      <c r="L44" s="786" t="s">
        <v>235</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2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2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25">
      <c r="A47" s="691"/>
      <c r="B47" s="688"/>
      <c r="C47" s="700"/>
      <c r="D47" s="700"/>
      <c r="E47" s="700"/>
      <c r="F47" s="704"/>
      <c r="K47" s="257"/>
      <c r="L47" s="786" t="s">
        <v>968</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25">
      <c r="A48" s="691"/>
      <c r="B48" s="688"/>
      <c r="C48" s="700"/>
      <c r="D48" s="700"/>
      <c r="E48" s="700"/>
      <c r="F48" s="704"/>
      <c r="K48" s="257"/>
      <c r="L48" s="786" t="s">
        <v>357</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25">
      <c r="A49" s="691"/>
      <c r="B49" s="688"/>
      <c r="C49" s="700"/>
      <c r="D49" s="700"/>
      <c r="E49" s="700"/>
      <c r="F49" s="704"/>
      <c r="K49" s="697"/>
      <c r="L49" s="786" t="s">
        <v>1049</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25">
      <c r="A50" s="691"/>
      <c r="B50" s="688"/>
      <c r="C50" s="700"/>
      <c r="D50" s="700"/>
      <c r="E50" s="700"/>
      <c r="F50" s="704"/>
      <c r="K50" s="697"/>
      <c r="L50" s="786" t="s">
        <v>236</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2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25">
      <c r="A52" s="691"/>
      <c r="B52" s="688"/>
      <c r="C52" s="700"/>
      <c r="D52" s="700"/>
      <c r="E52" s="700"/>
      <c r="F52" s="699"/>
      <c r="G52" s="698"/>
      <c r="H52" s="698"/>
      <c r="I52" s="698"/>
      <c r="K52" s="697"/>
      <c r="L52" s="785" t="s">
        <v>971</v>
      </c>
      <c r="M52" s="697"/>
      <c r="N52" s="331" t="b">
        <v>1</v>
      </c>
      <c r="O52" s="331" t="b">
        <v>1</v>
      </c>
      <c r="P52" s="331" t="b">
        <v>0</v>
      </c>
      <c r="Q52" s="697"/>
      <c r="R52" s="331" t="b">
        <v>1</v>
      </c>
      <c r="S52" s="331" t="b">
        <v>0</v>
      </c>
      <c r="T52" s="331" t="b">
        <v>0</v>
      </c>
      <c r="U52" s="697"/>
      <c r="V52" s="696"/>
      <c r="W52" s="695"/>
      <c r="X52" s="690"/>
      <c r="Y52" s="690"/>
      <c r="Z52" s="690"/>
    </row>
    <row r="53" spans="1:31" s="687" customFormat="1" ht="5.0999999999999996" customHeight="1" outlineLevel="1" x14ac:dyDescent="0.2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2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25">
      <c r="A60" s="233"/>
      <c r="B60" s="234"/>
      <c r="C60" s="239"/>
      <c r="D60" s="239"/>
      <c r="E60" s="239" t="s">
        <v>1</v>
      </c>
      <c r="F60" s="240"/>
      <c r="G60" s="241" t="s">
        <v>414</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2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2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25">
      <c r="A67" s="233"/>
      <c r="B67" s="234"/>
      <c r="C67" s="244"/>
      <c r="D67" s="244"/>
      <c r="E67" s="244"/>
      <c r="F67" s="244"/>
      <c r="G67" s="189" t="s">
        <v>99</v>
      </c>
      <c r="H67" s="244"/>
      <c r="I67" s="244"/>
      <c r="J67" s="188" t="s">
        <v>114</v>
      </c>
      <c r="K67" s="188"/>
      <c r="L67" s="244"/>
      <c r="M67" s="244"/>
      <c r="N67" s="244" t="s">
        <v>415</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25">
      <c r="A68" s="233"/>
      <c r="B68" s="234"/>
      <c r="C68" s="244"/>
      <c r="D68" s="244"/>
      <c r="E68" s="244"/>
      <c r="F68" s="252"/>
      <c r="G68" s="76" t="s">
        <v>225</v>
      </c>
      <c r="H68" s="687" t="s">
        <v>226</v>
      </c>
      <c r="I68" s="256"/>
      <c r="J68" s="76" t="s">
        <v>112</v>
      </c>
      <c r="K68" s="329">
        <v>13.59</v>
      </c>
      <c r="L68" s="256"/>
      <c r="M68" s="256"/>
      <c r="N68" s="381">
        <v>40</v>
      </c>
      <c r="O68" s="256" t="s">
        <v>416</v>
      </c>
      <c r="P68" s="257"/>
      <c r="Q68" s="257"/>
      <c r="R68" s="257"/>
      <c r="S68" s="257"/>
      <c r="T68" s="257"/>
      <c r="U68" s="257"/>
      <c r="V68" s="255"/>
      <c r="W68" s="243"/>
      <c r="X68" s="235"/>
      <c r="Y68" s="235"/>
      <c r="Z68" s="235"/>
      <c r="AB68" s="687"/>
      <c r="AC68" s="687"/>
      <c r="AD68" s="687"/>
      <c r="AE68" s="687"/>
    </row>
    <row r="69" spans="1:31" s="76" customFormat="1" ht="12" customHeight="1" outlineLevel="1" x14ac:dyDescent="0.25">
      <c r="A69" s="233"/>
      <c r="B69" s="234"/>
      <c r="C69" s="244"/>
      <c r="D69" s="244"/>
      <c r="E69" s="244"/>
      <c r="F69" s="252"/>
      <c r="G69" s="787" t="s">
        <v>397</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25">
      <c r="A70" s="233"/>
      <c r="B70" s="234"/>
      <c r="C70" s="244"/>
      <c r="D70" s="244"/>
      <c r="E70" s="244"/>
      <c r="F70" s="252"/>
      <c r="G70" s="786" t="s">
        <v>59</v>
      </c>
      <c r="H70" s="329">
        <v>0</v>
      </c>
      <c r="I70" s="257"/>
      <c r="J70" s="76" t="s">
        <v>113</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2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2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2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25">
      <c r="A74" s="233"/>
      <c r="B74" s="234"/>
      <c r="C74" s="244"/>
      <c r="D74" s="244"/>
      <c r="E74" s="244"/>
      <c r="F74" s="252"/>
      <c r="G74" s="786" t="s">
        <v>900</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25">
      <c r="A75" s="233"/>
      <c r="B75" s="234"/>
      <c r="C75" s="244"/>
      <c r="D75" s="244"/>
      <c r="E75" s="244"/>
      <c r="F75" s="252"/>
      <c r="G75" s="786" t="s">
        <v>901</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25">
      <c r="A76" s="691"/>
      <c r="B76" s="688"/>
      <c r="C76" s="700"/>
      <c r="D76" s="700"/>
      <c r="E76" s="700"/>
      <c r="F76" s="704"/>
      <c r="G76" s="786" t="s">
        <v>902</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25">
      <c r="A77" s="233"/>
      <c r="B77" s="234"/>
      <c r="C77" s="244"/>
      <c r="D77" s="244"/>
      <c r="E77" s="244"/>
      <c r="F77" s="252"/>
      <c r="G77" s="785" t="s">
        <v>1224</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25">
      <c r="A89" s="691"/>
      <c r="B89" s="688"/>
      <c r="C89" s="709"/>
      <c r="D89" s="709"/>
      <c r="E89" s="709" t="s">
        <v>1</v>
      </c>
      <c r="F89" s="708"/>
      <c r="G89" s="710" t="s">
        <v>804</v>
      </c>
      <c r="H89" s="708"/>
      <c r="I89" s="708"/>
      <c r="J89" s="708" t="s">
        <v>271</v>
      </c>
      <c r="K89" s="708"/>
      <c r="L89" s="708"/>
      <c r="M89" s="708"/>
      <c r="N89" s="708"/>
      <c r="O89" s="708"/>
      <c r="P89" s="708"/>
      <c r="Q89" s="708"/>
      <c r="R89" s="708"/>
      <c r="S89" s="707"/>
      <c r="T89" s="708"/>
      <c r="U89" s="707"/>
      <c r="V89" s="707"/>
      <c r="W89" s="695"/>
      <c r="X89" s="690"/>
      <c r="Y89" s="690"/>
      <c r="Z89" s="690"/>
    </row>
    <row r="90" spans="1:36" s="687" customFormat="1" ht="12" customHeight="1" x14ac:dyDescent="0.25">
      <c r="A90" s="691"/>
      <c r="B90" s="688"/>
      <c r="C90" s="709"/>
      <c r="D90" s="709"/>
      <c r="E90" s="700"/>
      <c r="F90" s="708"/>
      <c r="G90" s="708"/>
      <c r="H90" s="708"/>
      <c r="I90" s="708" t="s">
        <v>805</v>
      </c>
      <c r="J90" s="708" t="s">
        <v>815</v>
      </c>
      <c r="K90" s="708" t="s">
        <v>816</v>
      </c>
      <c r="L90" s="708" t="s">
        <v>1169</v>
      </c>
      <c r="M90" s="708"/>
      <c r="N90" s="708"/>
      <c r="O90" s="708"/>
      <c r="P90" s="708"/>
      <c r="Q90" s="708"/>
      <c r="R90" s="708"/>
      <c r="S90" s="707"/>
      <c r="T90" s="245"/>
      <c r="U90" s="707"/>
      <c r="V90" s="707"/>
      <c r="W90" s="695"/>
      <c r="X90" s="690"/>
      <c r="Y90" s="690"/>
      <c r="Z90" s="690"/>
    </row>
    <row r="91" spans="1:36" s="687" customFormat="1" ht="12" customHeight="1" x14ac:dyDescent="0.25">
      <c r="A91" s="691"/>
      <c r="B91" s="688"/>
      <c r="C91" s="700"/>
      <c r="D91" s="709"/>
      <c r="E91" s="700"/>
      <c r="F91" s="708"/>
      <c r="G91" s="246"/>
      <c r="H91" s="708" t="s">
        <v>1221</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25">
      <c r="A92" s="233"/>
      <c r="B92" s="234"/>
      <c r="C92" s="244"/>
      <c r="D92" s="239"/>
      <c r="E92" s="244"/>
      <c r="F92" s="240"/>
      <c r="G92" s="246"/>
      <c r="H92" s="708" t="s">
        <v>806</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2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0999999999999996" customHeight="1" thickBot="1" x14ac:dyDescent="0.3">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0999999999999996" customHeight="1" x14ac:dyDescent="0.2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25">
      <c r="A100" s="233"/>
      <c r="B100" s="234"/>
      <c r="C100" s="239"/>
      <c r="D100" s="239"/>
      <c r="E100" s="239" t="s">
        <v>1</v>
      </c>
      <c r="F100" s="240"/>
      <c r="G100" s="241" t="s">
        <v>363</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2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365</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2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2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2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25">
      <c r="A106" s="233"/>
      <c r="B106" s="234"/>
      <c r="C106" s="244"/>
      <c r="D106" s="244"/>
      <c r="E106" s="244"/>
      <c r="F106" s="244"/>
      <c r="G106" s="244"/>
      <c r="H106" s="700"/>
      <c r="I106" s="700"/>
      <c r="J106" s="998" t="s">
        <v>1114</v>
      </c>
      <c r="K106" s="244"/>
      <c r="L106" s="244"/>
      <c r="M106" s="250"/>
      <c r="N106" s="1181" t="s">
        <v>940</v>
      </c>
      <c r="O106" s="251"/>
      <c r="P106" s="970" t="s">
        <v>939</v>
      </c>
      <c r="Q106" s="970"/>
      <c r="R106" s="970"/>
      <c r="S106" s="251"/>
      <c r="T106" s="782" t="s">
        <v>998</v>
      </c>
      <c r="U106" s="998"/>
      <c r="V106" s="970" t="s">
        <v>939</v>
      </c>
      <c r="W106" s="970"/>
      <c r="X106" s="970"/>
      <c r="Y106" s="933"/>
      <c r="Z106" s="998" t="s">
        <v>998</v>
      </c>
      <c r="AA106" s="782"/>
      <c r="AB106" s="1161" t="s">
        <v>1240</v>
      </c>
      <c r="AC106" s="1161"/>
      <c r="AD106" s="1161"/>
      <c r="AE106" s="728" t="s">
        <v>1237</v>
      </c>
      <c r="AF106" s="782"/>
      <c r="AG106" s="243"/>
      <c r="AH106" s="235"/>
      <c r="AI106" s="235"/>
      <c r="AJ106" s="235"/>
    </row>
    <row r="107" spans="1:36" s="76" customFormat="1" ht="12" customHeight="1" outlineLevel="1" x14ac:dyDescent="0.25">
      <c r="A107" s="233"/>
      <c r="B107" s="234"/>
      <c r="C107" s="244"/>
      <c r="D107" s="244"/>
      <c r="E107" s="244"/>
      <c r="F107" s="244"/>
      <c r="G107" s="325" t="s">
        <v>938</v>
      </c>
      <c r="H107" s="325"/>
      <c r="I107" s="325"/>
      <c r="J107" s="998" t="s">
        <v>1125</v>
      </c>
      <c r="K107" s="244"/>
      <c r="L107" s="250" t="s">
        <v>364</v>
      </c>
      <c r="M107" s="250" t="s">
        <v>366</v>
      </c>
      <c r="N107" s="1182"/>
      <c r="O107" s="251"/>
      <c r="P107" s="848" t="s">
        <v>981</v>
      </c>
      <c r="Q107" s="848" t="s">
        <v>982</v>
      </c>
      <c r="R107" s="848" t="s">
        <v>937</v>
      </c>
      <c r="S107" s="251"/>
      <c r="T107" s="782"/>
      <c r="U107" s="998"/>
      <c r="V107" s="933" t="s">
        <v>981</v>
      </c>
      <c r="W107" s="933" t="s">
        <v>982</v>
      </c>
      <c r="X107" s="933" t="s">
        <v>937</v>
      </c>
      <c r="Y107" s="933"/>
      <c r="Z107" s="998"/>
      <c r="AA107" s="782"/>
      <c r="AB107" s="1161" t="s">
        <v>1238</v>
      </c>
      <c r="AC107" s="1161" t="s">
        <v>1239</v>
      </c>
      <c r="AD107" s="1161"/>
      <c r="AE107" s="1160" t="s">
        <v>1235</v>
      </c>
      <c r="AF107" s="782" t="s">
        <v>1236</v>
      </c>
      <c r="AG107" s="243"/>
      <c r="AH107" s="235"/>
      <c r="AI107" s="235"/>
      <c r="AJ107" s="235"/>
    </row>
    <row r="108" spans="1:36" s="76" customFormat="1" ht="12" customHeight="1" outlineLevel="1" x14ac:dyDescent="0.25">
      <c r="A108" s="233"/>
      <c r="B108" s="234"/>
      <c r="C108" s="244"/>
      <c r="D108" s="244"/>
      <c r="E108" s="244"/>
      <c r="F108" s="252"/>
      <c r="G108" s="331" t="b">
        <v>1</v>
      </c>
      <c r="H108" s="687"/>
      <c r="I108" s="687"/>
      <c r="J108" s="269" t="s">
        <v>1115</v>
      </c>
      <c r="K108" s="647" t="s">
        <v>838</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25">
      <c r="A109" s="233"/>
      <c r="B109" s="234"/>
      <c r="C109" s="244"/>
      <c r="D109" s="244"/>
      <c r="E109" s="244"/>
      <c r="F109" s="252"/>
      <c r="H109" s="687"/>
      <c r="I109" s="687"/>
      <c r="J109" s="269" t="s">
        <v>1116</v>
      </c>
      <c r="K109" s="648" t="s">
        <v>411</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936</v>
      </c>
      <c r="H110" s="687"/>
      <c r="I110" s="687"/>
      <c r="J110" s="269" t="s">
        <v>1117</v>
      </c>
      <c r="K110" s="648" t="s">
        <v>807</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7"/>
      <c r="I111" s="687"/>
      <c r="J111" s="269" t="s">
        <v>1118</v>
      </c>
      <c r="K111" s="648" t="s">
        <v>808</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7"/>
      <c r="I112" s="687"/>
      <c r="J112" s="269" t="s">
        <v>1119</v>
      </c>
      <c r="K112" s="648" t="s">
        <v>809</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978</v>
      </c>
      <c r="H113" s="687"/>
      <c r="I113" s="687"/>
      <c r="J113" s="269" t="s">
        <v>1120</v>
      </c>
      <c r="K113" s="648" t="s">
        <v>810</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7"/>
      <c r="I114" s="687"/>
      <c r="J114" s="269" t="s">
        <v>1121</v>
      </c>
      <c r="K114" s="648" t="s">
        <v>811</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7"/>
      <c r="I115" s="687"/>
      <c r="J115" s="269" t="s">
        <v>1122</v>
      </c>
      <c r="K115" s="648" t="s">
        <v>812</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7"/>
      <c r="I116" s="687"/>
      <c r="J116" s="269" t="s">
        <v>1123</v>
      </c>
      <c r="K116" s="648" t="s">
        <v>813</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7"/>
      <c r="I117" s="687"/>
      <c r="J117" s="1020" t="s">
        <v>1124</v>
      </c>
      <c r="K117" s="649" t="s">
        <v>814</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1"/>
      <c r="I118" s="701"/>
      <c r="J118" s="256"/>
      <c r="K118" s="253"/>
      <c r="L118" s="327"/>
      <c r="M118" s="257"/>
      <c r="N118" s="257"/>
      <c r="O118" s="261" t="s">
        <v>935</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1"/>
      <c r="I119" s="701"/>
      <c r="J119" s="256"/>
      <c r="K119" s="256" t="s">
        <v>291</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2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25">
      <c r="A126" s="233"/>
      <c r="B126" s="234"/>
      <c r="C126" s="239"/>
      <c r="D126" s="239"/>
      <c r="E126" s="239" t="s">
        <v>1</v>
      </c>
      <c r="F126" s="240"/>
      <c r="G126" s="241" t="s">
        <v>281</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25">
      <c r="A127" s="233"/>
      <c r="B127" s="234"/>
      <c r="C127" s="239"/>
      <c r="D127" s="239"/>
      <c r="E127" s="244"/>
      <c r="F127" s="240"/>
      <c r="G127" s="240" t="s">
        <v>282</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25">
      <c r="A128" s="233"/>
      <c r="B128" s="234"/>
      <c r="C128" s="244"/>
      <c r="D128" s="239"/>
      <c r="E128" s="244"/>
      <c r="F128" s="240"/>
      <c r="G128" s="246">
        <v>44852</v>
      </c>
      <c r="H128" s="240" t="s">
        <v>1273</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2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2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25">
      <c r="A132" s="233"/>
      <c r="B132" s="234"/>
      <c r="C132" s="244"/>
      <c r="D132" s="244"/>
      <c r="E132" s="244"/>
      <c r="F132" s="244"/>
      <c r="G132" s="244"/>
      <c r="H132" s="244"/>
      <c r="I132" s="244"/>
      <c r="J132" s="244"/>
      <c r="K132" s="250"/>
      <c r="L132" s="251"/>
      <c r="M132" s="251" t="s">
        <v>284</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25">
      <c r="A133" s="233"/>
      <c r="B133" s="234"/>
      <c r="C133" s="244"/>
      <c r="D133" s="244"/>
      <c r="E133" s="244"/>
      <c r="F133" s="244"/>
      <c r="G133" s="244"/>
      <c r="H133" s="244"/>
      <c r="I133" s="244"/>
      <c r="J133" s="250" t="s">
        <v>283</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25">
      <c r="A134" s="233"/>
      <c r="B134" s="234"/>
      <c r="C134" s="244"/>
      <c r="D134" s="244"/>
      <c r="E134" s="244"/>
      <c r="F134" s="252"/>
      <c r="H134" s="256"/>
      <c r="I134" s="267" t="s">
        <v>286</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25">
      <c r="A135" s="233"/>
      <c r="B135" s="234"/>
      <c r="C135" s="244"/>
      <c r="D135" s="244"/>
      <c r="E135" s="244"/>
      <c r="F135" s="252"/>
      <c r="H135" s="256"/>
      <c r="I135" s="267" t="s">
        <v>1272</v>
      </c>
      <c r="J135" s="333">
        <v>23900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25">
      <c r="A136" s="233"/>
      <c r="B136" s="234"/>
      <c r="C136" s="244"/>
      <c r="D136" s="244"/>
      <c r="E136" s="244"/>
      <c r="F136" s="252"/>
      <c r="H136" s="256"/>
      <c r="I136" s="267" t="s">
        <v>1274</v>
      </c>
      <c r="J136" s="333">
        <v>7000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25">
      <c r="A137" s="233"/>
      <c r="B137" s="234"/>
      <c r="C137" s="244"/>
      <c r="D137" s="244"/>
      <c r="E137" s="244"/>
      <c r="F137" s="252"/>
      <c r="H137" s="256"/>
      <c r="I137" s="267" t="s">
        <v>1275</v>
      </c>
      <c r="J137" s="333">
        <v>17000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25">
      <c r="A138" s="233"/>
      <c r="B138" s="234"/>
      <c r="C138" s="244"/>
      <c r="D138" s="244"/>
      <c r="E138" s="244"/>
      <c r="F138" s="252"/>
      <c r="H138" s="256"/>
      <c r="I138" s="267" t="s">
        <v>287</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25">
      <c r="A139" s="233"/>
      <c r="B139" s="234"/>
      <c r="C139" s="244"/>
      <c r="D139" s="244"/>
      <c r="E139" s="244"/>
      <c r="F139" s="252"/>
      <c r="H139" s="256"/>
      <c r="I139" s="267" t="s">
        <v>288</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25">
      <c r="A140" s="233"/>
      <c r="B140" s="234"/>
      <c r="C140" s="244"/>
      <c r="D140" s="244"/>
      <c r="E140" s="244"/>
      <c r="F140" s="252"/>
      <c r="H140" s="256"/>
      <c r="I140" s="267" t="s">
        <v>289</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25">
      <c r="A141" s="233"/>
      <c r="B141" s="234"/>
      <c r="C141" s="244"/>
      <c r="D141" s="244"/>
      <c r="E141" s="244"/>
      <c r="F141" s="259"/>
      <c r="H141" s="256"/>
      <c r="I141" s="267" t="s">
        <v>290</v>
      </c>
      <c r="J141" s="333">
        <v>10000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25">
      <c r="A142" s="233"/>
      <c r="B142" s="234"/>
      <c r="C142" s="244"/>
      <c r="D142" s="244"/>
      <c r="E142" s="244"/>
      <c r="F142" s="259"/>
      <c r="H142" s="256"/>
      <c r="I142" s="267" t="s">
        <v>239</v>
      </c>
      <c r="J142" s="333">
        <v>16300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25">
      <c r="A144" s="233"/>
      <c r="B144" s="234"/>
      <c r="C144" s="244"/>
      <c r="D144" s="244"/>
      <c r="E144" s="244"/>
      <c r="F144" s="260"/>
      <c r="G144" s="256" t="s">
        <v>291</v>
      </c>
      <c r="H144" s="256"/>
      <c r="I144" s="256"/>
      <c r="J144" s="831">
        <f>SUM(J134:J142)</f>
        <v>137200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abSelected="1"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292</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293</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294</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295</v>
      </c>
      <c r="K10" s="250" t="s">
        <v>296</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300</v>
      </c>
      <c r="K13" s="254" t="s">
        <v>301</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302</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303</v>
      </c>
      <c r="J15" s="334">
        <v>4760</v>
      </c>
      <c r="K15" s="334">
        <v>6752</v>
      </c>
      <c r="L15" s="256" t="s">
        <v>285</v>
      </c>
      <c r="M15" s="256" t="s">
        <v>299</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304</v>
      </c>
      <c r="J16" s="334">
        <v>30</v>
      </c>
      <c r="K16" s="334">
        <v>30</v>
      </c>
      <c r="L16" s="256" t="s">
        <v>297</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305</v>
      </c>
      <c r="J17" s="4">
        <f>J15/EXP(J16*LN(1.2))</f>
        <v>20.052548309496157</v>
      </c>
      <c r="K17" s="4">
        <f>K15/EXP(K16*LN(1.2))</f>
        <v>28.444287013806314</v>
      </c>
      <c r="L17" s="256" t="s">
        <v>285</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239</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s="687" customFormat="1" outlineLevel="1" x14ac:dyDescent="0.25">
      <c r="A21" s="691"/>
      <c r="B21" s="688"/>
      <c r="C21" s="688"/>
      <c r="D21" s="688"/>
      <c r="E21" s="688"/>
      <c r="F21" s="690"/>
      <c r="G21" s="690"/>
      <c r="H21" s="690"/>
      <c r="I21" s="690"/>
      <c r="J21" s="690"/>
      <c r="K21" s="690"/>
      <c r="L21" s="690"/>
      <c r="M21" s="690"/>
      <c r="N21" s="690"/>
      <c r="O21" s="690"/>
      <c r="P21" s="690"/>
      <c r="Q21" s="690"/>
      <c r="R21" s="690"/>
      <c r="S21" s="690"/>
      <c r="T21" s="690"/>
      <c r="U21" s="690"/>
      <c r="V21" s="690"/>
      <c r="W21" s="690"/>
      <c r="X21" s="690"/>
      <c r="Y21" s="690"/>
      <c r="Z21" s="690"/>
    </row>
    <row r="22" spans="1:26" s="687" customFormat="1" ht="5.0999999999999996" customHeight="1" thickBot="1" x14ac:dyDescent="0.3">
      <c r="A22" s="691"/>
      <c r="B22" s="688"/>
      <c r="C22" s="688"/>
      <c r="D22" s="688"/>
      <c r="E22" s="688"/>
      <c r="F22" s="688"/>
      <c r="G22" s="688"/>
      <c r="H22" s="690"/>
      <c r="I22" s="690"/>
      <c r="J22" s="690"/>
      <c r="K22" s="690"/>
      <c r="L22" s="690"/>
      <c r="M22" s="690"/>
      <c r="N22" s="690"/>
      <c r="O22" s="690"/>
      <c r="P22" s="690"/>
      <c r="Q22" s="690"/>
      <c r="R22" s="690"/>
      <c r="S22" s="690"/>
      <c r="T22" s="690"/>
      <c r="U22" s="690"/>
      <c r="V22" s="690"/>
      <c r="W22" s="690"/>
      <c r="X22" s="688"/>
      <c r="Y22" s="688"/>
      <c r="Z22" s="688"/>
    </row>
    <row r="23" spans="1:26" s="687" customFormat="1" ht="5.0999999999999996" customHeight="1" x14ac:dyDescent="0.25">
      <c r="A23" s="691"/>
      <c r="B23" s="688"/>
      <c r="C23" s="713" t="s">
        <v>0</v>
      </c>
      <c r="D23" s="713"/>
      <c r="E23" s="713"/>
      <c r="F23" s="713"/>
      <c r="G23" s="713"/>
      <c r="H23" s="713"/>
      <c r="I23" s="713"/>
      <c r="J23" s="713"/>
      <c r="K23" s="712"/>
      <c r="L23" s="712"/>
      <c r="M23" s="712"/>
      <c r="N23" s="712"/>
      <c r="O23" s="712"/>
      <c r="P23" s="712"/>
      <c r="Q23" s="712"/>
      <c r="R23" s="712"/>
      <c r="S23" s="712"/>
      <c r="T23" s="712"/>
      <c r="U23" s="712"/>
      <c r="V23" s="712"/>
      <c r="W23" s="711"/>
      <c r="X23" s="690"/>
      <c r="Y23" s="690"/>
      <c r="Z23" s="690"/>
    </row>
    <row r="24" spans="1:26" s="687" customFormat="1" ht="12" customHeight="1" x14ac:dyDescent="0.25">
      <c r="A24" s="691"/>
      <c r="B24" s="688"/>
      <c r="C24" s="709"/>
      <c r="D24" s="709"/>
      <c r="E24" s="709" t="s">
        <v>1</v>
      </c>
      <c r="F24" s="708"/>
      <c r="G24" s="710" t="s">
        <v>1269</v>
      </c>
      <c r="H24" s="708"/>
      <c r="I24" s="708"/>
      <c r="J24" s="708"/>
      <c r="K24" s="708"/>
      <c r="L24" s="708"/>
      <c r="M24" s="708"/>
      <c r="N24" s="708"/>
      <c r="O24" s="708"/>
      <c r="P24" s="708"/>
      <c r="Q24" s="708"/>
      <c r="R24" s="708"/>
      <c r="S24" s="707"/>
      <c r="T24" s="708"/>
      <c r="U24" s="707"/>
      <c r="V24" s="707"/>
      <c r="W24" s="695"/>
      <c r="X24" s="690"/>
      <c r="Y24" s="690"/>
      <c r="Z24" s="690"/>
    </row>
    <row r="25" spans="1:26" s="687" customFormat="1" ht="12" customHeight="1" outlineLevel="1" x14ac:dyDescent="0.25">
      <c r="A25" s="691"/>
      <c r="B25" s="688"/>
      <c r="C25" s="709"/>
      <c r="D25" s="709"/>
      <c r="E25" s="700"/>
      <c r="F25" s="708"/>
      <c r="G25" s="708"/>
      <c r="H25" s="708"/>
      <c r="I25" s="708"/>
      <c r="J25" s="708"/>
      <c r="K25" s="708"/>
      <c r="L25" s="708"/>
      <c r="M25" s="708"/>
      <c r="N25" s="708"/>
      <c r="O25" s="708"/>
      <c r="P25" s="708"/>
      <c r="Q25" s="708"/>
      <c r="R25" s="708"/>
      <c r="S25" s="707"/>
      <c r="T25" s="245"/>
      <c r="U25" s="707"/>
      <c r="V25" s="707"/>
      <c r="W25" s="695"/>
      <c r="X25" s="690"/>
      <c r="Y25" s="690"/>
      <c r="Z25" s="690"/>
    </row>
    <row r="26" spans="1:26" s="687" customFormat="1" ht="12" customHeight="1" outlineLevel="1" x14ac:dyDescent="0.25">
      <c r="A26" s="691"/>
      <c r="B26" s="688"/>
      <c r="C26" s="700"/>
      <c r="D26" s="709"/>
      <c r="E26" s="700"/>
      <c r="F26" s="708"/>
      <c r="G26" s="246">
        <v>43909</v>
      </c>
      <c r="H26" s="708"/>
      <c r="I26" s="708"/>
      <c r="J26" s="708"/>
      <c r="K26" s="708"/>
      <c r="L26" s="708"/>
      <c r="M26" s="708"/>
      <c r="N26" s="708"/>
      <c r="O26" s="708"/>
      <c r="P26" s="708"/>
      <c r="Q26" s="708"/>
      <c r="R26" s="708"/>
      <c r="S26" s="707"/>
      <c r="T26" s="245"/>
      <c r="U26" s="707"/>
      <c r="V26" s="707"/>
      <c r="W26" s="695"/>
      <c r="X26" s="690"/>
      <c r="Y26" s="690"/>
      <c r="Z26" s="690"/>
    </row>
    <row r="27" spans="1:26" s="687" customFormat="1" ht="12" customHeight="1" outlineLevel="1" x14ac:dyDescent="0.25">
      <c r="A27" s="691"/>
      <c r="B27" s="688"/>
      <c r="C27" s="247">
        <v>0</v>
      </c>
      <c r="D27" s="709"/>
      <c r="E27" s="700"/>
      <c r="F27" s="708"/>
      <c r="G27" s="268"/>
      <c r="H27" s="708"/>
      <c r="I27" s="708"/>
      <c r="J27" s="708"/>
      <c r="K27" s="708"/>
      <c r="L27" s="708"/>
      <c r="M27" s="708"/>
      <c r="N27" s="708"/>
      <c r="O27" s="708"/>
      <c r="P27" s="708"/>
      <c r="Q27" s="708"/>
      <c r="R27" s="708"/>
      <c r="S27" s="707"/>
      <c r="T27" s="245"/>
      <c r="U27" s="707"/>
      <c r="V27" s="707"/>
      <c r="W27" s="695"/>
      <c r="X27" s="690"/>
      <c r="Y27" s="690"/>
      <c r="Z27" s="690"/>
    </row>
    <row r="28" spans="1:26" s="687" customFormat="1" ht="12" customHeight="1" outlineLevel="1" x14ac:dyDescent="0.25">
      <c r="A28" s="691"/>
      <c r="B28" s="688"/>
      <c r="C28" s="700"/>
      <c r="D28" s="700"/>
      <c r="E28" s="700"/>
      <c r="F28" s="700"/>
      <c r="G28" s="700"/>
      <c r="H28" s="700"/>
      <c r="I28" s="700"/>
      <c r="J28" s="1177"/>
      <c r="K28" s="1177"/>
      <c r="L28" s="1177"/>
      <c r="M28" s="1177"/>
      <c r="N28" s="1177"/>
      <c r="O28" s="1177"/>
      <c r="P28" s="1177"/>
      <c r="Q28" s="1177"/>
      <c r="R28" s="1177"/>
      <c r="S28" s="1177"/>
      <c r="T28" s="1177"/>
      <c r="U28" s="1177"/>
      <c r="V28" s="1177"/>
      <c r="W28" s="695"/>
      <c r="X28" s="690"/>
      <c r="Y28" s="690"/>
      <c r="Z28" s="690"/>
    </row>
    <row r="29" spans="1:26" s="687" customFormat="1" ht="12" customHeight="1" outlineLevel="1" x14ac:dyDescent="0.25">
      <c r="A29" s="691"/>
      <c r="B29" s="688"/>
      <c r="C29" s="700"/>
      <c r="D29" s="700"/>
      <c r="E29" s="700"/>
      <c r="F29" s="700"/>
      <c r="G29" s="700"/>
      <c r="H29" s="700"/>
      <c r="I29" s="700"/>
      <c r="J29" s="700"/>
      <c r="K29" s="700"/>
      <c r="L29" s="1177"/>
      <c r="M29" s="1177"/>
      <c r="N29" s="1177"/>
      <c r="O29" s="1177"/>
      <c r="P29" s="1177"/>
      <c r="Q29" s="1177"/>
      <c r="R29" s="1177"/>
      <c r="S29" s="1177"/>
      <c r="T29" s="1177"/>
      <c r="U29" s="1177"/>
      <c r="V29" s="1177"/>
      <c r="W29" s="695"/>
      <c r="X29" s="690"/>
      <c r="Y29" s="690"/>
      <c r="Z29" s="690"/>
    </row>
    <row r="30" spans="1:26" s="687" customFormat="1" ht="12" customHeight="1" outlineLevel="1" x14ac:dyDescent="0.25">
      <c r="A30" s="691"/>
      <c r="B30" s="688"/>
      <c r="C30" s="700"/>
      <c r="D30" s="700"/>
      <c r="E30" s="700"/>
      <c r="F30" s="700"/>
      <c r="G30" s="700"/>
      <c r="H30" s="700"/>
      <c r="I30" s="700"/>
      <c r="J30" s="725"/>
      <c r="K30" s="725"/>
      <c r="L30" s="933"/>
      <c r="M30" s="933"/>
      <c r="N30" s="933"/>
      <c r="O30" s="933"/>
      <c r="P30" s="933"/>
      <c r="Q30" s="933"/>
      <c r="R30" s="933"/>
      <c r="S30" s="1177"/>
      <c r="T30" s="1177"/>
      <c r="U30" s="1177"/>
      <c r="V30" s="1177"/>
      <c r="W30" s="695"/>
      <c r="X30" s="690"/>
      <c r="Y30" s="690"/>
      <c r="Z30" s="690"/>
    </row>
    <row r="31" spans="1:26" s="687" customFormat="1" outlineLevel="1" x14ac:dyDescent="0.25">
      <c r="A31" s="691"/>
      <c r="B31" s="688"/>
      <c r="C31" s="700"/>
      <c r="D31" s="700"/>
      <c r="E31" s="700"/>
      <c r="F31" s="704"/>
      <c r="G31" s="705"/>
      <c r="H31" s="705"/>
      <c r="I31" s="705"/>
      <c r="J31" s="254"/>
      <c r="K31" s="254" t="s">
        <v>1270</v>
      </c>
      <c r="L31" s="254"/>
      <c r="N31" s="1001" t="s">
        <v>1271</v>
      </c>
      <c r="O31" s="254"/>
      <c r="P31" s="254"/>
      <c r="Q31" s="254"/>
      <c r="R31" s="254"/>
      <c r="S31" s="254"/>
      <c r="T31" s="254"/>
      <c r="U31" s="254"/>
      <c r="V31" s="696"/>
      <c r="W31" s="695"/>
      <c r="X31" s="690"/>
      <c r="Y31" s="690"/>
      <c r="Z31" s="690"/>
    </row>
    <row r="32" spans="1:26" s="687" customFormat="1" ht="12" customHeight="1" outlineLevel="1" x14ac:dyDescent="0.25">
      <c r="A32" s="691"/>
      <c r="B32" s="688"/>
      <c r="C32" s="700"/>
      <c r="D32" s="700"/>
      <c r="E32" s="700"/>
      <c r="F32" s="704"/>
      <c r="H32" s="701"/>
      <c r="I32" s="269"/>
      <c r="J32" s="269" t="s">
        <v>303</v>
      </c>
      <c r="K32" s="334">
        <v>15000</v>
      </c>
      <c r="L32" s="701" t="s">
        <v>285</v>
      </c>
      <c r="M32" s="701"/>
      <c r="N32" s="1179">
        <v>4.5</v>
      </c>
      <c r="O32" s="257" t="s">
        <v>47</v>
      </c>
      <c r="P32" s="257"/>
      <c r="Q32" s="257"/>
      <c r="R32" s="257"/>
      <c r="S32" s="257"/>
      <c r="T32" s="257"/>
      <c r="U32" s="257"/>
      <c r="V32" s="696"/>
      <c r="W32" s="695"/>
      <c r="X32" s="690"/>
      <c r="Y32" s="690"/>
      <c r="Z32" s="690"/>
    </row>
    <row r="33" spans="1:26" s="687" customFormat="1" outlineLevel="1" x14ac:dyDescent="0.25">
      <c r="A33" s="691"/>
      <c r="B33" s="688"/>
      <c r="C33" s="700"/>
      <c r="D33" s="700"/>
      <c r="E33" s="700"/>
      <c r="F33" s="699"/>
      <c r="G33" s="271"/>
      <c r="H33" s="271"/>
      <c r="I33" s="271"/>
      <c r="J33" s="269" t="s">
        <v>304</v>
      </c>
      <c r="K33" s="334">
        <v>30</v>
      </c>
      <c r="L33" s="701" t="s">
        <v>297</v>
      </c>
      <c r="M33" s="272"/>
      <c r="N33" s="272"/>
      <c r="O33" s="272"/>
      <c r="P33" s="272"/>
      <c r="Q33" s="272"/>
      <c r="R33" s="272"/>
      <c r="S33" s="272"/>
      <c r="T33" s="272"/>
      <c r="U33" s="272"/>
      <c r="V33" s="696"/>
      <c r="W33" s="695"/>
      <c r="X33" s="690"/>
      <c r="Y33" s="690"/>
      <c r="Z33" s="690"/>
    </row>
    <row r="34" spans="1:26" s="687" customFormat="1" outlineLevel="1" x14ac:dyDescent="0.25">
      <c r="A34" s="691"/>
      <c r="B34" s="688"/>
      <c r="C34" s="700"/>
      <c r="D34" s="700"/>
      <c r="E34" s="700"/>
      <c r="F34" s="699"/>
      <c r="G34" s="271"/>
      <c r="H34" s="271"/>
      <c r="I34" s="271"/>
      <c r="J34" s="269" t="s">
        <v>305</v>
      </c>
      <c r="K34" s="4">
        <f>K32/EXP(K33*LN(1.2))</f>
        <v>63.190803496311425</v>
      </c>
      <c r="L34" s="701" t="s">
        <v>285</v>
      </c>
      <c r="M34" s="272"/>
      <c r="N34" s="272"/>
      <c r="O34" s="272"/>
      <c r="P34" s="272"/>
      <c r="Q34" s="272"/>
      <c r="R34" s="272"/>
      <c r="S34" s="272"/>
      <c r="T34" s="272"/>
      <c r="U34" s="272"/>
      <c r="V34" s="696"/>
      <c r="W34" s="695"/>
      <c r="X34" s="690"/>
      <c r="Y34" s="690"/>
      <c r="Z34" s="690"/>
    </row>
    <row r="35" spans="1:26" s="687" customFormat="1" outlineLevel="1" x14ac:dyDescent="0.25">
      <c r="A35" s="691"/>
      <c r="B35" s="688"/>
      <c r="C35" s="700"/>
      <c r="D35" s="700"/>
      <c r="E35" s="700"/>
      <c r="F35" s="699"/>
      <c r="G35" s="271"/>
      <c r="H35" s="271"/>
      <c r="I35" s="271"/>
      <c r="J35" s="156"/>
      <c r="K35" s="272"/>
      <c r="L35" s="272"/>
      <c r="M35" s="272"/>
      <c r="N35" s="272"/>
      <c r="O35" s="272"/>
      <c r="P35" s="272"/>
      <c r="Q35" s="272"/>
      <c r="R35" s="272"/>
      <c r="S35" s="272"/>
      <c r="T35" s="272"/>
      <c r="U35" s="272"/>
      <c r="V35" s="696"/>
      <c r="W35" s="695"/>
      <c r="X35" s="690"/>
      <c r="Y35" s="690"/>
      <c r="Z35" s="690"/>
    </row>
    <row r="36" spans="1:26" s="687" customFormat="1" ht="25.15" customHeight="1" outlineLevel="1" x14ac:dyDescent="0.25">
      <c r="A36" s="691"/>
      <c r="B36" s="688"/>
      <c r="C36" s="693"/>
      <c r="D36" s="693"/>
      <c r="E36" s="693"/>
      <c r="F36" s="693"/>
      <c r="G36" s="694" t="str">
        <f>G24</f>
        <v>LIVESTOCK FEEDS - CONFINEMENT INFRASTRUCTURE COSTS</v>
      </c>
      <c r="H36" s="693"/>
      <c r="I36" s="693"/>
      <c r="J36" s="693"/>
      <c r="K36" s="693"/>
      <c r="L36" s="693"/>
      <c r="M36" s="693"/>
      <c r="N36" s="693"/>
      <c r="O36" s="693"/>
      <c r="P36" s="693"/>
      <c r="Q36" s="693"/>
      <c r="R36" s="693"/>
      <c r="S36" s="693"/>
      <c r="T36" s="693"/>
      <c r="U36" s="693"/>
      <c r="V36" s="693"/>
      <c r="W36" s="692" t="s">
        <v>24</v>
      </c>
      <c r="X36" s="690"/>
      <c r="Y36" s="690"/>
      <c r="Z36" s="690"/>
    </row>
    <row r="37" spans="1:26" s="687" customFormat="1" ht="12" customHeight="1" outlineLevel="1" x14ac:dyDescent="0.25">
      <c r="A37" s="691"/>
      <c r="B37" s="688"/>
      <c r="C37" s="688"/>
      <c r="D37" s="688"/>
      <c r="E37" s="688"/>
      <c r="F37" s="690"/>
      <c r="G37" s="690"/>
      <c r="H37" s="690"/>
      <c r="I37" s="690"/>
      <c r="J37" s="690"/>
      <c r="K37" s="690"/>
      <c r="L37" s="690"/>
      <c r="M37" s="690"/>
      <c r="N37" s="690"/>
      <c r="O37" s="690"/>
      <c r="P37" s="690"/>
      <c r="Q37" s="690"/>
      <c r="R37" s="690"/>
      <c r="S37" s="690"/>
      <c r="T37" s="690"/>
      <c r="U37" s="690"/>
      <c r="V37" s="690"/>
      <c r="W37" s="690"/>
      <c r="X37" s="690"/>
      <c r="Y37" s="690"/>
      <c r="Z37" s="690"/>
    </row>
    <row r="38" spans="1:26" outlineLevel="1" x14ac:dyDescent="0.25">
      <c r="A38" s="233"/>
      <c r="B38" s="234"/>
      <c r="C38" s="234"/>
      <c r="D38" s="234"/>
      <c r="E38" s="234"/>
      <c r="F38" s="235"/>
      <c r="G38" s="235"/>
      <c r="H38" s="235"/>
      <c r="I38" s="235"/>
      <c r="J38" s="235"/>
      <c r="K38" s="235"/>
      <c r="L38" s="235"/>
      <c r="M38" s="235"/>
      <c r="N38" s="235"/>
      <c r="O38" s="235"/>
      <c r="P38" s="235"/>
      <c r="Q38" s="235"/>
      <c r="R38" s="235"/>
      <c r="S38" s="235"/>
      <c r="T38" s="235"/>
      <c r="U38" s="235"/>
      <c r="V38" s="235"/>
      <c r="W38" s="235"/>
      <c r="X38" s="235"/>
      <c r="Y38" s="235"/>
      <c r="Z38" s="235"/>
    </row>
    <row r="39" spans="1:26" ht="5.0999999999999996" customHeight="1" thickBot="1" x14ac:dyDescent="0.3">
      <c r="A39" s="233"/>
      <c r="B39" s="234"/>
      <c r="C39" s="234"/>
      <c r="D39" s="234"/>
      <c r="E39" s="234"/>
      <c r="F39" s="234"/>
      <c r="G39" s="234"/>
      <c r="H39" s="235"/>
      <c r="I39" s="235"/>
      <c r="J39" s="235"/>
      <c r="K39" s="235"/>
      <c r="L39" s="235"/>
      <c r="M39" s="235"/>
      <c r="N39" s="235"/>
      <c r="O39" s="235"/>
      <c r="P39" s="235"/>
      <c r="Q39" s="235"/>
      <c r="R39" s="235"/>
      <c r="S39" s="235"/>
      <c r="T39" s="235"/>
      <c r="U39" s="235"/>
      <c r="V39" s="235"/>
      <c r="W39" s="235"/>
      <c r="X39" s="234"/>
      <c r="Y39" s="234"/>
      <c r="Z39" s="234"/>
    </row>
    <row r="40" spans="1:26" ht="5.0999999999999996" customHeight="1" x14ac:dyDescent="0.25">
      <c r="A40" s="233"/>
      <c r="B40" s="234"/>
      <c r="C40" s="236" t="s">
        <v>0</v>
      </c>
      <c r="D40" s="236"/>
      <c r="E40" s="236"/>
      <c r="F40" s="236"/>
      <c r="G40" s="236"/>
      <c r="H40" s="236"/>
      <c r="I40" s="236"/>
      <c r="J40" s="236"/>
      <c r="K40" s="237"/>
      <c r="L40" s="237"/>
      <c r="M40" s="237"/>
      <c r="N40" s="237"/>
      <c r="O40" s="237"/>
      <c r="P40" s="237"/>
      <c r="Q40" s="237"/>
      <c r="R40" s="237"/>
      <c r="S40" s="237"/>
      <c r="T40" s="237"/>
      <c r="U40" s="237"/>
      <c r="V40" s="237"/>
      <c r="W40" s="238"/>
      <c r="X40" s="235"/>
      <c r="Y40" s="235"/>
      <c r="Z40" s="235"/>
    </row>
    <row r="41" spans="1:26" ht="12" customHeight="1" x14ac:dyDescent="0.25">
      <c r="A41" s="233"/>
      <c r="B41" s="234"/>
      <c r="C41" s="239"/>
      <c r="D41" s="239"/>
      <c r="E41" s="239" t="s">
        <v>1</v>
      </c>
      <c r="F41" s="240"/>
      <c r="G41" s="241" t="s">
        <v>298</v>
      </c>
      <c r="H41" s="240"/>
      <c r="I41" s="240"/>
      <c r="J41" s="240"/>
      <c r="K41" s="240"/>
      <c r="L41" s="240"/>
      <c r="M41" s="240"/>
      <c r="N41" s="240"/>
      <c r="O41" s="240"/>
      <c r="P41" s="240"/>
      <c r="Q41" s="240"/>
      <c r="R41" s="240"/>
      <c r="S41" s="242"/>
      <c r="T41" s="240"/>
      <c r="U41" s="242"/>
      <c r="V41" s="242"/>
      <c r="W41" s="243"/>
      <c r="X41" s="235"/>
      <c r="Y41" s="235"/>
      <c r="Z41" s="235"/>
    </row>
    <row r="42" spans="1:26" ht="12" customHeight="1" outlineLevel="1" x14ac:dyDescent="0.25">
      <c r="A42" s="233"/>
      <c r="B42" s="234"/>
      <c r="C42" s="239"/>
      <c r="D42" s="239"/>
      <c r="E42" s="244"/>
      <c r="F42" s="240"/>
      <c r="G42" s="240" t="s">
        <v>306</v>
      </c>
      <c r="H42" s="240"/>
      <c r="I42" s="240"/>
      <c r="J42" s="240"/>
      <c r="K42" s="240"/>
      <c r="L42" s="240"/>
      <c r="M42" s="240"/>
      <c r="N42" s="240"/>
      <c r="O42" s="240"/>
      <c r="P42" s="240"/>
      <c r="Q42" s="240"/>
      <c r="R42" s="240"/>
      <c r="S42" s="242"/>
      <c r="T42" s="245"/>
      <c r="U42" s="242"/>
      <c r="V42" s="242"/>
      <c r="W42" s="243"/>
      <c r="X42" s="235"/>
      <c r="Y42" s="235"/>
      <c r="Z42" s="235"/>
    </row>
    <row r="43" spans="1:26" ht="12" customHeight="1" outlineLevel="1" x14ac:dyDescent="0.25">
      <c r="A43" s="233"/>
      <c r="B43" s="234"/>
      <c r="C43" s="244"/>
      <c r="D43" s="239"/>
      <c r="E43" s="244"/>
      <c r="F43" s="240"/>
      <c r="G43" s="246">
        <v>43909</v>
      </c>
      <c r="H43" s="240"/>
      <c r="I43" s="240"/>
      <c r="J43" s="240"/>
      <c r="K43" s="240"/>
      <c r="L43" s="240"/>
      <c r="M43" s="240"/>
      <c r="N43" s="240"/>
      <c r="O43" s="240"/>
      <c r="P43" s="240"/>
      <c r="Q43" s="240"/>
      <c r="R43" s="240"/>
      <c r="S43" s="242"/>
      <c r="T43" s="245"/>
      <c r="U43" s="242"/>
      <c r="V43" s="242"/>
      <c r="W43" s="243"/>
      <c r="X43" s="235"/>
      <c r="Y43" s="235"/>
      <c r="Z43" s="235"/>
    </row>
    <row r="44" spans="1:26" ht="12" customHeight="1" outlineLevel="1" x14ac:dyDescent="0.25">
      <c r="A44" s="233"/>
      <c r="B44" s="234"/>
      <c r="C44" s="247">
        <v>0</v>
      </c>
      <c r="D44" s="239"/>
      <c r="E44" s="244"/>
      <c r="F44" s="240"/>
      <c r="G44" s="268"/>
      <c r="H44" s="240"/>
      <c r="I44" s="240"/>
      <c r="J44" s="240"/>
      <c r="K44" s="240"/>
      <c r="L44" s="240"/>
      <c r="M44" s="240"/>
      <c r="N44" s="240"/>
      <c r="O44" s="240"/>
      <c r="P44" s="240"/>
      <c r="Q44" s="240"/>
      <c r="R44" s="240"/>
      <c r="S44" s="242"/>
      <c r="T44" s="245"/>
      <c r="U44" s="242"/>
      <c r="V44" s="242"/>
      <c r="W44" s="243"/>
      <c r="X44" s="235"/>
      <c r="Y44" s="235"/>
      <c r="Z44" s="235"/>
    </row>
    <row r="45" spans="1:26" ht="12" customHeight="1" outlineLevel="1" x14ac:dyDescent="0.25">
      <c r="A45" s="233"/>
      <c r="B45" s="234"/>
      <c r="C45" s="244"/>
      <c r="D45" s="244"/>
      <c r="E45" s="244"/>
      <c r="F45" s="244"/>
      <c r="G45" s="244"/>
      <c r="H45" s="244"/>
      <c r="I45" s="244"/>
      <c r="J45" s="249"/>
      <c r="K45" s="249"/>
      <c r="L45" s="249"/>
      <c r="M45" s="249"/>
      <c r="N45" s="249"/>
      <c r="O45" s="249"/>
      <c r="P45" s="249"/>
      <c r="Q45" s="249"/>
      <c r="R45" s="249"/>
      <c r="S45" s="249"/>
      <c r="T45" s="249"/>
      <c r="U45" s="249"/>
      <c r="V45" s="249"/>
      <c r="W45" s="243"/>
      <c r="X45" s="235"/>
      <c r="Y45" s="235"/>
      <c r="Z45" s="235"/>
    </row>
    <row r="46" spans="1:26" ht="12" customHeight="1" outlineLevel="1" x14ac:dyDescent="0.25">
      <c r="A46" s="233"/>
      <c r="B46" s="234"/>
      <c r="C46" s="244"/>
      <c r="D46" s="244"/>
      <c r="E46" s="244"/>
      <c r="F46" s="244"/>
      <c r="G46" s="244"/>
      <c r="H46" s="244"/>
      <c r="I46" s="244"/>
      <c r="J46" s="244"/>
      <c r="K46" s="244"/>
      <c r="L46" s="249"/>
      <c r="M46" s="249"/>
      <c r="N46" s="249"/>
      <c r="O46" s="249"/>
      <c r="P46" s="249"/>
      <c r="Q46" s="249"/>
      <c r="R46" s="249"/>
      <c r="S46" s="249"/>
      <c r="T46" s="249"/>
      <c r="U46" s="249"/>
      <c r="V46" s="249"/>
      <c r="W46" s="243"/>
      <c r="X46" s="235"/>
      <c r="Y46" s="235"/>
      <c r="Z46" s="235"/>
    </row>
    <row r="47" spans="1:26" ht="12" customHeight="1" outlineLevel="1" x14ac:dyDescent="0.25">
      <c r="A47" s="233"/>
      <c r="B47" s="234"/>
      <c r="C47" s="244"/>
      <c r="D47" s="244"/>
      <c r="E47" s="244"/>
      <c r="F47" s="244"/>
      <c r="G47" s="244"/>
      <c r="H47" s="244"/>
      <c r="I47" s="244"/>
      <c r="J47" s="250"/>
      <c r="K47" s="250"/>
      <c r="L47" s="251"/>
      <c r="M47" s="251"/>
      <c r="N47" s="251"/>
      <c r="O47" s="251"/>
      <c r="P47" s="251"/>
      <c r="Q47" s="251"/>
      <c r="R47" s="251"/>
      <c r="S47" s="249"/>
      <c r="T47" s="249"/>
      <c r="U47" s="249"/>
      <c r="V47" s="249"/>
      <c r="W47" s="243"/>
      <c r="X47" s="235"/>
      <c r="Y47" s="235"/>
      <c r="Z47" s="235"/>
    </row>
    <row r="48" spans="1:26" outlineLevel="1" x14ac:dyDescent="0.25">
      <c r="A48" s="233"/>
      <c r="B48" s="234"/>
      <c r="C48" s="244"/>
      <c r="D48" s="244"/>
      <c r="E48" s="244"/>
      <c r="F48" s="252"/>
      <c r="G48" s="253"/>
      <c r="H48" s="253"/>
      <c r="I48" s="253"/>
      <c r="J48" s="254"/>
      <c r="K48" s="254"/>
      <c r="L48" s="254"/>
      <c r="M48" s="3"/>
      <c r="N48" s="3"/>
      <c r="O48" s="254"/>
      <c r="P48" s="254"/>
      <c r="Q48" s="254"/>
      <c r="R48" s="254"/>
      <c r="S48" s="254"/>
      <c r="T48" s="254"/>
      <c r="U48" s="254"/>
      <c r="V48" s="255"/>
      <c r="W48" s="243"/>
      <c r="X48" s="235"/>
      <c r="Y48" s="235"/>
      <c r="Z48" s="235"/>
    </row>
    <row r="49" spans="1:26" ht="12" customHeight="1" outlineLevel="1" x14ac:dyDescent="0.25">
      <c r="A49" s="233"/>
      <c r="B49" s="234"/>
      <c r="C49" s="244"/>
      <c r="D49" s="244"/>
      <c r="E49" s="244"/>
      <c r="F49" s="252"/>
      <c r="H49" s="256"/>
      <c r="I49" s="269"/>
      <c r="J49" s="256" t="s">
        <v>102</v>
      </c>
      <c r="K49" s="1005">
        <f>MIN(364,INT((L49 - DATE(YEAR(L49),1,1))))</f>
        <v>353</v>
      </c>
      <c r="L49" s="1006">
        <v>43819</v>
      </c>
      <c r="M49" s="256"/>
      <c r="N49" s="256"/>
      <c r="O49" s="257"/>
      <c r="P49" s="257"/>
      <c r="Q49" s="257"/>
      <c r="R49" s="257"/>
      <c r="S49" s="257"/>
      <c r="T49" s="257"/>
      <c r="U49" s="257"/>
      <c r="V49" s="255"/>
      <c r="W49" s="243"/>
      <c r="X49" s="235"/>
      <c r="Y49" s="235"/>
      <c r="Z49" s="235"/>
    </row>
    <row r="50" spans="1:26" outlineLevel="1" x14ac:dyDescent="0.25">
      <c r="A50" s="233"/>
      <c r="B50" s="234"/>
      <c r="C50" s="244"/>
      <c r="D50" s="244"/>
      <c r="E50" s="244"/>
      <c r="F50" s="259"/>
      <c r="G50" s="271"/>
      <c r="H50" s="271"/>
      <c r="I50" s="271"/>
      <c r="J50" s="272"/>
      <c r="K50" s="272"/>
      <c r="L50" s="272"/>
      <c r="M50" s="272"/>
      <c r="N50" s="272"/>
      <c r="O50" s="272"/>
      <c r="P50" s="272"/>
      <c r="Q50" s="272"/>
      <c r="R50" s="272"/>
      <c r="S50" s="272"/>
      <c r="T50" s="272"/>
      <c r="U50" s="272"/>
      <c r="V50" s="255"/>
      <c r="W50" s="243"/>
      <c r="X50" s="235"/>
      <c r="Y50" s="235"/>
      <c r="Z50" s="235"/>
    </row>
    <row r="51" spans="1:26" outlineLevel="1" x14ac:dyDescent="0.25">
      <c r="A51" s="233"/>
      <c r="B51" s="234"/>
      <c r="C51" s="244"/>
      <c r="D51" s="244"/>
      <c r="E51" s="244"/>
      <c r="F51" s="259"/>
      <c r="G51" s="271"/>
      <c r="H51" s="271"/>
      <c r="I51" s="271"/>
      <c r="J51" s="272"/>
      <c r="K51" s="272"/>
      <c r="L51" s="272"/>
      <c r="M51" s="272"/>
      <c r="N51" s="272"/>
      <c r="O51" s="272"/>
      <c r="P51" s="272"/>
      <c r="Q51" s="272"/>
      <c r="R51" s="272"/>
      <c r="S51" s="272"/>
      <c r="T51" s="272"/>
      <c r="U51" s="272"/>
      <c r="V51" s="255"/>
      <c r="W51" s="243"/>
      <c r="X51" s="235"/>
      <c r="Y51" s="235"/>
      <c r="Z51" s="235"/>
    </row>
    <row r="52" spans="1:26" ht="25.15" customHeight="1" outlineLevel="1" x14ac:dyDescent="0.25">
      <c r="A52" s="233"/>
      <c r="B52" s="234"/>
      <c r="C52" s="264"/>
      <c r="D52" s="264"/>
      <c r="E52" s="264"/>
      <c r="F52" s="264"/>
      <c r="G52" s="265" t="str">
        <f>G41</f>
        <v>LIVESTOCK FEEDS - STORAGE COSTS</v>
      </c>
      <c r="H52" s="264"/>
      <c r="I52" s="264"/>
      <c r="J52" s="264"/>
      <c r="K52" s="264"/>
      <c r="L52" s="264"/>
      <c r="M52" s="264"/>
      <c r="N52" s="264"/>
      <c r="O52" s="264"/>
      <c r="P52" s="264"/>
      <c r="Q52" s="264"/>
      <c r="R52" s="264"/>
      <c r="S52" s="264"/>
      <c r="T52" s="264"/>
      <c r="U52" s="264"/>
      <c r="V52" s="264"/>
      <c r="W52" s="266" t="s">
        <v>24</v>
      </c>
      <c r="X52" s="235"/>
      <c r="Y52" s="235"/>
      <c r="Z52" s="235"/>
    </row>
    <row r="53" spans="1:26" ht="12" customHeight="1" outlineLevel="1" x14ac:dyDescent="0.25">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5"/>
    </row>
    <row r="54" spans="1:26" ht="4.5" customHeight="1" thickBot="1" x14ac:dyDescent="0.3">
      <c r="A54" s="273"/>
      <c r="B54" s="234"/>
      <c r="C54" s="234"/>
      <c r="D54" s="234"/>
      <c r="E54" s="234"/>
      <c r="F54" s="234"/>
      <c r="G54" s="234"/>
      <c r="H54" s="234"/>
      <c r="I54" s="234"/>
      <c r="J54" s="234"/>
      <c r="K54" s="234"/>
      <c r="L54" s="234"/>
      <c r="M54" s="234"/>
      <c r="N54" s="234"/>
      <c r="O54" s="234"/>
      <c r="P54" s="234"/>
      <c r="Q54" s="234"/>
      <c r="R54" s="234"/>
      <c r="S54" s="234"/>
      <c r="T54" s="234"/>
      <c r="U54" s="235"/>
      <c r="V54" s="234"/>
      <c r="W54" s="234"/>
      <c r="X54" s="235"/>
      <c r="Y54" s="235"/>
      <c r="Z54" s="235"/>
    </row>
    <row r="55" spans="1:26" ht="4.5" customHeight="1" x14ac:dyDescent="0.25">
      <c r="A55" s="273"/>
      <c r="B55" s="234"/>
      <c r="C55" s="236" t="s">
        <v>0</v>
      </c>
      <c r="D55" s="236">
        <v>969.17525180701671</v>
      </c>
      <c r="E55" s="236"/>
      <c r="F55" s="236"/>
      <c r="G55" s="236"/>
      <c r="H55" s="236"/>
      <c r="I55" s="236"/>
      <c r="J55" s="236"/>
      <c r="K55" s="237"/>
      <c r="L55" s="237"/>
      <c r="M55" s="237"/>
      <c r="N55" s="237"/>
      <c r="O55" s="237"/>
      <c r="P55" s="237"/>
      <c r="Q55" s="237"/>
      <c r="R55" s="237"/>
      <c r="S55" s="237"/>
      <c r="T55" s="237"/>
      <c r="U55" s="237"/>
      <c r="V55" s="237"/>
      <c r="W55" s="238"/>
      <c r="X55" s="235"/>
      <c r="Y55" s="235"/>
      <c r="Z55" s="235"/>
    </row>
    <row r="56" spans="1:26" ht="12.75" customHeight="1" x14ac:dyDescent="0.25">
      <c r="A56" s="273"/>
      <c r="B56" s="234"/>
      <c r="C56" s="239"/>
      <c r="D56" s="239">
        <v>-40.808730158730249</v>
      </c>
      <c r="E56" s="239" t="s">
        <v>1</v>
      </c>
      <c r="F56" s="240"/>
      <c r="G56" s="241" t="s">
        <v>307</v>
      </c>
      <c r="H56" s="240"/>
      <c r="I56" s="240"/>
      <c r="J56" s="240"/>
      <c r="K56" s="240"/>
      <c r="L56" s="240"/>
      <c r="M56" s="240"/>
      <c r="N56" s="240"/>
      <c r="O56" s="240"/>
      <c r="P56" s="240"/>
      <c r="Q56" s="240"/>
      <c r="R56" s="240"/>
      <c r="S56" s="242"/>
      <c r="T56" s="274"/>
      <c r="U56" s="274"/>
      <c r="V56" s="274"/>
      <c r="W56" s="243"/>
      <c r="X56" s="235"/>
      <c r="Y56" s="235"/>
      <c r="Z56" s="235"/>
    </row>
    <row r="57" spans="1:26" ht="12.75" customHeight="1" outlineLevel="1" x14ac:dyDescent="0.25">
      <c r="A57" s="273"/>
      <c r="B57" s="234"/>
      <c r="C57" s="239"/>
      <c r="D57" s="239"/>
      <c r="E57" s="244"/>
      <c r="F57" s="240"/>
      <c r="G57" s="240" t="s">
        <v>308</v>
      </c>
      <c r="H57" s="274"/>
      <c r="I57" s="240"/>
      <c r="J57" s="240"/>
      <c r="K57" s="240"/>
      <c r="L57" s="240"/>
      <c r="M57" s="240"/>
      <c r="N57" s="240"/>
      <c r="O57" s="240"/>
      <c r="P57" s="240"/>
      <c r="Q57" s="240"/>
      <c r="R57" s="240"/>
      <c r="S57" s="242"/>
      <c r="T57" s="275"/>
      <c r="U57" s="275"/>
      <c r="V57" s="275"/>
      <c r="W57" s="243"/>
      <c r="X57" s="235"/>
      <c r="Y57" s="235"/>
      <c r="Z57" s="235"/>
    </row>
    <row r="58" spans="1:26" ht="12.75" customHeight="1" outlineLevel="1" x14ac:dyDescent="0.25">
      <c r="A58" s="273"/>
      <c r="B58" s="234"/>
      <c r="C58" s="244"/>
      <c r="D58" s="239"/>
      <c r="E58" s="244"/>
      <c r="F58" s="240"/>
      <c r="G58" s="276">
        <v>37780.587162384261</v>
      </c>
      <c r="H58" s="274"/>
      <c r="I58" s="240"/>
      <c r="J58" s="240"/>
      <c r="K58" s="240"/>
      <c r="L58" s="240"/>
      <c r="M58" s="240"/>
      <c r="N58" s="240"/>
      <c r="O58" s="240"/>
      <c r="P58" s="240"/>
      <c r="Q58" s="240"/>
      <c r="R58" s="240"/>
      <c r="S58" s="242"/>
      <c r="T58" s="275"/>
      <c r="U58" s="275"/>
      <c r="V58" s="275"/>
      <c r="W58" s="243"/>
      <c r="X58" s="235"/>
      <c r="Y58" s="235"/>
      <c r="Z58" s="235"/>
    </row>
    <row r="59" spans="1:26" ht="12.75" customHeight="1" outlineLevel="1" x14ac:dyDescent="0.25">
      <c r="A59" s="273"/>
      <c r="B59" s="234"/>
      <c r="C59" s="244">
        <v>1</v>
      </c>
      <c r="D59" s="239"/>
      <c r="E59" s="244"/>
      <c r="F59" s="240"/>
      <c r="G59" s="268" t="s">
        <v>309</v>
      </c>
      <c r="H59" s="274"/>
      <c r="I59" s="240"/>
      <c r="J59" s="274"/>
      <c r="K59" s="240" t="s">
        <v>27</v>
      </c>
      <c r="L59" s="240"/>
      <c r="M59" s="240"/>
      <c r="N59" s="240"/>
      <c r="O59" s="240"/>
      <c r="P59" s="240"/>
      <c r="Q59" s="240"/>
      <c r="R59" s="240"/>
      <c r="S59" s="242"/>
      <c r="T59" s="275"/>
      <c r="U59" s="275"/>
      <c r="V59" s="275"/>
      <c r="W59" s="243"/>
      <c r="X59" s="235"/>
      <c r="Y59" s="235"/>
      <c r="Z59" s="235"/>
    </row>
    <row r="60" spans="1:26" ht="12.75" customHeight="1" outlineLevel="1" x14ac:dyDescent="0.25">
      <c r="A60" s="273"/>
      <c r="B60" s="234"/>
      <c r="C60" s="244"/>
      <c r="D60" s="244"/>
      <c r="E60" s="244"/>
      <c r="F60" s="244"/>
      <c r="G60" s="244"/>
      <c r="H60" s="244"/>
      <c r="I60" s="244"/>
      <c r="J60" s="249"/>
      <c r="K60" s="249"/>
      <c r="L60" s="249"/>
      <c r="M60" s="249"/>
      <c r="N60" s="249"/>
      <c r="O60" s="249"/>
      <c r="P60" s="249"/>
      <c r="Q60" s="249"/>
      <c r="R60" s="249"/>
      <c r="S60" s="249"/>
      <c r="T60" s="249"/>
      <c r="U60" s="249"/>
      <c r="V60" s="249"/>
      <c r="W60" s="243"/>
      <c r="X60" s="235"/>
      <c r="Y60" s="235"/>
      <c r="Z60" s="235"/>
    </row>
    <row r="61" spans="1:26" ht="12.75" customHeight="1" outlineLevel="1" x14ac:dyDescent="0.25">
      <c r="A61" s="273"/>
      <c r="B61" s="234"/>
      <c r="C61" s="244"/>
      <c r="D61" s="244"/>
      <c r="E61" s="244"/>
      <c r="F61" s="244"/>
      <c r="G61" s="244"/>
      <c r="H61" s="250"/>
      <c r="I61" s="244"/>
      <c r="J61" s="250"/>
      <c r="K61" s="250"/>
      <c r="L61" s="244"/>
      <c r="M61" s="249"/>
      <c r="N61" s="249"/>
      <c r="O61" s="249"/>
      <c r="P61" s="249"/>
      <c r="Q61" s="249"/>
      <c r="R61" s="249"/>
      <c r="S61" s="249"/>
      <c r="T61" s="249"/>
      <c r="U61" s="249"/>
      <c r="V61" s="249"/>
      <c r="W61" s="243"/>
      <c r="X61" s="235"/>
      <c r="Y61" s="235"/>
      <c r="Z61" s="235"/>
    </row>
    <row r="62" spans="1:26" ht="12.75" customHeight="1" outlineLevel="1" x14ac:dyDescent="0.25">
      <c r="A62" s="273"/>
      <c r="B62" s="234"/>
      <c r="C62" s="244"/>
      <c r="D62" s="244"/>
      <c r="E62" s="244"/>
      <c r="F62" s="244"/>
      <c r="G62" s="244"/>
      <c r="H62" s="277"/>
      <c r="I62" s="278"/>
      <c r="J62" s="250"/>
      <c r="K62" s="250" t="s">
        <v>310</v>
      </c>
      <c r="L62" s="250"/>
      <c r="M62" s="249"/>
      <c r="N62" s="249"/>
      <c r="O62" s="249"/>
      <c r="P62" s="249"/>
      <c r="Q62" s="249"/>
      <c r="R62" s="249"/>
      <c r="S62" s="249"/>
      <c r="T62" s="249"/>
      <c r="U62" s="249"/>
      <c r="V62" s="249"/>
      <c r="W62" s="243"/>
      <c r="X62" s="235"/>
      <c r="Y62" s="235"/>
      <c r="Z62" s="235"/>
    </row>
    <row r="63" spans="1:26" ht="12.75" customHeight="1" outlineLevel="1" x14ac:dyDescent="0.25">
      <c r="A63" s="273"/>
      <c r="B63" s="234"/>
      <c r="C63" s="244"/>
      <c r="D63" s="244"/>
      <c r="E63" s="244"/>
      <c r="F63" s="244"/>
      <c r="G63" s="244"/>
      <c r="H63" s="244"/>
      <c r="I63" s="278"/>
      <c r="J63" s="249"/>
      <c r="K63" s="249" t="s">
        <v>311</v>
      </c>
      <c r="L63" s="249"/>
      <c r="M63" s="249"/>
      <c r="N63" s="249"/>
      <c r="O63" s="249"/>
      <c r="P63" s="249"/>
      <c r="Q63" s="249"/>
      <c r="R63" s="249"/>
      <c r="S63" s="249"/>
      <c r="T63" s="249"/>
      <c r="U63" s="249"/>
      <c r="V63" s="249"/>
      <c r="W63" s="243"/>
      <c r="X63" s="235"/>
      <c r="Y63" s="235"/>
      <c r="Z63" s="235"/>
    </row>
    <row r="64" spans="1:26" ht="12.75" customHeight="1" outlineLevel="1" x14ac:dyDescent="0.25">
      <c r="A64" s="273"/>
      <c r="B64" s="234"/>
      <c r="C64" s="244"/>
      <c r="D64" s="244"/>
      <c r="E64" s="244"/>
      <c r="F64" s="244"/>
      <c r="G64" s="244"/>
      <c r="H64" s="277"/>
      <c r="I64" s="278"/>
      <c r="J64" s="279"/>
      <c r="K64" s="279"/>
      <c r="L64" s="279"/>
      <c r="M64" s="279"/>
      <c r="N64" s="279"/>
      <c r="O64" s="279"/>
      <c r="P64" s="279"/>
      <c r="Q64" s="279"/>
      <c r="R64" s="279"/>
      <c r="S64" s="279"/>
      <c r="T64" s="279"/>
      <c r="U64" s="279"/>
      <c r="V64" s="280"/>
      <c r="W64" s="243"/>
      <c r="X64" s="235"/>
      <c r="Y64" s="235"/>
      <c r="Z64" s="235"/>
    </row>
    <row r="65" spans="1:26" ht="12.75" customHeight="1" outlineLevel="1" x14ac:dyDescent="0.25">
      <c r="A65" s="273"/>
      <c r="B65" s="234"/>
      <c r="C65" s="244"/>
      <c r="D65" s="244"/>
      <c r="E65" s="244"/>
      <c r="F65" s="252"/>
      <c r="G65" s="285" t="s">
        <v>312</v>
      </c>
      <c r="H65" s="281"/>
      <c r="I65" s="282"/>
      <c r="J65" s="283"/>
      <c r="K65" s="283"/>
      <c r="L65" s="283"/>
      <c r="M65" s="283"/>
      <c r="N65" s="283"/>
      <c r="O65" s="283"/>
      <c r="P65" s="283"/>
      <c r="Q65" s="283"/>
      <c r="R65" s="283"/>
      <c r="T65" s="283"/>
      <c r="U65" s="283"/>
      <c r="V65" s="255"/>
      <c r="W65" s="243"/>
      <c r="X65" s="235"/>
      <c r="Y65" s="235"/>
      <c r="Z65" s="235"/>
    </row>
    <row r="66" spans="1:26" ht="12.75" customHeight="1" outlineLevel="1" x14ac:dyDescent="0.25">
      <c r="A66" s="273"/>
      <c r="B66" s="234"/>
      <c r="C66" s="244"/>
      <c r="D66" s="244"/>
      <c r="E66" s="244"/>
      <c r="F66" s="252"/>
      <c r="I66" s="286"/>
      <c r="J66" s="287"/>
      <c r="K66" s="287"/>
      <c r="L66" s="287"/>
      <c r="M66" s="287"/>
      <c r="N66" s="287"/>
      <c r="O66" s="287"/>
      <c r="P66" s="287"/>
      <c r="W66" s="243"/>
      <c r="X66" s="235"/>
      <c r="Y66" s="235"/>
      <c r="Z66" s="235"/>
    </row>
    <row r="67" spans="1:26" ht="12.75" customHeight="1" outlineLevel="1" x14ac:dyDescent="0.25">
      <c r="A67" s="273"/>
      <c r="B67" s="234"/>
      <c r="C67" s="244"/>
      <c r="D67" s="244"/>
      <c r="E67" s="244"/>
      <c r="F67" s="252"/>
      <c r="G67" s="287"/>
      <c r="H67" s="287" t="s">
        <v>300</v>
      </c>
      <c r="I67" s="287" t="s">
        <v>301</v>
      </c>
      <c r="J67" s="287"/>
      <c r="K67" s="287"/>
      <c r="L67" s="287"/>
      <c r="M67" s="287"/>
      <c r="W67" s="243"/>
      <c r="X67" s="235"/>
      <c r="Y67" s="235"/>
      <c r="Z67" s="235"/>
    </row>
    <row r="68" spans="1:26" ht="12.75" customHeight="1" outlineLevel="1" x14ac:dyDescent="0.25">
      <c r="A68" s="273"/>
      <c r="B68" s="234"/>
      <c r="C68" s="244"/>
      <c r="D68" s="244"/>
      <c r="E68" s="244"/>
      <c r="F68" s="252"/>
      <c r="G68" s="299" t="s">
        <v>323</v>
      </c>
      <c r="H68" s="336">
        <v>0.1</v>
      </c>
      <c r="I68" s="336">
        <v>0.2</v>
      </c>
      <c r="J68" s="287" t="s">
        <v>313</v>
      </c>
      <c r="K68" s="338">
        <f>H68*60</f>
        <v>6</v>
      </c>
      <c r="L68" s="338">
        <f>I68*60</f>
        <v>12</v>
      </c>
      <c r="M68" s="287" t="s">
        <v>314</v>
      </c>
      <c r="Q68" s="287"/>
      <c r="R68" s="287"/>
      <c r="S68" s="287"/>
      <c r="T68" s="287"/>
      <c r="U68" s="287"/>
      <c r="V68" s="288"/>
      <c r="W68" s="243"/>
      <c r="X68" s="235"/>
      <c r="Y68" s="235"/>
      <c r="Z68" s="235"/>
    </row>
    <row r="69" spans="1:26" ht="12.75" customHeight="1" outlineLevel="1" x14ac:dyDescent="0.25">
      <c r="A69" s="273"/>
      <c r="B69" s="234"/>
      <c r="C69" s="244"/>
      <c r="D69" s="244"/>
      <c r="E69" s="244"/>
      <c r="F69" s="252"/>
      <c r="G69" s="299" t="s">
        <v>324</v>
      </c>
      <c r="H69" s="336">
        <v>0.1</v>
      </c>
      <c r="I69" s="336">
        <v>0.1</v>
      </c>
      <c r="J69" s="287" t="s">
        <v>315</v>
      </c>
      <c r="K69" s="338">
        <f>H69*60</f>
        <v>6</v>
      </c>
      <c r="L69" s="338">
        <f>I69*60</f>
        <v>6</v>
      </c>
      <c r="M69" s="287" t="s">
        <v>314</v>
      </c>
      <c r="Q69" s="287"/>
      <c r="R69" s="287"/>
      <c r="S69" s="287"/>
      <c r="T69" s="287"/>
      <c r="U69" s="287"/>
      <c r="V69" s="288"/>
      <c r="W69" s="243"/>
      <c r="X69" s="235"/>
      <c r="Y69" s="235"/>
      <c r="Z69" s="235"/>
    </row>
    <row r="70" spans="1:26" ht="12.75" customHeight="1" outlineLevel="1" x14ac:dyDescent="0.25">
      <c r="A70" s="273"/>
      <c r="B70" s="234"/>
      <c r="C70" s="244"/>
      <c r="D70" s="244"/>
      <c r="E70" s="244"/>
      <c r="F70" s="252"/>
      <c r="G70" s="299" t="s">
        <v>302</v>
      </c>
      <c r="H70" s="336">
        <v>2</v>
      </c>
      <c r="I70" s="336">
        <v>2</v>
      </c>
      <c r="J70" s="287" t="s">
        <v>316</v>
      </c>
      <c r="K70" s="287"/>
      <c r="L70" s="287"/>
      <c r="Q70" s="287"/>
      <c r="R70" s="287"/>
      <c r="S70" s="287"/>
      <c r="T70" s="287"/>
      <c r="U70" s="287"/>
      <c r="V70" s="288"/>
      <c r="W70" s="243"/>
      <c r="X70" s="235"/>
      <c r="Y70" s="235"/>
      <c r="Z70" s="235"/>
    </row>
    <row r="71" spans="1:26" ht="12.75" customHeight="1" outlineLevel="1" x14ac:dyDescent="0.25">
      <c r="A71" s="273"/>
      <c r="B71" s="234"/>
      <c r="C71" s="244"/>
      <c r="D71" s="244"/>
      <c r="E71" s="244"/>
      <c r="F71" s="252"/>
      <c r="H71" s="337">
        <f>(H68+H69)/H70</f>
        <v>0.1</v>
      </c>
      <c r="I71" s="337">
        <f>(I68+I69)/I70</f>
        <v>0.15000000000000002</v>
      </c>
      <c r="J71" s="287" t="s">
        <v>317</v>
      </c>
      <c r="K71" s="287"/>
      <c r="L71" s="287"/>
      <c r="M71" s="287"/>
      <c r="R71" s="287"/>
      <c r="S71" s="287"/>
      <c r="T71" s="287"/>
      <c r="U71" s="287"/>
      <c r="V71" s="288"/>
      <c r="W71" s="243"/>
      <c r="X71" s="235"/>
      <c r="Y71" s="235"/>
      <c r="Z71" s="235"/>
    </row>
    <row r="72" spans="1:26" ht="12.75" customHeight="1" outlineLevel="1" x14ac:dyDescent="0.25">
      <c r="A72" s="273"/>
      <c r="B72" s="234"/>
      <c r="C72" s="244"/>
      <c r="D72" s="244"/>
      <c r="E72" s="244"/>
      <c r="F72" s="259"/>
      <c r="G72" s="284"/>
      <c r="H72" s="289"/>
      <c r="I72" s="284"/>
      <c r="J72" s="290"/>
      <c r="K72" s="290"/>
      <c r="L72" s="290"/>
      <c r="M72" s="290"/>
      <c r="N72" s="294" t="s">
        <v>319</v>
      </c>
      <c r="O72" s="290"/>
      <c r="P72" s="290"/>
      <c r="Q72" s="287" t="s">
        <v>325</v>
      </c>
      <c r="R72" s="291"/>
      <c r="V72" s="292"/>
      <c r="W72" s="243"/>
      <c r="X72" s="235"/>
      <c r="Y72" s="235"/>
      <c r="Z72" s="235"/>
    </row>
    <row r="73" spans="1:26" ht="12.75" customHeight="1" outlineLevel="1" x14ac:dyDescent="0.25">
      <c r="A73" s="273"/>
      <c r="B73" s="234"/>
      <c r="C73" s="244"/>
      <c r="D73" s="244"/>
      <c r="E73" s="244"/>
      <c r="F73" s="259"/>
      <c r="G73" s="284"/>
      <c r="H73" s="284"/>
      <c r="I73" s="284"/>
      <c r="K73" s="290"/>
      <c r="L73" s="290"/>
      <c r="M73" s="290"/>
      <c r="O73" s="290"/>
      <c r="Q73" s="297"/>
      <c r="R73" s="291"/>
      <c r="V73" s="292"/>
      <c r="W73" s="243"/>
      <c r="X73" s="235"/>
      <c r="Y73" s="235"/>
      <c r="Z73" s="235"/>
    </row>
    <row r="74" spans="1:26" ht="12.75" customHeight="1" outlineLevel="1" x14ac:dyDescent="0.25">
      <c r="A74" s="273"/>
      <c r="B74" s="234"/>
      <c r="C74" s="244"/>
      <c r="D74" s="244"/>
      <c r="E74" s="244"/>
      <c r="F74" s="259"/>
      <c r="H74" s="293" t="s">
        <v>318</v>
      </c>
      <c r="K74" s="290"/>
      <c r="L74" s="290"/>
      <c r="M74" s="290"/>
      <c r="N74" s="290" t="s">
        <v>276</v>
      </c>
      <c r="O74" s="339">
        <v>0.2</v>
      </c>
      <c r="P74" s="295" t="s">
        <v>320</v>
      </c>
      <c r="Q74" s="341">
        <f>O74*60</f>
        <v>12</v>
      </c>
      <c r="R74" s="290" t="s">
        <v>314</v>
      </c>
      <c r="V74" s="292"/>
      <c r="W74" s="243"/>
      <c r="X74" s="235"/>
      <c r="Y74" s="235"/>
      <c r="Z74" s="235"/>
    </row>
    <row r="75" spans="1:26" ht="12.75" customHeight="1" outlineLevel="1" x14ac:dyDescent="0.25">
      <c r="A75" s="273"/>
      <c r="B75" s="234"/>
      <c r="C75" s="244"/>
      <c r="D75" s="244"/>
      <c r="E75" s="244"/>
      <c r="F75" s="259"/>
      <c r="G75" s="293"/>
      <c r="H75" s="284"/>
      <c r="J75" s="290"/>
      <c r="K75" s="290"/>
      <c r="L75" s="290"/>
      <c r="M75" s="290"/>
      <c r="N75" s="289" t="s">
        <v>321</v>
      </c>
      <c r="O75" s="340">
        <v>2</v>
      </c>
      <c r="P75" s="295" t="s">
        <v>322</v>
      </c>
      <c r="Q75" s="290"/>
      <c r="R75" s="290"/>
      <c r="V75" s="292"/>
      <c r="W75" s="243"/>
      <c r="X75" s="235"/>
      <c r="Y75" s="235"/>
      <c r="Z75" s="235"/>
    </row>
    <row r="76" spans="1:26" ht="12.75" customHeight="1" outlineLevel="1" x14ac:dyDescent="0.25">
      <c r="A76" s="273"/>
      <c r="B76" s="234"/>
      <c r="C76" s="244"/>
      <c r="D76" s="244"/>
      <c r="E76" s="244"/>
      <c r="F76" s="259"/>
      <c r="G76" s="284"/>
      <c r="H76" s="289"/>
      <c r="I76" s="284"/>
      <c r="L76" s="290"/>
      <c r="M76" s="290"/>
      <c r="N76" s="290"/>
      <c r="O76" s="290"/>
      <c r="P76" s="290"/>
      <c r="R76" s="291"/>
      <c r="V76" s="292"/>
      <c r="W76" s="243"/>
      <c r="X76" s="235"/>
      <c r="Y76" s="235"/>
      <c r="Z76" s="235"/>
    </row>
    <row r="77" spans="1:26" ht="12.75" customHeight="1" outlineLevel="1" x14ac:dyDescent="0.25">
      <c r="A77" s="273"/>
      <c r="B77" s="234"/>
      <c r="C77" s="244"/>
      <c r="D77" s="244"/>
      <c r="E77" s="244"/>
      <c r="F77" s="259"/>
      <c r="I77" s="284" t="s">
        <v>300</v>
      </c>
      <c r="J77" s="289" t="s">
        <v>301</v>
      </c>
      <c r="L77" s="290"/>
      <c r="M77" s="290"/>
      <c r="N77" s="290"/>
      <c r="O77" s="290"/>
      <c r="P77" s="290"/>
      <c r="Q77" s="290"/>
      <c r="R77" s="290"/>
      <c r="S77" s="284"/>
      <c r="T77" s="289"/>
      <c r="U77" s="291"/>
      <c r="V77" s="292"/>
      <c r="W77" s="243"/>
      <c r="X77" s="235"/>
      <c r="Y77" s="235"/>
      <c r="Z77" s="235"/>
    </row>
    <row r="78" spans="1:26" ht="12.75" customHeight="1" outlineLevel="1" x14ac:dyDescent="0.25">
      <c r="A78" s="273"/>
      <c r="B78" s="234"/>
      <c r="C78" s="244"/>
      <c r="D78" s="244"/>
      <c r="E78" s="244"/>
      <c r="F78" s="259"/>
      <c r="G78" s="687" t="s">
        <v>102</v>
      </c>
      <c r="H78" t="s">
        <v>1156</v>
      </c>
      <c r="I78" s="289" t="s">
        <v>329</v>
      </c>
      <c r="J78" s="289" t="s">
        <v>326</v>
      </c>
      <c r="M78" s="290"/>
      <c r="N78" s="290" t="s">
        <v>1156</v>
      </c>
      <c r="O78" s="290" t="s">
        <v>327</v>
      </c>
      <c r="P78" s="296" t="s">
        <v>328</v>
      </c>
      <c r="Q78" s="290"/>
      <c r="U78" s="291"/>
      <c r="V78" s="292"/>
      <c r="W78" s="243"/>
      <c r="X78" s="235"/>
      <c r="Y78" s="235"/>
      <c r="Z78" s="235"/>
    </row>
    <row r="79" spans="1:26" ht="12.75" customHeight="1" outlineLevel="1" x14ac:dyDescent="0.25">
      <c r="A79" s="273"/>
      <c r="B79" s="234"/>
      <c r="C79" s="244"/>
      <c r="D79" s="244"/>
      <c r="E79" s="244"/>
      <c r="F79" s="259"/>
      <c r="G79" s="300">
        <v>43466</v>
      </c>
      <c r="H79" s="1007">
        <f>MIN(364,INT((G79 - DATE(YEAR(G79),1,1))))</f>
        <v>0</v>
      </c>
      <c r="I79" s="342">
        <v>2</v>
      </c>
      <c r="J79" s="343">
        <v>10</v>
      </c>
      <c r="N79" s="1008">
        <f t="shared" ref="N79:N85" si="0">H79</f>
        <v>0</v>
      </c>
      <c r="O79" s="344">
        <v>150</v>
      </c>
      <c r="P79" s="345">
        <v>500</v>
      </c>
      <c r="U79" s="292"/>
      <c r="W79" s="243"/>
      <c r="X79" s="235"/>
      <c r="Y79" s="235"/>
      <c r="Z79" s="235"/>
    </row>
    <row r="80" spans="1:26" ht="12.75" customHeight="1" outlineLevel="1" x14ac:dyDescent="0.25">
      <c r="A80" s="273"/>
      <c r="B80" s="234"/>
      <c r="C80" s="244"/>
      <c r="D80" s="244"/>
      <c r="E80" s="244"/>
      <c r="F80" s="259"/>
      <c r="G80" s="300">
        <v>43525</v>
      </c>
      <c r="H80" s="1007">
        <f t="shared" ref="H80:H85" si="1">MIN(364,INT((G80 - DATE(YEAR(G80),1,1))))</f>
        <v>59</v>
      </c>
      <c r="I80" s="342">
        <v>2</v>
      </c>
      <c r="J80" s="343">
        <v>10</v>
      </c>
      <c r="N80" s="1008">
        <f t="shared" si="0"/>
        <v>59</v>
      </c>
      <c r="O80" s="344">
        <v>150</v>
      </c>
      <c r="P80" s="345">
        <v>500</v>
      </c>
      <c r="U80" s="292"/>
      <c r="W80" s="243"/>
      <c r="X80" s="235"/>
      <c r="Y80" s="235"/>
      <c r="Z80" s="235"/>
    </row>
    <row r="81" spans="1:26" ht="12.75" customHeight="1" outlineLevel="1" x14ac:dyDescent="0.25">
      <c r="A81" s="273"/>
      <c r="B81" s="234"/>
      <c r="C81" s="244"/>
      <c r="D81" s="244"/>
      <c r="E81" s="244"/>
      <c r="F81" s="259"/>
      <c r="G81" s="300">
        <v>43556</v>
      </c>
      <c r="H81" s="1007">
        <f t="shared" si="1"/>
        <v>90</v>
      </c>
      <c r="I81" s="342">
        <v>2</v>
      </c>
      <c r="J81" s="343">
        <v>10</v>
      </c>
      <c r="N81" s="1008">
        <f t="shared" si="0"/>
        <v>90</v>
      </c>
      <c r="O81" s="344">
        <v>150</v>
      </c>
      <c r="P81" s="345">
        <v>500</v>
      </c>
      <c r="U81" s="292"/>
      <c r="W81" s="243"/>
      <c r="X81" s="235"/>
      <c r="Y81" s="235"/>
      <c r="Z81" s="235"/>
    </row>
    <row r="82" spans="1:26" ht="12.75" customHeight="1" outlineLevel="1" x14ac:dyDescent="0.25">
      <c r="A82" s="273"/>
      <c r="B82" s="234"/>
      <c r="C82" s="244"/>
      <c r="D82" s="244"/>
      <c r="E82" s="244"/>
      <c r="F82" s="259"/>
      <c r="G82" s="300">
        <v>43615</v>
      </c>
      <c r="H82" s="1007">
        <f t="shared" si="1"/>
        <v>149</v>
      </c>
      <c r="I82" s="342">
        <v>2</v>
      </c>
      <c r="J82" s="343">
        <v>10</v>
      </c>
      <c r="M82" s="290"/>
      <c r="N82" s="1008">
        <f t="shared" si="0"/>
        <v>149</v>
      </c>
      <c r="O82" s="344">
        <v>150</v>
      </c>
      <c r="P82" s="345">
        <v>500</v>
      </c>
      <c r="Q82" s="297"/>
      <c r="U82" s="292"/>
      <c r="W82" s="243"/>
      <c r="X82" s="235"/>
      <c r="Y82" s="235"/>
      <c r="Z82" s="235"/>
    </row>
    <row r="83" spans="1:26" ht="12.75" customHeight="1" outlineLevel="1" x14ac:dyDescent="0.25">
      <c r="A83" s="273"/>
      <c r="B83" s="234"/>
      <c r="C83" s="244"/>
      <c r="D83" s="244"/>
      <c r="E83" s="244"/>
      <c r="F83" s="259"/>
      <c r="G83" s="300">
        <v>43620</v>
      </c>
      <c r="H83" s="1007">
        <f t="shared" si="1"/>
        <v>154</v>
      </c>
      <c r="I83" s="342">
        <v>2</v>
      </c>
      <c r="J83" s="343">
        <v>10</v>
      </c>
      <c r="M83" s="290"/>
      <c r="N83" s="1008">
        <f t="shared" si="0"/>
        <v>154</v>
      </c>
      <c r="O83" s="344">
        <v>150</v>
      </c>
      <c r="P83" s="345">
        <v>500</v>
      </c>
      <c r="Q83" s="297"/>
      <c r="U83" s="292"/>
      <c r="W83" s="243"/>
      <c r="X83" s="235"/>
      <c r="Y83" s="235"/>
      <c r="Z83" s="235"/>
    </row>
    <row r="84" spans="1:26" ht="12.75" customHeight="1" outlineLevel="1" x14ac:dyDescent="0.25">
      <c r="A84" s="273"/>
      <c r="B84" s="234"/>
      <c r="C84" s="244"/>
      <c r="D84" s="244"/>
      <c r="E84" s="244"/>
      <c r="F84" s="259"/>
      <c r="G84" s="300">
        <v>43678</v>
      </c>
      <c r="H84" s="1007">
        <f t="shared" si="1"/>
        <v>212</v>
      </c>
      <c r="I84" s="342">
        <v>2</v>
      </c>
      <c r="J84" s="343">
        <v>10</v>
      </c>
      <c r="M84" s="290"/>
      <c r="N84" s="1008">
        <f t="shared" si="0"/>
        <v>212</v>
      </c>
      <c r="O84" s="344">
        <v>150</v>
      </c>
      <c r="P84" s="345">
        <v>500</v>
      </c>
      <c r="Q84" s="297"/>
      <c r="U84" s="292"/>
      <c r="W84" s="243"/>
      <c r="X84" s="235"/>
      <c r="Y84" s="235"/>
      <c r="Z84" s="235"/>
    </row>
    <row r="85" spans="1:26" ht="12.75" customHeight="1" outlineLevel="1" x14ac:dyDescent="0.25">
      <c r="A85" s="273"/>
      <c r="B85" s="234"/>
      <c r="C85" s="244"/>
      <c r="D85" s="244"/>
      <c r="E85" s="244"/>
      <c r="F85" s="259"/>
      <c r="G85" s="300">
        <v>43824</v>
      </c>
      <c r="H85" s="1007">
        <f t="shared" si="1"/>
        <v>358</v>
      </c>
      <c r="I85" s="342">
        <v>2</v>
      </c>
      <c r="J85" s="343">
        <v>10</v>
      </c>
      <c r="M85" s="290"/>
      <c r="N85" s="1008">
        <f t="shared" si="0"/>
        <v>358</v>
      </c>
      <c r="O85" s="344">
        <v>150</v>
      </c>
      <c r="P85" s="345">
        <v>500</v>
      </c>
      <c r="Q85" s="297"/>
      <c r="U85" s="292"/>
      <c r="W85" s="243"/>
      <c r="X85" s="235"/>
      <c r="Y85" s="235"/>
      <c r="Z85" s="235"/>
    </row>
    <row r="86" spans="1:26" ht="12.75" customHeight="1" outlineLevel="1" x14ac:dyDescent="0.25">
      <c r="A86" s="273"/>
      <c r="B86" s="234"/>
      <c r="C86" s="244"/>
      <c r="D86" s="244"/>
      <c r="E86" s="244"/>
      <c r="F86" s="259"/>
      <c r="G86" s="262"/>
      <c r="H86" s="262"/>
      <c r="I86" s="262"/>
      <c r="J86" s="263"/>
      <c r="K86" s="263"/>
      <c r="L86" s="263"/>
      <c r="M86" s="263"/>
      <c r="N86" s="263"/>
      <c r="O86" s="263"/>
      <c r="P86" s="263"/>
      <c r="Q86" s="263"/>
      <c r="R86" s="263"/>
      <c r="S86" s="263"/>
      <c r="T86" s="263"/>
      <c r="U86" s="255"/>
      <c r="V86" s="255"/>
      <c r="W86" s="243"/>
      <c r="X86" s="235"/>
      <c r="Y86" s="235"/>
      <c r="Z86" s="235"/>
    </row>
    <row r="87" spans="1:26" ht="12.75" customHeight="1" outlineLevel="1" x14ac:dyDescent="0.25">
      <c r="A87" s="273"/>
      <c r="B87" s="234"/>
      <c r="C87" s="264"/>
      <c r="D87" s="264"/>
      <c r="E87" s="264"/>
      <c r="F87" s="264"/>
      <c r="G87" s="265" t="str">
        <f>G56</f>
        <v>LABOUR GRAIN FEEDING - LABOUR REQUIREMENT FOR GRAIN FEEDING SHEEP</v>
      </c>
      <c r="H87" s="264"/>
      <c r="I87" s="264"/>
      <c r="J87" s="264"/>
      <c r="K87" s="264"/>
      <c r="L87" s="264"/>
      <c r="M87" s="264"/>
      <c r="N87" s="264"/>
      <c r="O87" s="264"/>
      <c r="P87" s="264"/>
      <c r="Q87" s="264"/>
      <c r="R87" s="264"/>
      <c r="S87" s="264"/>
      <c r="T87" s="298"/>
      <c r="U87" s="298"/>
      <c r="V87" s="298"/>
      <c r="W87" s="266" t="s">
        <v>24</v>
      </c>
      <c r="X87" s="235"/>
      <c r="Y87" s="235"/>
      <c r="Z87" s="235"/>
    </row>
    <row r="88" spans="1:26" ht="12.75" customHeight="1" outlineLevel="1" x14ac:dyDescent="0.25">
      <c r="A88" s="273"/>
      <c r="B88" s="234"/>
      <c r="C88" s="234"/>
      <c r="D88" s="234"/>
      <c r="E88" s="234"/>
      <c r="F88" s="234"/>
      <c r="G88" s="234"/>
      <c r="H88" s="234"/>
      <c r="I88" s="234"/>
      <c r="J88" s="234"/>
      <c r="K88" s="234"/>
      <c r="L88" s="234"/>
      <c r="M88" s="234"/>
      <c r="N88" s="234"/>
      <c r="O88" s="234"/>
      <c r="P88" s="234"/>
      <c r="Q88" s="234"/>
      <c r="R88" s="234"/>
      <c r="S88" s="234"/>
      <c r="T88" s="234"/>
      <c r="U88" s="235"/>
      <c r="V88" s="234"/>
      <c r="W88" s="234"/>
      <c r="X88" s="235"/>
      <c r="Y88" s="235"/>
      <c r="Z88" s="235"/>
    </row>
    <row r="89" spans="1:26" x14ac:dyDescent="0.25">
      <c r="A89" s="689"/>
      <c r="B89" s="688"/>
      <c r="C89" s="688"/>
      <c r="D89" s="688"/>
      <c r="E89" s="688"/>
      <c r="F89" s="688"/>
      <c r="G89" s="688"/>
      <c r="H89" s="688"/>
      <c r="I89" s="688"/>
      <c r="J89" s="688"/>
      <c r="K89" s="688"/>
      <c r="L89" s="688"/>
      <c r="M89" s="688"/>
      <c r="N89" s="688"/>
      <c r="O89" s="688"/>
      <c r="P89" s="688"/>
      <c r="Q89" s="688"/>
      <c r="R89" s="688"/>
      <c r="S89" s="688"/>
      <c r="T89" s="688"/>
      <c r="U89" s="690"/>
      <c r="V89" s="688"/>
      <c r="W89" s="688"/>
      <c r="X89" s="690"/>
      <c r="Y89" s="690"/>
      <c r="Z89" s="690"/>
    </row>
    <row r="90" spans="1:26" x14ac:dyDescent="0.25">
      <c r="A90" s="689"/>
      <c r="B90" s="688"/>
      <c r="C90" s="688"/>
      <c r="D90" s="688"/>
      <c r="E90" s="688"/>
      <c r="F90" s="688"/>
      <c r="G90" s="688"/>
      <c r="H90" s="688"/>
      <c r="I90" s="688"/>
      <c r="J90" s="688"/>
      <c r="K90" s="688"/>
      <c r="L90" s="688"/>
      <c r="M90" s="688"/>
      <c r="N90" s="688"/>
      <c r="O90" s="688"/>
      <c r="P90" s="688"/>
      <c r="Q90" s="688"/>
      <c r="R90" s="688"/>
      <c r="S90" s="688"/>
      <c r="T90" s="688"/>
      <c r="U90" s="690"/>
      <c r="V90" s="688"/>
      <c r="W90" s="688"/>
      <c r="X90" s="690"/>
      <c r="Y90" s="690"/>
      <c r="Z90" s="690"/>
    </row>
    <row r="91" spans="1:26" x14ac:dyDescent="0.25">
      <c r="A91" s="689"/>
      <c r="B91" s="688"/>
      <c r="C91" s="688"/>
      <c r="D91" s="688"/>
      <c r="E91" s="688"/>
      <c r="F91" s="688"/>
      <c r="G91" s="688"/>
      <c r="H91" s="688"/>
      <c r="I91" s="688"/>
      <c r="J91" s="688"/>
      <c r="K91" s="688"/>
      <c r="L91" s="688"/>
      <c r="M91" s="688"/>
      <c r="N91" s="688"/>
      <c r="O91" s="688"/>
      <c r="P91" s="688"/>
      <c r="Q91" s="688"/>
      <c r="R91" s="688"/>
      <c r="S91" s="688"/>
      <c r="T91" s="688"/>
      <c r="U91" s="690"/>
      <c r="V91" s="688"/>
      <c r="W91" s="688"/>
      <c r="X91" s="690"/>
      <c r="Y91" s="690"/>
      <c r="Z91" s="690"/>
    </row>
    <row r="92" spans="1:26" x14ac:dyDescent="0.25">
      <c r="A92" s="689"/>
      <c r="B92" s="688"/>
      <c r="C92" s="688"/>
      <c r="D92" s="688"/>
      <c r="E92" s="688"/>
      <c r="F92" s="688"/>
      <c r="G92" s="688"/>
      <c r="H92" s="688"/>
      <c r="I92" s="688"/>
      <c r="J92" s="688"/>
      <c r="K92" s="688"/>
      <c r="L92" s="688"/>
      <c r="M92" s="688"/>
      <c r="N92" s="688"/>
      <c r="O92" s="688"/>
      <c r="P92" s="688"/>
      <c r="Q92" s="688"/>
      <c r="R92" s="688"/>
      <c r="S92" s="688"/>
      <c r="T92" s="688"/>
      <c r="U92" s="690"/>
      <c r="V92" s="688"/>
      <c r="W92" s="688"/>
      <c r="X92" s="690"/>
      <c r="Y92" s="690"/>
      <c r="Z92" s="690"/>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8"/>
  <sheetViews>
    <sheetView topLeftCell="A229" workbookViewId="0">
      <selection activeCell="Q273" sqref="Q232:Q2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368</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341</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7" t="s">
        <v>977</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5" outlineLevel="1" x14ac:dyDescent="0.2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5" outlineLevel="1" x14ac:dyDescent="0.25">
      <c r="A33" s="691"/>
      <c r="B33" s="688"/>
      <c r="C33" s="700"/>
      <c r="D33" s="700"/>
      <c r="E33" s="700"/>
      <c r="F33" s="704"/>
      <c r="G33" s="9" t="s">
        <v>975</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5" outlineLevel="1" x14ac:dyDescent="0.25">
      <c r="A34" s="691"/>
      <c r="B34" s="688"/>
      <c r="C34" s="700"/>
      <c r="D34" s="700"/>
      <c r="E34" s="700"/>
      <c r="F34" s="704"/>
      <c r="G34" s="687" t="s">
        <v>976</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5" outlineLevel="1" x14ac:dyDescent="0.25">
      <c r="A35" s="691"/>
      <c r="B35" s="688"/>
      <c r="C35" s="700"/>
      <c r="D35" s="700"/>
      <c r="E35" s="700"/>
      <c r="F35" s="704"/>
      <c r="G35" s="687" t="s">
        <v>1000</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5" outlineLevel="1" x14ac:dyDescent="0.2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5" x14ac:dyDescent="0.25">
      <c r="A37" s="691"/>
      <c r="B37" s="688"/>
      <c r="C37" s="700"/>
      <c r="D37" s="700"/>
      <c r="E37" s="700"/>
      <c r="F37" s="704"/>
      <c r="G37" s="315" t="s">
        <v>782</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5" outlineLevel="1" x14ac:dyDescent="0.25">
      <c r="A38" s="6"/>
      <c r="B38" s="7"/>
      <c r="C38" s="18"/>
      <c r="D38" s="18"/>
      <c r="E38" s="18"/>
      <c r="F38" s="27"/>
      <c r="G38" s="35"/>
      <c r="H38" s="36" t="s">
        <v>110</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342</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111</v>
      </c>
      <c r="I42" s="314" t="s">
        <v>838</v>
      </c>
      <c r="J42" s="314" t="s">
        <v>411</v>
      </c>
      <c r="K42" s="252" t="s">
        <v>807</v>
      </c>
      <c r="L42" s="252" t="s">
        <v>808</v>
      </c>
      <c r="M42" s="252" t="s">
        <v>809</v>
      </c>
      <c r="N42" s="314" t="s">
        <v>810</v>
      </c>
      <c r="O42" s="314" t="s">
        <v>811</v>
      </c>
      <c r="P42" s="314" t="s">
        <v>812</v>
      </c>
      <c r="Q42" s="314" t="s">
        <v>813</v>
      </c>
      <c r="R42" s="314" t="s">
        <v>814</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5" outlineLevel="1" x14ac:dyDescent="0.2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5" outlineLevel="1" x14ac:dyDescent="0.2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5" outlineLevel="1" x14ac:dyDescent="0.2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5" outlineLevel="1" x14ac:dyDescent="0.2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5" outlineLevel="1" x14ac:dyDescent="0.2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5" outlineLevel="1" x14ac:dyDescent="0.2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5" outlineLevel="1" x14ac:dyDescent="0.2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5" outlineLevel="1" x14ac:dyDescent="0.2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5" outlineLevel="1" x14ac:dyDescent="0.2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5" outlineLevel="1" x14ac:dyDescent="0.2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275</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109</v>
      </c>
      <c r="I62" s="314" t="s">
        <v>838</v>
      </c>
      <c r="J62" s="36" t="s">
        <v>411</v>
      </c>
      <c r="K62" s="69" t="s">
        <v>807</v>
      </c>
      <c r="L62" s="69" t="s">
        <v>808</v>
      </c>
      <c r="M62" s="69" t="s">
        <v>809</v>
      </c>
      <c r="N62" s="36" t="s">
        <v>810</v>
      </c>
      <c r="O62" s="36" t="s">
        <v>811</v>
      </c>
      <c r="P62" s="36" t="s">
        <v>812</v>
      </c>
      <c r="Q62" s="36" t="s">
        <v>813</v>
      </c>
      <c r="R62" s="36" t="s">
        <v>814</v>
      </c>
      <c r="S62" s="314"/>
      <c r="T62" s="314" t="s">
        <v>109</v>
      </c>
      <c r="U62" s="314" t="s">
        <v>838</v>
      </c>
      <c r="V62" s="314" t="s">
        <v>411</v>
      </c>
      <c r="W62" s="271" t="s">
        <v>807</v>
      </c>
      <c r="X62" s="271" t="s">
        <v>808</v>
      </c>
      <c r="Y62" s="271" t="s">
        <v>809</v>
      </c>
      <c r="Z62" s="314" t="s">
        <v>810</v>
      </c>
      <c r="AA62" s="314" t="s">
        <v>811</v>
      </c>
      <c r="AB62" s="314" t="s">
        <v>812</v>
      </c>
      <c r="AC62" s="314" t="s">
        <v>813</v>
      </c>
      <c r="AD62" s="314" t="s">
        <v>814</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5" outlineLevel="1" x14ac:dyDescent="0.2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5" outlineLevel="1" x14ac:dyDescent="0.2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5" outlineLevel="1" x14ac:dyDescent="0.2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5" outlineLevel="1" x14ac:dyDescent="0.2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5" outlineLevel="1" x14ac:dyDescent="0.2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5" outlineLevel="1" x14ac:dyDescent="0.2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5" outlineLevel="1" x14ac:dyDescent="0.2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5" outlineLevel="1" x14ac:dyDescent="0.2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5" outlineLevel="1" x14ac:dyDescent="0.2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5" outlineLevel="1" x14ac:dyDescent="0.2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5" outlineLevel="1" x14ac:dyDescent="0.2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5" outlineLevel="1" x14ac:dyDescent="0.2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231</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4" t="s">
        <v>242</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35" customHeight="1" outlineLevel="1" x14ac:dyDescent="0.25">
      <c r="A85" s="6"/>
      <c r="B85" s="7"/>
      <c r="C85" s="18"/>
      <c r="D85" s="18"/>
      <c r="E85" s="18"/>
      <c r="F85" s="27"/>
      <c r="G85" s="35"/>
      <c r="H85" s="36" t="s">
        <v>243</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5" outlineLevel="1" x14ac:dyDescent="0.2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7"/>
      <c r="T87" s="697"/>
      <c r="U87" s="697"/>
      <c r="V87" s="697"/>
      <c r="W87" s="697"/>
      <c r="X87" s="697"/>
      <c r="Y87" s="697"/>
      <c r="Z87" s="697"/>
      <c r="AA87" s="697"/>
      <c r="AB87" s="697"/>
      <c r="AC87" s="697"/>
      <c r="AD87" s="697"/>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3"/>
      <c r="T88" s="693"/>
      <c r="U88" s="693"/>
      <c r="V88" s="693"/>
      <c r="W88" s="693"/>
      <c r="X88" s="693"/>
      <c r="Y88" s="693"/>
      <c r="Z88" s="693"/>
      <c r="AA88" s="693"/>
      <c r="AB88" s="693"/>
      <c r="AC88" s="693"/>
      <c r="AD88" s="693"/>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25">
      <c r="A89" s="6"/>
      <c r="B89" s="7"/>
      <c r="C89" s="7"/>
      <c r="D89" s="7"/>
      <c r="E89" s="7"/>
      <c r="F89" s="8"/>
      <c r="G89" s="8"/>
      <c r="H89" s="8"/>
      <c r="I89" s="8"/>
      <c r="J89" s="8"/>
      <c r="K89" s="8"/>
      <c r="L89" s="8"/>
      <c r="M89" s="8"/>
      <c r="N89" s="8"/>
      <c r="O89" s="8"/>
      <c r="P89" s="8"/>
      <c r="Q89" s="8"/>
      <c r="R89" s="8"/>
      <c r="S89" s="690"/>
      <c r="T89" s="690"/>
      <c r="U89" s="690"/>
      <c r="V89" s="690"/>
      <c r="W89" s="690"/>
      <c r="X89" s="690"/>
      <c r="Y89" s="690"/>
      <c r="Z89" s="690"/>
      <c r="AA89" s="690"/>
      <c r="AB89" s="690"/>
      <c r="AC89" s="690"/>
      <c r="AD89" s="690"/>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0999999999999996" customHeight="1" thickBot="1" x14ac:dyDescent="0.3">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x14ac:dyDescent="0.2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2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2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24" t="s">
        <v>397</v>
      </c>
      <c r="J100" s="24" t="s">
        <v>59</v>
      </c>
      <c r="K100" s="24" t="s">
        <v>60</v>
      </c>
      <c r="L100" s="24" t="s">
        <v>61</v>
      </c>
      <c r="M100" s="250" t="s">
        <v>62</v>
      </c>
      <c r="N100" s="250" t="s">
        <v>900</v>
      </c>
      <c r="O100" s="250" t="s">
        <v>901</v>
      </c>
      <c r="P100" s="725" t="s">
        <v>902</v>
      </c>
      <c r="Q100" s="725" t="s">
        <v>1224</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6"/>
      <c r="B101" s="7"/>
      <c r="C101" s="18"/>
      <c r="D101" s="18"/>
      <c r="E101" s="18"/>
      <c r="F101" s="27"/>
      <c r="G101" s="35"/>
      <c r="H101" s="28" t="s">
        <v>226</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6"/>
      <c r="B110" s="7"/>
      <c r="C110" s="13"/>
      <c r="D110" s="13"/>
      <c r="E110" s="13" t="s">
        <v>1</v>
      </c>
      <c r="F110" s="14"/>
      <c r="G110" s="15" t="s">
        <v>339</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1185" t="s">
        <v>362</v>
      </c>
      <c r="I115" s="1185"/>
      <c r="J115" s="1185"/>
      <c r="K115" s="304"/>
      <c r="L115" s="316"/>
      <c r="M115" s="1184" t="s">
        <v>278</v>
      </c>
      <c r="N115" s="1184"/>
      <c r="O115" s="1184"/>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6"/>
      <c r="B118" s="7"/>
      <c r="C118" s="18"/>
      <c r="D118" s="18"/>
      <c r="E118" s="18"/>
      <c r="F118" s="27"/>
      <c r="G118" s="907"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7" customFormat="1" ht="15" outlineLevel="1" x14ac:dyDescent="0.25">
      <c r="A119" s="691"/>
      <c r="B119" s="688"/>
      <c r="C119" s="700"/>
      <c r="D119" s="700"/>
      <c r="E119" s="700"/>
      <c r="F119" s="704"/>
      <c r="G119" s="907" t="str">
        <f>General!L18</f>
        <v>ar</v>
      </c>
      <c r="H119" s="356">
        <v>250</v>
      </c>
      <c r="I119" s="356">
        <v>60</v>
      </c>
      <c r="J119" s="356">
        <v>170</v>
      </c>
      <c r="L119" s="687" t="str">
        <f t="shared" si="12"/>
        <v>ar</v>
      </c>
      <c r="M119" s="357">
        <f t="shared" si="13"/>
        <v>0.25</v>
      </c>
      <c r="N119" s="356">
        <f t="shared" si="14"/>
        <v>1</v>
      </c>
      <c r="O119" s="356">
        <f t="shared" si="14"/>
        <v>1</v>
      </c>
      <c r="S119" s="314"/>
      <c r="T119" s="314"/>
      <c r="U119" s="314"/>
      <c r="V119" s="314"/>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7" t="str">
        <f>General!L19</f>
        <v>a2</v>
      </c>
      <c r="H120" s="356">
        <v>0</v>
      </c>
      <c r="I120" s="356">
        <v>0</v>
      </c>
      <c r="J120" s="356">
        <v>0</v>
      </c>
      <c r="L120" s="687" t="str">
        <f t="shared" ref="L120" si="15">G120</f>
        <v>a2</v>
      </c>
      <c r="M120" s="357">
        <v>0</v>
      </c>
      <c r="N120" s="356">
        <f t="shared" ref="N120" si="16">IF(I120&gt;0,1,0)</f>
        <v>0</v>
      </c>
      <c r="O120" s="356">
        <f t="shared" ref="O120" si="17">IF(J120&gt;0,1,0)</f>
        <v>0</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7" t="str">
        <f>General!L20</f>
        <v>b</v>
      </c>
      <c r="H121" s="356">
        <v>250</v>
      </c>
      <c r="I121" s="356">
        <v>0</v>
      </c>
      <c r="J121" s="356">
        <v>0</v>
      </c>
      <c r="L121" s="687" t="str">
        <f t="shared" si="12"/>
        <v>b</v>
      </c>
      <c r="M121" s="357">
        <f t="shared" si="13"/>
        <v>0.25</v>
      </c>
      <c r="N121" s="356">
        <f t="shared" si="14"/>
        <v>0</v>
      </c>
      <c r="O121" s="356">
        <f t="shared" si="14"/>
        <v>0</v>
      </c>
      <c r="Q121" s="687"/>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6"/>
      <c r="B122" s="7"/>
      <c r="C122" s="18"/>
      <c r="D122" s="18"/>
      <c r="E122" s="18"/>
      <c r="F122" s="27"/>
      <c r="G122" s="907" t="str">
        <f>General!L21</f>
        <v>bd</v>
      </c>
      <c r="H122" s="356">
        <v>250</v>
      </c>
      <c r="I122" s="356">
        <v>0</v>
      </c>
      <c r="J122" s="356">
        <v>0</v>
      </c>
      <c r="L122" s="687" t="str">
        <f t="shared" si="12"/>
        <v>bd</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7" t="str">
        <f>General!L22</f>
        <v>f</v>
      </c>
      <c r="H123" s="356">
        <v>250</v>
      </c>
      <c r="I123" s="356">
        <v>0</v>
      </c>
      <c r="J123" s="356">
        <v>0</v>
      </c>
      <c r="L123" s="687" t="str">
        <f t="shared" si="12"/>
        <v>f</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7" t="str">
        <f>General!L23</f>
        <v>h</v>
      </c>
      <c r="H124" s="356">
        <v>250</v>
      </c>
      <c r="I124" s="356">
        <v>0</v>
      </c>
      <c r="J124" s="356">
        <v>0</v>
      </c>
      <c r="L124" s="687" t="str">
        <f t="shared" si="12"/>
        <v>h</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7" t="str">
        <f>General!L24</f>
        <v>i</v>
      </c>
      <c r="H125" s="356">
        <v>250</v>
      </c>
      <c r="I125" s="356">
        <v>0</v>
      </c>
      <c r="J125" s="356">
        <v>0</v>
      </c>
      <c r="L125" s="687" t="str">
        <f t="shared" si="12"/>
        <v>i</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7" t="str">
        <f>General!L25</f>
        <v>j</v>
      </c>
      <c r="H126" s="356">
        <v>250</v>
      </c>
      <c r="I126" s="356">
        <v>60</v>
      </c>
      <c r="J126" s="356">
        <v>120</v>
      </c>
      <c r="L126" s="687" t="str">
        <f t="shared" si="12"/>
        <v>j</v>
      </c>
      <c r="M126" s="357">
        <f t="shared" si="13"/>
        <v>0.25</v>
      </c>
      <c r="N126" s="356">
        <f t="shared" si="14"/>
        <v>1</v>
      </c>
      <c r="O126" s="356">
        <f t="shared" si="14"/>
        <v>1</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7" customFormat="1" ht="15" outlineLevel="1" x14ac:dyDescent="0.25">
      <c r="A127" s="691"/>
      <c r="B127" s="688"/>
      <c r="C127" s="700"/>
      <c r="D127" s="700"/>
      <c r="E127" s="700"/>
      <c r="F127" s="704"/>
      <c r="G127" s="907" t="str">
        <f>General!L26</f>
        <v>jc</v>
      </c>
      <c r="H127" s="931">
        <f>H128*$T$725+H126*(1-$T$725)</f>
        <v>250</v>
      </c>
      <c r="I127" s="931">
        <f>I128*$T$725+I126*(1-$T$725)</f>
        <v>60</v>
      </c>
      <c r="J127" s="931">
        <f>J128*$T$725+J126*(1-$T$725)</f>
        <v>125</v>
      </c>
      <c r="L127" s="687" t="str">
        <f t="shared" si="12"/>
        <v>jc</v>
      </c>
      <c r="M127" s="931">
        <f>M128*$T$725+M126*(1-$T$725)</f>
        <v>0.25</v>
      </c>
      <c r="N127" s="931">
        <f>N128*$T$725+N126*(1-$T$725)</f>
        <v>1</v>
      </c>
      <c r="O127" s="931">
        <f>O128*$T$725+O126*(1-$T$725)</f>
        <v>1</v>
      </c>
      <c r="S127" s="314"/>
      <c r="T127" s="314"/>
      <c r="U127" s="314"/>
      <c r="V127" s="314"/>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7" t="str">
        <f>General!L27</f>
        <v>jr</v>
      </c>
      <c r="H128" s="356">
        <v>250</v>
      </c>
      <c r="I128" s="356">
        <v>60</v>
      </c>
      <c r="J128" s="356">
        <v>170</v>
      </c>
      <c r="L128" s="687" t="str">
        <f t="shared" si="12"/>
        <v>jr</v>
      </c>
      <c r="M128" s="357">
        <f t="shared" si="13"/>
        <v>0.25</v>
      </c>
      <c r="N128" s="356">
        <f t="shared" ref="N128:N140" si="18">IF(I128&gt;0,1,0)</f>
        <v>1</v>
      </c>
      <c r="O128" s="356">
        <f t="shared" ref="O128:O140" si="19">IF(J128&gt;0,1,0)</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7" t="str">
        <f>General!L28</f>
        <v>k</v>
      </c>
      <c r="H129" s="356">
        <v>250</v>
      </c>
      <c r="I129" s="356">
        <v>0</v>
      </c>
      <c r="J129" s="356">
        <v>0</v>
      </c>
      <c r="L129" s="687" t="str">
        <f t="shared" si="12"/>
        <v>k</v>
      </c>
      <c r="M129" s="357">
        <f t="shared" si="13"/>
        <v>0.25</v>
      </c>
      <c r="N129" s="356">
        <f t="shared" si="18"/>
        <v>0</v>
      </c>
      <c r="O129" s="356">
        <f t="shared" si="19"/>
        <v>0</v>
      </c>
      <c r="Q129" s="687"/>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5" outlineLevel="1" x14ac:dyDescent="0.25">
      <c r="A130" s="6"/>
      <c r="B130" s="7"/>
      <c r="C130" s="18"/>
      <c r="D130" s="18"/>
      <c r="E130" s="18"/>
      <c r="F130" s="27"/>
      <c r="G130" s="907" t="str">
        <f>General!L29</f>
        <v>l</v>
      </c>
      <c r="H130" s="356">
        <v>250</v>
      </c>
      <c r="I130" s="356">
        <v>0</v>
      </c>
      <c r="J130" s="356">
        <v>0</v>
      </c>
      <c r="L130" s="687" t="str">
        <f t="shared" si="12"/>
        <v>l</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7" customFormat="1" ht="15" outlineLevel="1" x14ac:dyDescent="0.25">
      <c r="A131" s="691"/>
      <c r="B131" s="688"/>
      <c r="C131" s="700"/>
      <c r="D131" s="700"/>
      <c r="E131" s="700"/>
      <c r="F131" s="704"/>
      <c r="G131" s="907" t="str">
        <f>General!L30</f>
        <v>m</v>
      </c>
      <c r="H131" s="356">
        <v>250</v>
      </c>
      <c r="I131" s="356">
        <v>60</v>
      </c>
      <c r="J131" s="356">
        <v>120</v>
      </c>
      <c r="L131" s="687" t="str">
        <f t="shared" si="12"/>
        <v>m</v>
      </c>
      <c r="M131" s="357">
        <f t="shared" si="13"/>
        <v>0.25</v>
      </c>
      <c r="N131" s="356">
        <f t="shared" si="18"/>
        <v>1</v>
      </c>
      <c r="O131" s="356">
        <f t="shared" si="19"/>
        <v>1</v>
      </c>
      <c r="S131" s="314"/>
      <c r="T131" s="314"/>
      <c r="U131" s="314"/>
      <c r="V131" s="314"/>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7" t="str">
        <f>General!L31</f>
        <v>o</v>
      </c>
      <c r="H132" s="356">
        <v>250</v>
      </c>
      <c r="I132" s="356">
        <v>0</v>
      </c>
      <c r="J132" s="356">
        <v>0</v>
      </c>
      <c r="L132" s="687" t="str">
        <f t="shared" si="12"/>
        <v>o</v>
      </c>
      <c r="M132" s="357">
        <f t="shared" si="13"/>
        <v>0.25</v>
      </c>
      <c r="N132" s="356">
        <f t="shared" si="18"/>
        <v>0</v>
      </c>
      <c r="O132" s="356">
        <f t="shared" si="19"/>
        <v>0</v>
      </c>
      <c r="Q132" s="687"/>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5" outlineLevel="1" x14ac:dyDescent="0.25">
      <c r="A133" s="6"/>
      <c r="B133" s="7"/>
      <c r="C133" s="18"/>
      <c r="D133" s="18"/>
      <c r="E133" s="18"/>
      <c r="F133" s="27"/>
      <c r="G133" s="907" t="str">
        <f>General!L32</f>
        <v>od</v>
      </c>
      <c r="H133" s="356">
        <v>250</v>
      </c>
      <c r="I133" s="356">
        <v>0</v>
      </c>
      <c r="J133" s="356">
        <v>0</v>
      </c>
      <c r="L133" s="687" t="str">
        <f t="shared" si="12"/>
        <v>od</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7" customFormat="1" ht="15" outlineLevel="1" x14ac:dyDescent="0.25">
      <c r="A134" s="691"/>
      <c r="B134" s="688"/>
      <c r="C134" s="700"/>
      <c r="D134" s="700"/>
      <c r="E134" s="700"/>
      <c r="F134" s="704"/>
      <c r="G134" s="907" t="str">
        <f>General!L33</f>
        <v>of</v>
      </c>
      <c r="H134" s="356">
        <v>250</v>
      </c>
      <c r="I134" s="356">
        <v>0</v>
      </c>
      <c r="J134" s="356">
        <v>0</v>
      </c>
      <c r="L134" s="687" t="str">
        <f t="shared" si="12"/>
        <v>of</v>
      </c>
      <c r="M134" s="357">
        <f t="shared" si="13"/>
        <v>0.25</v>
      </c>
      <c r="N134" s="356">
        <f t="shared" si="18"/>
        <v>0</v>
      </c>
      <c r="O134" s="356">
        <f t="shared" si="19"/>
        <v>0</v>
      </c>
      <c r="S134" s="314"/>
      <c r="T134" s="314"/>
      <c r="U134" s="314"/>
      <c r="V134" s="314"/>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7" t="str">
        <f>General!L34</f>
        <v>r</v>
      </c>
      <c r="H135" s="356">
        <v>250</v>
      </c>
      <c r="I135" s="356">
        <v>0</v>
      </c>
      <c r="J135" s="356">
        <v>0</v>
      </c>
      <c r="L135" s="687" t="str">
        <f t="shared" si="12"/>
        <v>r</v>
      </c>
      <c r="M135" s="357">
        <f t="shared" si="13"/>
        <v>0.25</v>
      </c>
      <c r="N135" s="356">
        <f t="shared" si="18"/>
        <v>0</v>
      </c>
      <c r="O135" s="356">
        <f t="shared" si="19"/>
        <v>0</v>
      </c>
      <c r="Q135" s="687"/>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7" customFormat="1" ht="15" outlineLevel="1" x14ac:dyDescent="0.25">
      <c r="A136" s="691"/>
      <c r="B136" s="688"/>
      <c r="C136" s="700"/>
      <c r="D136" s="700"/>
      <c r="E136" s="700"/>
      <c r="F136" s="704"/>
      <c r="G136" s="907" t="str">
        <f>General!L35</f>
        <v>rd</v>
      </c>
      <c r="H136" s="356">
        <v>250</v>
      </c>
      <c r="I136" s="356">
        <v>0</v>
      </c>
      <c r="J136" s="356">
        <v>0</v>
      </c>
      <c r="L136" s="687" t="str">
        <f t="shared" si="12"/>
        <v>rd</v>
      </c>
      <c r="M136" s="357">
        <f t="shared" si="13"/>
        <v>0.25</v>
      </c>
      <c r="N136" s="356">
        <f t="shared" si="18"/>
        <v>0</v>
      </c>
      <c r="O136" s="356">
        <f t="shared" si="19"/>
        <v>0</v>
      </c>
      <c r="S136" s="314"/>
      <c r="T136" s="314"/>
      <c r="U136" s="314"/>
      <c r="V136" s="314"/>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7" t="str">
        <f>General!L36</f>
        <v>s</v>
      </c>
      <c r="H137" s="356">
        <v>250</v>
      </c>
      <c r="I137" s="356">
        <v>60</v>
      </c>
      <c r="J137" s="356">
        <v>120</v>
      </c>
      <c r="K137" s="28"/>
      <c r="L137" s="687" t="str">
        <f t="shared" si="12"/>
        <v>s</v>
      </c>
      <c r="M137" s="357">
        <f t="shared" si="13"/>
        <v>0.25</v>
      </c>
      <c r="N137" s="356">
        <f t="shared" si="18"/>
        <v>1</v>
      </c>
      <c r="O137" s="356">
        <f t="shared" si="19"/>
        <v>1</v>
      </c>
      <c r="Q137" s="687"/>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7" customFormat="1" ht="15" outlineLevel="1" x14ac:dyDescent="0.25">
      <c r="A138" s="691"/>
      <c r="B138" s="688"/>
      <c r="C138" s="700"/>
      <c r="D138" s="700"/>
      <c r="E138" s="700"/>
      <c r="F138" s="704"/>
      <c r="G138" s="907" t="str">
        <f>General!L37</f>
        <v>sp</v>
      </c>
      <c r="H138" s="356">
        <v>250</v>
      </c>
      <c r="I138" s="356">
        <v>60</v>
      </c>
      <c r="J138" s="356">
        <v>120</v>
      </c>
      <c r="K138" s="705"/>
      <c r="L138" s="687" t="str">
        <f t="shared" ref="L138" si="20">G138</f>
        <v>sp</v>
      </c>
      <c r="M138" s="357">
        <f t="shared" si="13"/>
        <v>0.25</v>
      </c>
      <c r="N138" s="356">
        <f t="shared" ref="N138" si="21">IF(I138&gt;0,1,0)</f>
        <v>1</v>
      </c>
      <c r="O138" s="356">
        <f t="shared" ref="O138" si="22">IF(J138&gt;0,1,0)</f>
        <v>1</v>
      </c>
      <c r="S138" s="314"/>
      <c r="T138" s="314"/>
      <c r="U138" s="314"/>
      <c r="V138" s="314"/>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7" t="str">
        <f>General!L38</f>
        <v>sr</v>
      </c>
      <c r="H139" s="356">
        <v>250</v>
      </c>
      <c r="I139" s="356">
        <v>60</v>
      </c>
      <c r="J139" s="356">
        <v>170</v>
      </c>
      <c r="K139" s="28"/>
      <c r="L139" s="687" t="str">
        <f t="shared" si="12"/>
        <v>sr</v>
      </c>
      <c r="M139" s="357">
        <f t="shared" si="13"/>
        <v>0.25</v>
      </c>
      <c r="N139" s="356">
        <f t="shared" si="18"/>
        <v>1</v>
      </c>
      <c r="O139" s="356">
        <f t="shared" si="19"/>
        <v>1</v>
      </c>
      <c r="Q139" s="687"/>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5" outlineLevel="1" x14ac:dyDescent="0.25">
      <c r="A140" s="6"/>
      <c r="B140" s="7"/>
      <c r="C140" s="18"/>
      <c r="D140" s="18"/>
      <c r="E140" s="18"/>
      <c r="F140" s="27"/>
      <c r="G140" s="907" t="str">
        <f>General!L39</f>
        <v>t</v>
      </c>
      <c r="H140" s="356">
        <v>250</v>
      </c>
      <c r="I140" s="356">
        <v>60</v>
      </c>
      <c r="J140" s="356">
        <v>120</v>
      </c>
      <c r="K140" s="28"/>
      <c r="L140" s="687" t="str">
        <f t="shared" si="12"/>
        <v>t</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7" customFormat="1" ht="15" outlineLevel="1" x14ac:dyDescent="0.25">
      <c r="A141" s="691"/>
      <c r="B141" s="688"/>
      <c r="C141" s="700"/>
      <c r="D141" s="700"/>
      <c r="E141" s="700"/>
      <c r="F141" s="704"/>
      <c r="G141" s="907" t="str">
        <f>General!L40</f>
        <v>tc</v>
      </c>
      <c r="H141" s="931">
        <f>H142*$T$739+H140*(1-$T$739)</f>
        <v>250</v>
      </c>
      <c r="I141" s="931">
        <f>I142*$T$739+I140*(1-$T$739)</f>
        <v>60</v>
      </c>
      <c r="J141" s="931">
        <f>J142*$T$739+J140*(1-$T$739)</f>
        <v>125</v>
      </c>
      <c r="K141" s="271"/>
      <c r="L141" s="687" t="str">
        <f t="shared" si="12"/>
        <v>tc</v>
      </c>
      <c r="M141" s="931">
        <f>M142*$T$739+M140*(1-$T$739)</f>
        <v>0.25</v>
      </c>
      <c r="N141" s="931">
        <f>N142*$T$739+N140*(1-$T$739)</f>
        <v>1</v>
      </c>
      <c r="O141" s="931">
        <f>O142*$T$739+O140*(1-$T$739)</f>
        <v>1</v>
      </c>
      <c r="S141" s="314"/>
      <c r="T141" s="314"/>
      <c r="U141" s="314"/>
      <c r="V141" s="314"/>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7" t="str">
        <f>General!L41</f>
        <v>tr</v>
      </c>
      <c r="H142" s="356">
        <v>250</v>
      </c>
      <c r="I142" s="356">
        <v>60</v>
      </c>
      <c r="J142" s="356">
        <v>170</v>
      </c>
      <c r="L142" s="687" t="str">
        <f t="shared" si="12"/>
        <v>tr</v>
      </c>
      <c r="M142" s="357">
        <f t="shared" si="13"/>
        <v>0.25</v>
      </c>
      <c r="N142" s="356">
        <f>IF(I142&gt;0,1,0)</f>
        <v>1</v>
      </c>
      <c r="O142" s="356">
        <f>IF(J142&gt;0,1,0)</f>
        <v>1</v>
      </c>
      <c r="Q142" s="687"/>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5" outlineLevel="1" x14ac:dyDescent="0.25">
      <c r="A143" s="6"/>
      <c r="B143" s="7"/>
      <c r="C143" s="18"/>
      <c r="D143" s="18"/>
      <c r="E143" s="18"/>
      <c r="F143" s="27"/>
      <c r="G143" s="907" t="str">
        <f>General!L42</f>
        <v>u</v>
      </c>
      <c r="H143" s="356">
        <v>250</v>
      </c>
      <c r="I143" s="356">
        <v>60</v>
      </c>
      <c r="J143" s="356">
        <v>120</v>
      </c>
      <c r="L143" s="687" t="str">
        <f t="shared" si="12"/>
        <v>u</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7" customFormat="1" ht="15" outlineLevel="1" x14ac:dyDescent="0.25">
      <c r="A144" s="691"/>
      <c r="B144" s="688"/>
      <c r="C144" s="700"/>
      <c r="D144" s="700"/>
      <c r="E144" s="700"/>
      <c r="F144" s="704"/>
      <c r="G144" s="907" t="str">
        <f>General!L43</f>
        <v>uc</v>
      </c>
      <c r="H144" s="931">
        <f>H145*$T$742+H143*(1-$T$742)</f>
        <v>250</v>
      </c>
      <c r="I144" s="931">
        <f>I145*$T$742+I143*(1-$T$742)</f>
        <v>60</v>
      </c>
      <c r="J144" s="931">
        <f>J145*$T$742+J143*(1-$T$742)</f>
        <v>125</v>
      </c>
      <c r="L144" s="687" t="str">
        <f t="shared" si="12"/>
        <v>uc</v>
      </c>
      <c r="M144" s="931">
        <f>M145*$T$742+M143*(1-$T$742)</f>
        <v>0.25</v>
      </c>
      <c r="N144" s="931">
        <f>N145*$T$742+N143*(1-$T$742)</f>
        <v>1</v>
      </c>
      <c r="O144" s="931">
        <f>O145*$T$742+O143*(1-$T$742)</f>
        <v>1</v>
      </c>
      <c r="S144" s="314"/>
      <c r="T144" s="314"/>
      <c r="U144" s="314"/>
      <c r="V144" s="314"/>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7" t="str">
        <f>General!L44</f>
        <v>ur</v>
      </c>
      <c r="H145" s="356">
        <v>250</v>
      </c>
      <c r="I145" s="356">
        <v>60</v>
      </c>
      <c r="J145" s="356">
        <v>170</v>
      </c>
      <c r="K145" s="28"/>
      <c r="L145" s="687" t="str">
        <f t="shared" si="12"/>
        <v>ur</v>
      </c>
      <c r="M145" s="357">
        <f t="shared" si="13"/>
        <v>0.25</v>
      </c>
      <c r="N145" s="356">
        <f t="shared" ref="N145:O149" si="23">IF(I145&gt;0,1,0)</f>
        <v>1</v>
      </c>
      <c r="O145" s="356">
        <f t="shared" si="23"/>
        <v>1</v>
      </c>
      <c r="Q145" s="687"/>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6"/>
      <c r="B146" s="7"/>
      <c r="C146" s="18"/>
      <c r="D146" s="18"/>
      <c r="E146" s="18"/>
      <c r="F146" s="27"/>
      <c r="G146" s="907" t="str">
        <f>General!L45</f>
        <v>v</v>
      </c>
      <c r="H146" s="356">
        <v>250</v>
      </c>
      <c r="I146" s="356">
        <v>0</v>
      </c>
      <c r="J146" s="356">
        <v>0</v>
      </c>
      <c r="K146" s="28"/>
      <c r="L146" s="687" t="str">
        <f t="shared" si="12"/>
        <v>v</v>
      </c>
      <c r="M146" s="357">
        <f t="shared" si="13"/>
        <v>0.25</v>
      </c>
      <c r="N146" s="356">
        <f t="shared" si="23"/>
        <v>0</v>
      </c>
      <c r="O146" s="356">
        <f t="shared" si="23"/>
        <v>0</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7" t="str">
        <f>General!L46</f>
        <v>w</v>
      </c>
      <c r="H147" s="356">
        <v>250</v>
      </c>
      <c r="I147" s="356">
        <v>0</v>
      </c>
      <c r="J147" s="356">
        <v>0</v>
      </c>
      <c r="K147" s="28"/>
      <c r="L147" s="687" t="str">
        <f t="shared" si="12"/>
        <v>w</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7" t="str">
        <f>General!L47</f>
        <v>wd</v>
      </c>
      <c r="H148" s="356">
        <v>250</v>
      </c>
      <c r="I148" s="356">
        <v>0</v>
      </c>
      <c r="J148" s="356">
        <v>0</v>
      </c>
      <c r="K148" s="28"/>
      <c r="L148" s="687" t="str">
        <f t="shared" si="12"/>
        <v>wd</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7" t="str">
        <f>General!L48</f>
        <v>x</v>
      </c>
      <c r="H149" s="356">
        <v>250</v>
      </c>
      <c r="I149" s="356">
        <v>60</v>
      </c>
      <c r="J149" s="356">
        <v>120</v>
      </c>
      <c r="K149" s="28"/>
      <c r="L149" s="687" t="str">
        <f t="shared" si="12"/>
        <v>x</v>
      </c>
      <c r="M149" s="357">
        <f t="shared" si="13"/>
        <v>0.25</v>
      </c>
      <c r="N149" s="356">
        <f t="shared" si="23"/>
        <v>1</v>
      </c>
      <c r="O149" s="356">
        <f t="shared" si="23"/>
        <v>1</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7" customFormat="1" ht="15" outlineLevel="1" x14ac:dyDescent="0.25">
      <c r="A150" s="691"/>
      <c r="B150" s="688"/>
      <c r="C150" s="700"/>
      <c r="D150" s="700"/>
      <c r="E150" s="700"/>
      <c r="F150" s="704"/>
      <c r="G150" s="907" t="str">
        <f>General!L49</f>
        <v>xc</v>
      </c>
      <c r="H150" s="931">
        <f>H151*$T$748+H149*(1-$T$748)</f>
        <v>250</v>
      </c>
      <c r="I150" s="931">
        <f>I151*$T$748+I149*(1-$T$748)</f>
        <v>60</v>
      </c>
      <c r="J150" s="931">
        <f>J151*$T$748+J149*(1-$T$748)</f>
        <v>125</v>
      </c>
      <c r="K150" s="271"/>
      <c r="L150" s="687" t="str">
        <f t="shared" si="12"/>
        <v>xc</v>
      </c>
      <c r="M150" s="931">
        <f>M151*$T$748+M149*(1-$T$748)</f>
        <v>0.25</v>
      </c>
      <c r="N150" s="931">
        <f>N151*$T$748+N149*(1-$T$748)</f>
        <v>1</v>
      </c>
      <c r="O150" s="931">
        <f>O151*$T$748+O149*(1-$T$748)</f>
        <v>1</v>
      </c>
      <c r="S150" s="314"/>
      <c r="T150" s="314"/>
      <c r="U150" s="314"/>
      <c r="V150" s="314"/>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7" t="str">
        <f>General!L50</f>
        <v>xr</v>
      </c>
      <c r="H151" s="356">
        <v>250</v>
      </c>
      <c r="I151" s="356">
        <v>60</v>
      </c>
      <c r="J151" s="356">
        <v>170</v>
      </c>
      <c r="K151" s="27"/>
      <c r="L151" s="687" t="str">
        <f t="shared" si="12"/>
        <v>xr</v>
      </c>
      <c r="M151" s="357">
        <f t="shared" si="13"/>
        <v>0.25</v>
      </c>
      <c r="N151" s="356">
        <f t="shared" ref="N151:O153" si="24">IF(I151&gt;0,1,0)</f>
        <v>1</v>
      </c>
      <c r="O151" s="356">
        <f t="shared" si="24"/>
        <v>1</v>
      </c>
      <c r="Q151" s="687"/>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6"/>
      <c r="B152" s="7"/>
      <c r="C152" s="18"/>
      <c r="D152" s="18"/>
      <c r="E152" s="18"/>
      <c r="F152" s="27"/>
      <c r="G152" s="907" t="str">
        <f>General!L51</f>
        <v>z</v>
      </c>
      <c r="H152" s="356">
        <v>250</v>
      </c>
      <c r="I152" s="356">
        <v>0</v>
      </c>
      <c r="J152" s="356">
        <v>0</v>
      </c>
      <c r="K152" s="27"/>
      <c r="L152" s="687" t="str">
        <f t="shared" si="12"/>
        <v>z</v>
      </c>
      <c r="M152" s="357">
        <f t="shared" si="13"/>
        <v>0.25</v>
      </c>
      <c r="N152" s="356">
        <f t="shared" si="24"/>
        <v>0</v>
      </c>
      <c r="O152" s="356">
        <f t="shared" si="24"/>
        <v>0</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7" t="str">
        <f>General!L52</f>
        <v>zd</v>
      </c>
      <c r="H153" s="356">
        <v>250</v>
      </c>
      <c r="I153" s="356">
        <v>0</v>
      </c>
      <c r="J153" s="356">
        <v>0</v>
      </c>
      <c r="L153" s="687" t="str">
        <f t="shared" si="12"/>
        <v>zd</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0999999999999996" customHeight="1" outlineLevel="1" thickBot="1" x14ac:dyDescent="0.3">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x14ac:dyDescent="0.2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6"/>
      <c r="B163" s="7"/>
      <c r="C163" s="13"/>
      <c r="D163" s="13"/>
      <c r="E163" s="13" t="s">
        <v>1</v>
      </c>
      <c r="F163" s="14"/>
      <c r="G163" s="15" t="s">
        <v>277</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8"/>
      <c r="D165" s="13"/>
      <c r="E165" s="18"/>
      <c r="F165" s="14"/>
      <c r="G165" s="14" t="s">
        <v>2</v>
      </c>
      <c r="H165" s="14"/>
      <c r="I165" s="14" t="s">
        <v>271</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18"/>
      <c r="D167" s="18"/>
      <c r="E167" s="18"/>
      <c r="F167" s="18"/>
      <c r="G167" s="18"/>
      <c r="H167" s="18"/>
      <c r="I167" s="18"/>
      <c r="J167" s="229"/>
      <c r="K167" s="229"/>
      <c r="L167" s="229"/>
      <c r="M167" s="229"/>
      <c r="N167" s="740"/>
      <c r="O167" s="740"/>
      <c r="P167" s="740"/>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18"/>
      <c r="K168" s="18"/>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24"/>
      <c r="J169" s="24"/>
      <c r="K169" s="24"/>
      <c r="L169" s="24"/>
      <c r="M169" s="24"/>
      <c r="N169" s="250"/>
      <c r="O169" s="250"/>
      <c r="P169" s="250"/>
      <c r="Q169" s="725"/>
      <c r="R169" s="725"/>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t="s">
        <v>63</v>
      </c>
      <c r="I170" s="244" t="s">
        <v>410</v>
      </c>
      <c r="J170" s="250" t="s">
        <v>397</v>
      </c>
      <c r="K170" s="250" t="s">
        <v>59</v>
      </c>
      <c r="L170" s="250" t="s">
        <v>60</v>
      </c>
      <c r="M170" s="250" t="s">
        <v>61</v>
      </c>
      <c r="N170" s="250" t="s">
        <v>62</v>
      </c>
      <c r="O170" s="250" t="s">
        <v>900</v>
      </c>
      <c r="P170" s="250" t="s">
        <v>901</v>
      </c>
      <c r="Q170" s="725" t="s">
        <v>902</v>
      </c>
      <c r="R170" s="725" t="s">
        <v>1224</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5" outlineLevel="1" x14ac:dyDescent="0.25">
      <c r="A171" s="6"/>
      <c r="B171" s="7"/>
      <c r="C171" s="18"/>
      <c r="D171" s="18"/>
      <c r="E171" s="18"/>
      <c r="F171" s="27"/>
      <c r="G171" s="28" t="s">
        <v>38</v>
      </c>
      <c r="H171" s="28" t="s">
        <v>64</v>
      </c>
      <c r="I171" s="911"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5" outlineLevel="1" x14ac:dyDescent="0.25">
      <c r="A172" s="233"/>
      <c r="B172" s="234"/>
      <c r="C172" s="244"/>
      <c r="D172" s="244"/>
      <c r="E172" s="244"/>
      <c r="F172" s="252"/>
      <c r="G172" s="253"/>
      <c r="H172" s="705" t="s">
        <v>64</v>
      </c>
      <c r="I172" s="911"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7" customFormat="1" ht="15" outlineLevel="1" x14ac:dyDescent="0.25">
      <c r="A173" s="691"/>
      <c r="B173" s="688"/>
      <c r="C173" s="700"/>
      <c r="D173" s="700"/>
      <c r="E173" s="700"/>
      <c r="F173" s="704"/>
      <c r="G173" s="705"/>
      <c r="H173" s="705" t="s">
        <v>64</v>
      </c>
      <c r="I173" s="911" t="str">
        <f>General!J19</f>
        <v>a2</v>
      </c>
      <c r="J173" s="358">
        <v>0</v>
      </c>
      <c r="K173" s="358">
        <v>0</v>
      </c>
      <c r="L173" s="358">
        <v>0</v>
      </c>
      <c r="M173" s="358">
        <v>0</v>
      </c>
      <c r="N173" s="358">
        <v>0</v>
      </c>
      <c r="O173" s="358">
        <v>0</v>
      </c>
      <c r="P173" s="358">
        <v>0</v>
      </c>
      <c r="Q173" s="358">
        <v>0</v>
      </c>
      <c r="R173" s="358">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33"/>
      <c r="B174" s="234"/>
      <c r="C174" s="244"/>
      <c r="D174" s="244"/>
      <c r="E174" s="244"/>
      <c r="F174" s="252"/>
      <c r="G174" s="253"/>
      <c r="H174" s="705" t="s">
        <v>64</v>
      </c>
      <c r="I174" s="911"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5" outlineLevel="1" x14ac:dyDescent="0.25">
      <c r="A175" s="233"/>
      <c r="B175" s="234"/>
      <c r="C175" s="244"/>
      <c r="D175" s="244"/>
      <c r="E175" s="244"/>
      <c r="F175" s="252"/>
      <c r="G175" s="253"/>
      <c r="H175" s="705" t="s">
        <v>64</v>
      </c>
      <c r="I175" s="911"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7" customFormat="1" ht="15" outlineLevel="1" x14ac:dyDescent="0.25">
      <c r="A176" s="691"/>
      <c r="B176" s="688"/>
      <c r="C176" s="700"/>
      <c r="D176" s="700"/>
      <c r="E176" s="700"/>
      <c r="F176" s="704"/>
      <c r="G176" s="705"/>
      <c r="H176" s="705" t="s">
        <v>64</v>
      </c>
      <c r="I176" s="911" t="str">
        <f>General!J22</f>
        <v>jc</v>
      </c>
      <c r="J176" s="358">
        <v>120</v>
      </c>
      <c r="K176" s="358">
        <v>120</v>
      </c>
      <c r="L176" s="358">
        <v>120</v>
      </c>
      <c r="M176" s="358">
        <v>120</v>
      </c>
      <c r="N176" s="358">
        <v>120</v>
      </c>
      <c r="O176" s="358">
        <v>0</v>
      </c>
      <c r="P176" s="358">
        <v>0</v>
      </c>
      <c r="Q176" s="358">
        <v>0</v>
      </c>
      <c r="R176" s="358">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33"/>
      <c r="B177" s="234"/>
      <c r="C177" s="244"/>
      <c r="D177" s="244"/>
      <c r="E177" s="244"/>
      <c r="F177" s="252"/>
      <c r="G177" s="253"/>
      <c r="H177" s="705" t="s">
        <v>64</v>
      </c>
      <c r="I177" s="911"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5" outlineLevel="1" x14ac:dyDescent="0.25">
      <c r="A178" s="233"/>
      <c r="B178" s="234"/>
      <c r="C178" s="244"/>
      <c r="D178" s="244"/>
      <c r="E178" s="244"/>
      <c r="F178" s="252"/>
      <c r="G178" s="253"/>
      <c r="H178" s="705" t="s">
        <v>64</v>
      </c>
      <c r="I178" s="911"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7" customFormat="1" ht="15" outlineLevel="1" x14ac:dyDescent="0.25">
      <c r="A179" s="691"/>
      <c r="B179" s="688"/>
      <c r="C179" s="700"/>
      <c r="D179" s="700"/>
      <c r="E179" s="700"/>
      <c r="F179" s="704"/>
      <c r="G179" s="705"/>
      <c r="H179" s="705" t="s">
        <v>64</v>
      </c>
      <c r="I179" s="911" t="str">
        <f>General!J25</f>
        <v>sp</v>
      </c>
      <c r="J179" s="358">
        <v>120</v>
      </c>
      <c r="K179" s="358">
        <v>120</v>
      </c>
      <c r="L179" s="358">
        <v>120</v>
      </c>
      <c r="M179" s="358">
        <v>120</v>
      </c>
      <c r="N179" s="358">
        <v>120</v>
      </c>
      <c r="O179" s="358">
        <v>0</v>
      </c>
      <c r="P179" s="358">
        <v>0</v>
      </c>
      <c r="Q179" s="358">
        <v>0</v>
      </c>
      <c r="R179" s="358">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33"/>
      <c r="B180" s="234"/>
      <c r="C180" s="244"/>
      <c r="D180" s="244"/>
      <c r="E180" s="244"/>
      <c r="F180" s="252"/>
      <c r="G180" s="253"/>
      <c r="H180" s="705" t="s">
        <v>64</v>
      </c>
      <c r="I180" s="911"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5" outlineLevel="1" x14ac:dyDescent="0.25">
      <c r="A181" s="233"/>
      <c r="B181" s="234"/>
      <c r="C181" s="244"/>
      <c r="D181" s="244"/>
      <c r="E181" s="244"/>
      <c r="F181" s="252"/>
      <c r="G181" s="253"/>
      <c r="H181" s="705" t="s">
        <v>64</v>
      </c>
      <c r="I181" s="911"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7" customFormat="1" ht="15" outlineLevel="1" x14ac:dyDescent="0.25">
      <c r="A182" s="691"/>
      <c r="B182" s="688"/>
      <c r="C182" s="700"/>
      <c r="D182" s="700"/>
      <c r="E182" s="700"/>
      <c r="F182" s="704"/>
      <c r="G182" s="705"/>
      <c r="H182" s="705" t="s">
        <v>64</v>
      </c>
      <c r="I182" s="911" t="str">
        <f>General!J28</f>
        <v>tc</v>
      </c>
      <c r="J182" s="358">
        <v>120</v>
      </c>
      <c r="K182" s="358">
        <v>120</v>
      </c>
      <c r="L182" s="358">
        <v>120</v>
      </c>
      <c r="M182" s="358">
        <v>120</v>
      </c>
      <c r="N182" s="358">
        <v>120</v>
      </c>
      <c r="O182" s="358">
        <v>0</v>
      </c>
      <c r="P182" s="358">
        <v>0</v>
      </c>
      <c r="Q182" s="358">
        <v>0</v>
      </c>
      <c r="R182" s="358">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33"/>
      <c r="B183" s="234"/>
      <c r="C183" s="244"/>
      <c r="D183" s="244"/>
      <c r="E183" s="244"/>
      <c r="F183" s="252"/>
      <c r="G183" s="253"/>
      <c r="H183" s="705" t="s">
        <v>64</v>
      </c>
      <c r="I183" s="911"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5" outlineLevel="1" x14ac:dyDescent="0.25">
      <c r="A184" s="233"/>
      <c r="B184" s="234"/>
      <c r="C184" s="244"/>
      <c r="D184" s="244"/>
      <c r="E184" s="244"/>
      <c r="F184" s="252"/>
      <c r="G184" s="253"/>
      <c r="H184" s="705" t="s">
        <v>64</v>
      </c>
      <c r="I184" s="911"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7" customFormat="1" ht="15" outlineLevel="1" x14ac:dyDescent="0.25">
      <c r="A185" s="691"/>
      <c r="B185" s="688"/>
      <c r="C185" s="700"/>
      <c r="D185" s="700"/>
      <c r="E185" s="700"/>
      <c r="F185" s="704"/>
      <c r="G185" s="705"/>
      <c r="H185" s="705" t="s">
        <v>64</v>
      </c>
      <c r="I185" s="911" t="str">
        <f>General!J31</f>
        <v>uc</v>
      </c>
      <c r="J185" s="358">
        <v>120</v>
      </c>
      <c r="K185" s="358">
        <v>120</v>
      </c>
      <c r="L185" s="358">
        <v>120</v>
      </c>
      <c r="M185" s="358">
        <v>120</v>
      </c>
      <c r="N185" s="358">
        <v>120</v>
      </c>
      <c r="O185" s="358">
        <v>0</v>
      </c>
      <c r="P185" s="358">
        <v>0</v>
      </c>
      <c r="Q185" s="358">
        <v>0</v>
      </c>
      <c r="R185" s="358">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33"/>
      <c r="B186" s="234"/>
      <c r="C186" s="244"/>
      <c r="D186" s="244"/>
      <c r="E186" s="244"/>
      <c r="F186" s="252"/>
      <c r="G186" s="253"/>
      <c r="H186" s="705" t="s">
        <v>64</v>
      </c>
      <c r="I186" s="911"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5" outlineLevel="1" x14ac:dyDescent="0.25">
      <c r="A187" s="233"/>
      <c r="B187" s="234"/>
      <c r="C187" s="244"/>
      <c r="D187" s="244"/>
      <c r="E187" s="244"/>
      <c r="F187" s="252"/>
      <c r="G187" s="253"/>
      <c r="H187" s="705" t="s">
        <v>64</v>
      </c>
      <c r="I187" s="911"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7" customFormat="1" ht="15" outlineLevel="1" x14ac:dyDescent="0.25">
      <c r="A188" s="691"/>
      <c r="B188" s="688"/>
      <c r="C188" s="700"/>
      <c r="D188" s="700"/>
      <c r="E188" s="700"/>
      <c r="F188" s="704"/>
      <c r="G188" s="705"/>
      <c r="H188" s="705" t="s">
        <v>64</v>
      </c>
      <c r="I188" s="911" t="str">
        <f>General!J34</f>
        <v>xc</v>
      </c>
      <c r="J188" s="358">
        <v>120</v>
      </c>
      <c r="K188" s="358">
        <v>120</v>
      </c>
      <c r="L188" s="358">
        <v>120</v>
      </c>
      <c r="M188" s="358">
        <v>120</v>
      </c>
      <c r="N188" s="358">
        <v>120</v>
      </c>
      <c r="O188" s="358">
        <v>0</v>
      </c>
      <c r="P188" s="358">
        <v>0</v>
      </c>
      <c r="Q188" s="358">
        <v>0</v>
      </c>
      <c r="R188" s="358">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33"/>
      <c r="B189" s="234"/>
      <c r="C189" s="244"/>
      <c r="D189" s="244"/>
      <c r="E189" s="244"/>
      <c r="F189" s="252"/>
      <c r="G189" s="253"/>
      <c r="H189" s="705" t="s">
        <v>64</v>
      </c>
      <c r="I189" s="911"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5" outlineLevel="1" x14ac:dyDescent="0.25">
      <c r="A190" s="6"/>
      <c r="B190" s="7"/>
      <c r="C190" s="18"/>
      <c r="D190" s="18"/>
      <c r="E190" s="18"/>
      <c r="F190" s="27"/>
      <c r="G190" s="28"/>
      <c r="H190" s="231"/>
      <c r="I190" s="705"/>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t="s">
        <v>63</v>
      </c>
      <c r="I191" s="231" t="s">
        <v>410</v>
      </c>
      <c r="J191" s="224" t="s">
        <v>397</v>
      </c>
      <c r="K191" s="224" t="s">
        <v>59</v>
      </c>
      <c r="L191" s="224" t="s">
        <v>60</v>
      </c>
      <c r="M191" s="224" t="s">
        <v>61</v>
      </c>
      <c r="N191" s="224" t="s">
        <v>62</v>
      </c>
      <c r="O191" s="224" t="s">
        <v>900</v>
      </c>
      <c r="P191" s="224" t="s">
        <v>901</v>
      </c>
      <c r="Q191" s="224" t="s">
        <v>902</v>
      </c>
      <c r="R191" s="224" t="s">
        <v>1224</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t="s">
        <v>278</v>
      </c>
      <c r="H192" s="253" t="s">
        <v>64</v>
      </c>
      <c r="I192" s="911"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5" outlineLevel="1" x14ac:dyDescent="0.25">
      <c r="A193" s="233"/>
      <c r="B193" s="234"/>
      <c r="C193" s="244"/>
      <c r="D193" s="244"/>
      <c r="E193" s="244"/>
      <c r="F193" s="252"/>
      <c r="G193" s="253"/>
      <c r="H193" s="705" t="s">
        <v>64</v>
      </c>
      <c r="I193" s="911"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7" customFormat="1" ht="15" outlineLevel="1" x14ac:dyDescent="0.25">
      <c r="A194" s="691"/>
      <c r="B194" s="688"/>
      <c r="C194" s="700"/>
      <c r="D194" s="700"/>
      <c r="E194" s="700"/>
      <c r="F194" s="704"/>
      <c r="G194" s="705"/>
      <c r="H194" s="705" t="s">
        <v>64</v>
      </c>
      <c r="I194" s="911" t="str">
        <f>General!J19</f>
        <v>a2</v>
      </c>
      <c r="J194" s="331">
        <v>0</v>
      </c>
      <c r="K194" s="331">
        <v>0</v>
      </c>
      <c r="L194" s="331">
        <v>0</v>
      </c>
      <c r="M194" s="331">
        <v>0</v>
      </c>
      <c r="N194" s="331">
        <v>0</v>
      </c>
      <c r="O194" s="331">
        <v>0</v>
      </c>
      <c r="P194" s="331">
        <v>0</v>
      </c>
      <c r="Q194" s="331">
        <v>0</v>
      </c>
      <c r="R194" s="331">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33"/>
      <c r="B195" s="234"/>
      <c r="C195" s="244"/>
      <c r="D195" s="244"/>
      <c r="E195" s="244"/>
      <c r="F195" s="252"/>
      <c r="G195" s="253"/>
      <c r="H195" s="705" t="s">
        <v>64</v>
      </c>
      <c r="I195" s="911"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5" outlineLevel="1" x14ac:dyDescent="0.25">
      <c r="A196" s="233"/>
      <c r="B196" s="234"/>
      <c r="C196" s="244"/>
      <c r="D196" s="244"/>
      <c r="E196" s="244"/>
      <c r="F196" s="252"/>
      <c r="G196" s="253"/>
      <c r="H196" s="705" t="s">
        <v>64</v>
      </c>
      <c r="I196" s="911"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7" customFormat="1" ht="15" outlineLevel="1" x14ac:dyDescent="0.25">
      <c r="A197" s="691"/>
      <c r="B197" s="688"/>
      <c r="C197" s="700"/>
      <c r="D197" s="700"/>
      <c r="E197" s="700"/>
      <c r="F197" s="704"/>
      <c r="G197" s="705"/>
      <c r="H197" s="705" t="s">
        <v>64</v>
      </c>
      <c r="I197" s="911" t="str">
        <f>General!J22</f>
        <v>jc</v>
      </c>
      <c r="J197" s="931">
        <f t="shared" ref="J197:P197" si="25">J198*$T$725+J196*(1-$T$725)</f>
        <v>1</v>
      </c>
      <c r="K197" s="931">
        <f t="shared" si="25"/>
        <v>1</v>
      </c>
      <c r="L197" s="931">
        <f t="shared" si="25"/>
        <v>1</v>
      </c>
      <c r="M197" s="931">
        <f t="shared" si="25"/>
        <v>1</v>
      </c>
      <c r="N197" s="931">
        <f t="shared" si="25"/>
        <v>1</v>
      </c>
      <c r="O197" s="931">
        <f t="shared" si="25"/>
        <v>0</v>
      </c>
      <c r="P197" s="931">
        <f t="shared" si="25"/>
        <v>0</v>
      </c>
      <c r="Q197" s="931">
        <f t="shared" ref="Q197:R197" si="26">Q198*$T$725+Q196*(1-$T$725)</f>
        <v>0</v>
      </c>
      <c r="R197" s="931">
        <f t="shared" si="26"/>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33"/>
      <c r="B198" s="234"/>
      <c r="C198" s="244"/>
      <c r="D198" s="244"/>
      <c r="E198" s="244"/>
      <c r="F198" s="252"/>
      <c r="G198" s="253"/>
      <c r="H198" s="705" t="s">
        <v>64</v>
      </c>
      <c r="I198" s="911"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5" outlineLevel="1" x14ac:dyDescent="0.25">
      <c r="A199" s="233"/>
      <c r="B199" s="234"/>
      <c r="C199" s="244"/>
      <c r="D199" s="244"/>
      <c r="E199" s="244"/>
      <c r="F199" s="252"/>
      <c r="G199" s="253"/>
      <c r="H199" s="705" t="s">
        <v>64</v>
      </c>
      <c r="I199" s="911"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7" customFormat="1" ht="15" outlineLevel="1" x14ac:dyDescent="0.25">
      <c r="A200" s="691"/>
      <c r="B200" s="688"/>
      <c r="C200" s="700"/>
      <c r="D200" s="700"/>
      <c r="E200" s="700"/>
      <c r="F200" s="704"/>
      <c r="G200" s="705"/>
      <c r="H200" s="705" t="s">
        <v>64</v>
      </c>
      <c r="I200" s="911" t="str">
        <f>General!J25</f>
        <v>sp</v>
      </c>
      <c r="J200" s="331">
        <v>1</v>
      </c>
      <c r="K200" s="331">
        <v>1</v>
      </c>
      <c r="L200" s="331">
        <v>1</v>
      </c>
      <c r="M200" s="331">
        <v>1</v>
      </c>
      <c r="N200" s="331">
        <v>1</v>
      </c>
      <c r="O200" s="331">
        <v>0</v>
      </c>
      <c r="P200" s="331">
        <v>0</v>
      </c>
      <c r="Q200" s="331">
        <v>0</v>
      </c>
      <c r="R200" s="331">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33"/>
      <c r="B201" s="234"/>
      <c r="C201" s="244"/>
      <c r="D201" s="244"/>
      <c r="E201" s="244"/>
      <c r="F201" s="252"/>
      <c r="G201" s="253"/>
      <c r="H201" s="705" t="s">
        <v>64</v>
      </c>
      <c r="I201" s="911"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5" outlineLevel="1" x14ac:dyDescent="0.25">
      <c r="A202" s="233"/>
      <c r="B202" s="234"/>
      <c r="C202" s="244"/>
      <c r="D202" s="244"/>
      <c r="E202" s="244"/>
      <c r="F202" s="252"/>
      <c r="G202" s="253"/>
      <c r="H202" s="705" t="s">
        <v>64</v>
      </c>
      <c r="I202" s="911"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7" customFormat="1" ht="15" outlineLevel="1" x14ac:dyDescent="0.25">
      <c r="A203" s="691"/>
      <c r="B203" s="688"/>
      <c r="C203" s="700"/>
      <c r="D203" s="700"/>
      <c r="E203" s="700"/>
      <c r="F203" s="704"/>
      <c r="G203" s="705"/>
      <c r="H203" s="705" t="s">
        <v>64</v>
      </c>
      <c r="I203" s="911" t="str">
        <f>General!J28</f>
        <v>tc</v>
      </c>
      <c r="J203" s="931">
        <f t="shared" ref="J203:P203" si="27">J204*$T$739+J202*(1-$T$739)</f>
        <v>1</v>
      </c>
      <c r="K203" s="931">
        <f t="shared" si="27"/>
        <v>1</v>
      </c>
      <c r="L203" s="931">
        <f t="shared" si="27"/>
        <v>1</v>
      </c>
      <c r="M203" s="931">
        <f t="shared" si="27"/>
        <v>1</v>
      </c>
      <c r="N203" s="931">
        <f t="shared" si="27"/>
        <v>1</v>
      </c>
      <c r="O203" s="931">
        <f t="shared" si="27"/>
        <v>0</v>
      </c>
      <c r="P203" s="931">
        <f t="shared" si="27"/>
        <v>0</v>
      </c>
      <c r="Q203" s="931">
        <f t="shared" ref="Q203:R203" si="28">Q204*$T$739+Q202*(1-$T$739)</f>
        <v>0</v>
      </c>
      <c r="R203" s="931">
        <f t="shared" si="28"/>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33"/>
      <c r="B204" s="234"/>
      <c r="C204" s="244"/>
      <c r="D204" s="244"/>
      <c r="E204" s="244"/>
      <c r="F204" s="252"/>
      <c r="G204" s="253"/>
      <c r="H204" s="705" t="s">
        <v>64</v>
      </c>
      <c r="I204" s="911"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5" outlineLevel="1" x14ac:dyDescent="0.25">
      <c r="A205" s="233"/>
      <c r="B205" s="234"/>
      <c r="C205" s="244"/>
      <c r="D205" s="244"/>
      <c r="E205" s="244"/>
      <c r="F205" s="252"/>
      <c r="G205" s="253"/>
      <c r="H205" s="705" t="s">
        <v>64</v>
      </c>
      <c r="I205" s="911"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7" customFormat="1" ht="15" outlineLevel="1" x14ac:dyDescent="0.25">
      <c r="A206" s="691"/>
      <c r="B206" s="688"/>
      <c r="C206" s="700"/>
      <c r="D206" s="700"/>
      <c r="E206" s="700"/>
      <c r="F206" s="704"/>
      <c r="G206" s="705"/>
      <c r="H206" s="705" t="s">
        <v>64</v>
      </c>
      <c r="I206" s="911" t="str">
        <f>General!J31</f>
        <v>uc</v>
      </c>
      <c r="J206" s="931">
        <f t="shared" ref="J206:P206" si="29">J207*$T$742+J205*(1-$T$742)</f>
        <v>1</v>
      </c>
      <c r="K206" s="931">
        <f t="shared" si="29"/>
        <v>1</v>
      </c>
      <c r="L206" s="931">
        <f t="shared" si="29"/>
        <v>1</v>
      </c>
      <c r="M206" s="931">
        <f t="shared" si="29"/>
        <v>1</v>
      </c>
      <c r="N206" s="931">
        <f t="shared" si="29"/>
        <v>1</v>
      </c>
      <c r="O206" s="931">
        <f t="shared" si="29"/>
        <v>0</v>
      </c>
      <c r="P206" s="931">
        <f t="shared" si="29"/>
        <v>0</v>
      </c>
      <c r="Q206" s="931">
        <f t="shared" ref="Q206:R206" si="30">Q207*$T$742+Q205*(1-$T$742)</f>
        <v>0</v>
      </c>
      <c r="R206" s="931">
        <f t="shared" si="30"/>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33"/>
      <c r="B207" s="234"/>
      <c r="C207" s="244"/>
      <c r="D207" s="244"/>
      <c r="E207" s="244"/>
      <c r="F207" s="252"/>
      <c r="G207" s="253"/>
      <c r="H207" s="705" t="s">
        <v>64</v>
      </c>
      <c r="I207" s="911"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5" outlineLevel="1" x14ac:dyDescent="0.25">
      <c r="A208" s="233"/>
      <c r="B208" s="234"/>
      <c r="C208" s="244"/>
      <c r="D208" s="244"/>
      <c r="E208" s="244"/>
      <c r="F208" s="252"/>
      <c r="G208" s="253"/>
      <c r="H208" s="705" t="s">
        <v>64</v>
      </c>
      <c r="I208" s="911"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7" customFormat="1" ht="15" outlineLevel="1" x14ac:dyDescent="0.25">
      <c r="A209" s="691"/>
      <c r="B209" s="688"/>
      <c r="C209" s="700"/>
      <c r="D209" s="700"/>
      <c r="E209" s="700"/>
      <c r="F209" s="704"/>
      <c r="G209" s="705"/>
      <c r="H209" s="705" t="s">
        <v>64</v>
      </c>
      <c r="I209" s="911" t="str">
        <f>General!J34</f>
        <v>xc</v>
      </c>
      <c r="J209" s="931">
        <f t="shared" ref="J209:P209" si="31">J210*$T$748+J208*(1-$T$748)</f>
        <v>1</v>
      </c>
      <c r="K209" s="931">
        <f t="shared" si="31"/>
        <v>1</v>
      </c>
      <c r="L209" s="931">
        <f t="shared" si="31"/>
        <v>1</v>
      </c>
      <c r="M209" s="931">
        <f t="shared" si="31"/>
        <v>1</v>
      </c>
      <c r="N209" s="931">
        <f t="shared" si="31"/>
        <v>1</v>
      </c>
      <c r="O209" s="931">
        <f t="shared" si="31"/>
        <v>0</v>
      </c>
      <c r="P209" s="931">
        <f t="shared" si="31"/>
        <v>0</v>
      </c>
      <c r="Q209" s="931">
        <f t="shared" ref="Q209:R209" si="32">Q210*$T$748+Q208*(1-$T$748)</f>
        <v>0</v>
      </c>
      <c r="R209" s="931">
        <f t="shared" si="32"/>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33"/>
      <c r="B210" s="234"/>
      <c r="C210" s="244"/>
      <c r="D210" s="244"/>
      <c r="E210" s="244"/>
      <c r="F210" s="252"/>
      <c r="G210" s="253"/>
      <c r="H210" s="705" t="s">
        <v>64</v>
      </c>
      <c r="I210" s="911"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0999999999999996" customHeight="1" outlineLevel="1" x14ac:dyDescent="0.2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2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25">
      <c r="A218" s="6"/>
      <c r="B218" s="7"/>
      <c r="C218" s="13"/>
      <c r="D218" s="13"/>
      <c r="E218" s="13" t="s">
        <v>1</v>
      </c>
      <c r="F218" s="14"/>
      <c r="G218" s="15" t="s">
        <v>343</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8" t="s">
        <v>344</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25">
      <c r="A227" s="6"/>
      <c r="B227" s="7"/>
      <c r="C227" s="18"/>
      <c r="D227" s="18"/>
      <c r="E227" s="18"/>
      <c r="F227" s="18"/>
      <c r="G227" s="18"/>
      <c r="H227" s="18"/>
      <c r="I227" s="316"/>
      <c r="J227" s="316"/>
      <c r="K227" s="316"/>
      <c r="L227" s="316"/>
      <c r="M227" s="316"/>
      <c r="N227" s="319" t="s">
        <v>351</v>
      </c>
      <c r="O227" s="316"/>
      <c r="P227" s="316"/>
      <c r="Q227" s="316"/>
      <c r="R227" s="316"/>
      <c r="S227" s="316"/>
      <c r="T227" s="316"/>
      <c r="U227" s="316"/>
      <c r="V227" s="316"/>
      <c r="W227" s="316"/>
      <c r="X227" s="316"/>
      <c r="Y227" s="316"/>
      <c r="Z227" s="316"/>
      <c r="AA227" s="632"/>
      <c r="AB227" s="632"/>
      <c r="AC227" s="632"/>
      <c r="AD227" s="632"/>
      <c r="AE227" s="632"/>
      <c r="AF227" s="632"/>
      <c r="AG227" s="632"/>
      <c r="AH227" s="632"/>
      <c r="AI227" s="632"/>
      <c r="AJ227" s="632"/>
      <c r="AK227" s="632"/>
      <c r="AL227" s="632"/>
      <c r="AM227" s="632"/>
      <c r="AN227" s="632"/>
      <c r="AO227" s="632"/>
      <c r="AP227" s="632"/>
      <c r="AQ227" s="632"/>
      <c r="AR227" s="632"/>
      <c r="AS227" s="632"/>
      <c r="AT227" s="632"/>
      <c r="AU227" s="632"/>
      <c r="AV227" s="632"/>
      <c r="AW227" s="632"/>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271</v>
      </c>
      <c r="J228" s="18"/>
      <c r="K228" s="18"/>
      <c r="L228" s="316"/>
      <c r="M228" s="316"/>
      <c r="N228" s="316"/>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6"/>
      <c r="N229" s="632"/>
      <c r="O229" s="632"/>
      <c r="P229" s="632"/>
      <c r="Q229" s="632"/>
      <c r="R229" s="632"/>
      <c r="S229" s="632"/>
      <c r="T229" s="632"/>
      <c r="U229" s="632"/>
      <c r="V229" s="632"/>
      <c r="W229" s="632"/>
      <c r="X229" s="632"/>
      <c r="Y229" s="632"/>
      <c r="Z229" s="632"/>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4"/>
      <c r="H230" s="24" t="s">
        <v>350</v>
      </c>
      <c r="I230" s="24" t="s">
        <v>349</v>
      </c>
      <c r="J230" s="24" t="s">
        <v>347</v>
      </c>
      <c r="K230" s="24" t="s">
        <v>348</v>
      </c>
      <c r="L230" s="24" t="s">
        <v>346</v>
      </c>
      <c r="M230" s="24" t="s">
        <v>345</v>
      </c>
      <c r="N230" s="632" t="s">
        <v>834</v>
      </c>
      <c r="O230" s="632"/>
      <c r="P230" s="632"/>
      <c r="Q230" s="632" t="s">
        <v>806</v>
      </c>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7" si="33">_xlfn.CONCAT(H231:M231)</f>
        <v>AAAA2A1a</v>
      </c>
      <c r="H231" s="935" t="s">
        <v>23</v>
      </c>
      <c r="I231" s="935" t="s">
        <v>23</v>
      </c>
      <c r="J231" s="935" t="s">
        <v>23</v>
      </c>
      <c r="K231" s="935" t="s">
        <v>1261</v>
      </c>
      <c r="L231" s="935" t="s">
        <v>232</v>
      </c>
      <c r="M231" s="936" t="s">
        <v>74</v>
      </c>
      <c r="N231" s="9" t="b">
        <f>AND(COUNTIF(G242:$G$277,G231))</f>
        <v>0</v>
      </c>
      <c r="O231" s="702"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33"/>
        <v>GGGGAg1a2</v>
      </c>
      <c r="H232" s="935" t="s">
        <v>160</v>
      </c>
      <c r="I232" s="935" t="s">
        <v>160</v>
      </c>
      <c r="J232" s="935" t="s">
        <v>160</v>
      </c>
      <c r="K232" s="935" t="s">
        <v>160</v>
      </c>
      <c r="L232" s="935" t="s">
        <v>1257</v>
      </c>
      <c r="M232" s="935" t="s">
        <v>840</v>
      </c>
      <c r="N232" s="687" t="b">
        <f>AND(COUNTIF(G243:$G$277,G232))</f>
        <v>0</v>
      </c>
      <c r="O232" s="702" t="s">
        <v>1232</v>
      </c>
      <c r="Q232" s="380" t="b">
        <v>1</v>
      </c>
      <c r="AX232" s="695"/>
      <c r="AY232" s="690"/>
      <c r="AZ232" s="690"/>
      <c r="BA232" s="690"/>
    </row>
    <row r="233" spans="1:68" s="687" customFormat="1" ht="15" outlineLevel="1" x14ac:dyDescent="0.25">
      <c r="A233" s="691"/>
      <c r="B233" s="688"/>
      <c r="C233" s="700"/>
      <c r="D233" s="700"/>
      <c r="E233" s="700"/>
      <c r="F233" s="704"/>
      <c r="G233" s="687" t="str">
        <f t="shared" ref="G233" si="34">_xlfn.CONCAT(H233:M233)</f>
        <v>GGGGSg1a2</v>
      </c>
      <c r="H233" s="935" t="s">
        <v>160</v>
      </c>
      <c r="I233" s="935" t="s">
        <v>160</v>
      </c>
      <c r="J233" s="935" t="s">
        <v>160</v>
      </c>
      <c r="K233" s="935" t="s">
        <v>160</v>
      </c>
      <c r="L233" s="935" t="s">
        <v>1258</v>
      </c>
      <c r="M233" s="935" t="s">
        <v>840</v>
      </c>
      <c r="N233" s="687" t="b">
        <f>AND(COUNTIF(G243:$G$277,G233))</f>
        <v>0</v>
      </c>
      <c r="O233" s="702" t="s">
        <v>1232</v>
      </c>
      <c r="Q233" s="380" t="b">
        <v>1</v>
      </c>
      <c r="AX233" s="695"/>
      <c r="AY233" s="690"/>
      <c r="AZ233" s="690"/>
      <c r="BA233" s="690"/>
    </row>
    <row r="234" spans="1:68" s="687" customFormat="1" ht="15" outlineLevel="1" x14ac:dyDescent="0.25">
      <c r="A234" s="691"/>
      <c r="B234" s="688"/>
      <c r="C234" s="700"/>
      <c r="D234" s="700"/>
      <c r="E234" s="700"/>
      <c r="F234" s="704"/>
      <c r="G234" s="687" t="str">
        <f t="shared" si="33"/>
        <v>GGGAg2Na2</v>
      </c>
      <c r="H234" s="935" t="s">
        <v>160</v>
      </c>
      <c r="I234" s="935" t="s">
        <v>160</v>
      </c>
      <c r="J234" s="935" t="s">
        <v>160</v>
      </c>
      <c r="K234" s="935" t="s">
        <v>1260</v>
      </c>
      <c r="L234" s="935" t="s">
        <v>81</v>
      </c>
      <c r="M234" s="935" t="s">
        <v>840</v>
      </c>
      <c r="N234" s="687" t="b">
        <f>AND(COUNTIF(G244:$G$277,G234))</f>
        <v>0</v>
      </c>
      <c r="O234" s="702" t="s">
        <v>1232</v>
      </c>
      <c r="Q234" s="380" t="b">
        <v>1</v>
      </c>
      <c r="AX234" s="695"/>
      <c r="AY234" s="690"/>
      <c r="AZ234" s="690"/>
      <c r="BA234" s="690"/>
    </row>
    <row r="235" spans="1:68" s="687" customFormat="1" ht="15" outlineLevel="1" x14ac:dyDescent="0.25">
      <c r="A235" s="691"/>
      <c r="B235" s="688"/>
      <c r="C235" s="700"/>
      <c r="D235" s="700"/>
      <c r="E235" s="700"/>
      <c r="F235" s="704"/>
      <c r="G235" s="687" t="str">
        <f t="shared" si="33"/>
        <v>GGGAg2Ea2</v>
      </c>
      <c r="H235" s="935" t="s">
        <v>160</v>
      </c>
      <c r="I235" s="935" t="s">
        <v>160</v>
      </c>
      <c r="J235" s="935" t="s">
        <v>160</v>
      </c>
      <c r="K235" s="935" t="s">
        <v>1260</v>
      </c>
      <c r="L235" s="935" t="s">
        <v>82</v>
      </c>
      <c r="M235" s="935" t="s">
        <v>840</v>
      </c>
      <c r="N235" s="687" t="b">
        <f>AND(COUNTIF(G245:$G$277,G235))</f>
        <v>0</v>
      </c>
      <c r="O235" s="702" t="s">
        <v>1232</v>
      </c>
      <c r="Q235" s="380" t="b">
        <v>1</v>
      </c>
      <c r="AX235" s="695"/>
      <c r="AY235" s="690"/>
      <c r="AZ235" s="690"/>
      <c r="BA235" s="690"/>
    </row>
    <row r="236" spans="1:68" s="687" customFormat="1" ht="15" outlineLevel="1" x14ac:dyDescent="0.25">
      <c r="A236" s="691"/>
      <c r="B236" s="688"/>
      <c r="C236" s="700"/>
      <c r="D236" s="700"/>
      <c r="E236" s="700"/>
      <c r="F236" s="704"/>
      <c r="G236" s="687" t="str">
        <f t="shared" si="33"/>
        <v>GGGAg2OFa2</v>
      </c>
      <c r="H236" s="935" t="s">
        <v>160</v>
      </c>
      <c r="I236" s="935" t="s">
        <v>160</v>
      </c>
      <c r="J236" s="935" t="s">
        <v>160</v>
      </c>
      <c r="K236" s="935" t="s">
        <v>1260</v>
      </c>
      <c r="L236" s="935" t="s">
        <v>161</v>
      </c>
      <c r="M236" s="935" t="s">
        <v>840</v>
      </c>
      <c r="N236" s="687" t="b">
        <f>AND(COUNTIF(G246:$G$277,G236))</f>
        <v>0</v>
      </c>
      <c r="O236" s="702" t="s">
        <v>1232</v>
      </c>
      <c r="Q236" s="380" t="b">
        <v>1</v>
      </c>
      <c r="AX236" s="695"/>
      <c r="AY236" s="690"/>
      <c r="AZ236" s="690"/>
      <c r="BA236" s="690"/>
    </row>
    <row r="237" spans="1:68" s="687" customFormat="1" ht="15" outlineLevel="1" x14ac:dyDescent="0.25">
      <c r="A237" s="691"/>
      <c r="B237" s="688"/>
      <c r="C237" s="700"/>
      <c r="D237" s="700"/>
      <c r="E237" s="700"/>
      <c r="F237" s="704"/>
      <c r="G237" s="687" t="str">
        <f t="shared" si="33"/>
        <v>GGGC1Na2</v>
      </c>
      <c r="H237" s="935" t="s">
        <v>160</v>
      </c>
      <c r="I237" s="935" t="s">
        <v>160</v>
      </c>
      <c r="J237" s="935" t="s">
        <v>160</v>
      </c>
      <c r="K237" s="935" t="s">
        <v>233</v>
      </c>
      <c r="L237" s="935" t="s">
        <v>81</v>
      </c>
      <c r="M237" s="935" t="s">
        <v>840</v>
      </c>
      <c r="N237" s="687" t="b">
        <f>AND(COUNTIF(G247:$G$277,G237))</f>
        <v>0</v>
      </c>
      <c r="O237" s="702" t="s">
        <v>1232</v>
      </c>
      <c r="Q237" s="380" t="b">
        <v>1</v>
      </c>
      <c r="AX237" s="695"/>
      <c r="AY237" s="690"/>
      <c r="AZ237" s="690"/>
      <c r="BA237" s="690"/>
    </row>
    <row r="238" spans="1:68" s="687" customFormat="1" ht="15" outlineLevel="1" x14ac:dyDescent="0.25">
      <c r="A238" s="691"/>
      <c r="B238" s="688"/>
      <c r="C238" s="700"/>
      <c r="D238" s="700"/>
      <c r="E238" s="700"/>
      <c r="F238" s="704"/>
      <c r="G238" s="687" t="str">
        <f t="shared" si="33"/>
        <v>GGGC1Ea2</v>
      </c>
      <c r="H238" s="935" t="s">
        <v>160</v>
      </c>
      <c r="I238" s="935" t="s">
        <v>160</v>
      </c>
      <c r="J238" s="935" t="s">
        <v>160</v>
      </c>
      <c r="K238" s="935" t="s">
        <v>233</v>
      </c>
      <c r="L238" s="935" t="s">
        <v>82</v>
      </c>
      <c r="M238" s="935" t="s">
        <v>840</v>
      </c>
      <c r="N238" s="687" t="b">
        <f>AND(COUNTIF(G248:$G$277,G238))</f>
        <v>0</v>
      </c>
      <c r="O238" s="702" t="s">
        <v>1232</v>
      </c>
      <c r="Q238" s="380" t="b">
        <v>1</v>
      </c>
      <c r="AX238" s="695"/>
      <c r="AY238" s="690"/>
      <c r="AZ238" s="690"/>
      <c r="BA238" s="690"/>
    </row>
    <row r="239" spans="1:68" s="687" customFormat="1" ht="15" outlineLevel="1" x14ac:dyDescent="0.25">
      <c r="A239" s="691"/>
      <c r="B239" s="688"/>
      <c r="C239" s="700"/>
      <c r="D239" s="700"/>
      <c r="E239" s="700"/>
      <c r="F239" s="704"/>
      <c r="G239" s="687" t="str">
        <f t="shared" si="33"/>
        <v>GGGC1Pa2</v>
      </c>
      <c r="H239" s="935" t="s">
        <v>160</v>
      </c>
      <c r="I239" s="935" t="s">
        <v>160</v>
      </c>
      <c r="J239" s="935" t="s">
        <v>160</v>
      </c>
      <c r="K239" s="935" t="s">
        <v>233</v>
      </c>
      <c r="L239" s="935" t="s">
        <v>83</v>
      </c>
      <c r="M239" s="935" t="s">
        <v>840</v>
      </c>
      <c r="N239" s="687" t="b">
        <f>AND(COUNTIF(G249:$G$277,G239))</f>
        <v>0</v>
      </c>
      <c r="O239" s="702" t="s">
        <v>1232</v>
      </c>
      <c r="Q239" s="380" t="b">
        <v>1</v>
      </c>
      <c r="AX239" s="695"/>
      <c r="AY239" s="690"/>
      <c r="AZ239" s="690"/>
      <c r="BA239" s="690"/>
    </row>
    <row r="240" spans="1:68" s="687" customFormat="1" ht="15" outlineLevel="1" x14ac:dyDescent="0.25">
      <c r="A240" s="691"/>
      <c r="B240" s="688"/>
      <c r="C240" s="700"/>
      <c r="D240" s="700"/>
      <c r="E240" s="700"/>
      <c r="F240" s="704"/>
      <c r="G240" s="687" t="str">
        <f t="shared" si="33"/>
        <v>GGGC1OFa2</v>
      </c>
      <c r="H240" s="935" t="s">
        <v>160</v>
      </c>
      <c r="I240" s="935" t="s">
        <v>160</v>
      </c>
      <c r="J240" s="935" t="s">
        <v>160</v>
      </c>
      <c r="K240" s="935" t="s">
        <v>233</v>
      </c>
      <c r="L240" s="935" t="s">
        <v>161</v>
      </c>
      <c r="M240" s="935" t="s">
        <v>840</v>
      </c>
      <c r="N240" s="687" t="b">
        <f>AND(COUNTIF(G250:$G$277,G240))</f>
        <v>0</v>
      </c>
      <c r="O240" s="702" t="s">
        <v>1232</v>
      </c>
      <c r="Q240" s="380" t="b">
        <v>1</v>
      </c>
      <c r="AX240" s="695"/>
      <c r="AY240" s="690"/>
      <c r="AZ240" s="690"/>
      <c r="BA240" s="690"/>
    </row>
    <row r="241" spans="1:68" s="687" customFormat="1" ht="15" outlineLevel="1" x14ac:dyDescent="0.25">
      <c r="A241" s="691"/>
      <c r="B241" s="688"/>
      <c r="C241" s="700"/>
      <c r="D241" s="700"/>
      <c r="E241" s="700"/>
      <c r="F241" s="704"/>
      <c r="G241" s="687" t="str">
        <f t="shared" ref="G241" si="35">_xlfn.CONCAT(H241:M241)</f>
        <v>SPSPSPSPSPsp</v>
      </c>
      <c r="H241" s="935" t="s">
        <v>1222</v>
      </c>
      <c r="I241" s="935" t="s">
        <v>1222</v>
      </c>
      <c r="J241" s="935" t="s">
        <v>1222</v>
      </c>
      <c r="K241" s="935" t="s">
        <v>1222</v>
      </c>
      <c r="L241" s="935" t="s">
        <v>1222</v>
      </c>
      <c r="M241" s="936" t="s">
        <v>1166</v>
      </c>
      <c r="N241" s="687" t="b">
        <f>AND(COUNTIF(G243:$G$277,G241))</f>
        <v>0</v>
      </c>
      <c r="O241" s="702" t="s">
        <v>1223</v>
      </c>
      <c r="Q241" s="380" t="b">
        <v>1</v>
      </c>
      <c r="AX241" s="695"/>
      <c r="AY241" s="690"/>
      <c r="AZ241" s="690"/>
      <c r="BA241" s="690"/>
    </row>
    <row r="242" spans="1:68" ht="15" outlineLevel="1" x14ac:dyDescent="0.25">
      <c r="A242" s="6"/>
      <c r="B242" s="7"/>
      <c r="C242" s="18"/>
      <c r="D242" s="18"/>
      <c r="E242" s="18"/>
      <c r="F242" s="27"/>
      <c r="G242" s="76" t="str">
        <f t="shared" si="33"/>
        <v>YABA2Ba</v>
      </c>
      <c r="H242" s="935" t="s">
        <v>367</v>
      </c>
      <c r="I242" s="935" t="s">
        <v>23</v>
      </c>
      <c r="J242" s="935" t="s">
        <v>14</v>
      </c>
      <c r="K242" s="935" t="s">
        <v>1261</v>
      </c>
      <c r="L242" s="935" t="s">
        <v>14</v>
      </c>
      <c r="M242" s="936" t="s">
        <v>74</v>
      </c>
      <c r="N242" s="687" t="b">
        <f>AND(COUNTIF(G243:$G$277,G242))</f>
        <v>0</v>
      </c>
      <c r="O242" s="702" t="s">
        <v>369</v>
      </c>
      <c r="Q242" s="380"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33"/>
        <v>AYABA1b</v>
      </c>
      <c r="H243" s="935" t="s">
        <v>23</v>
      </c>
      <c r="I243" s="935" t="s">
        <v>367</v>
      </c>
      <c r="J243" s="935" t="s">
        <v>23</v>
      </c>
      <c r="K243" s="935" t="s">
        <v>14</v>
      </c>
      <c r="L243" s="935" t="s">
        <v>232</v>
      </c>
      <c r="M243" s="936" t="s">
        <v>71</v>
      </c>
      <c r="N243" s="687" t="b">
        <f>AND(COUNTIF(G244:$G$277,G243))</f>
        <v>0</v>
      </c>
      <c r="O243" s="702" t="s">
        <v>369</v>
      </c>
      <c r="Q243" s="380" t="b">
        <v>1</v>
      </c>
      <c r="AX243" s="17"/>
      <c r="AY243" s="8"/>
      <c r="AZ243" s="8"/>
      <c r="BA243" s="8"/>
      <c r="BB243" s="9"/>
      <c r="BC243" s="9"/>
      <c r="BD243" s="9"/>
      <c r="BE243" s="9"/>
      <c r="BF243" s="9"/>
      <c r="BG243" s="9"/>
      <c r="BH243" s="9"/>
      <c r="BI243" s="9"/>
      <c r="BJ243" s="9"/>
      <c r="BK243" s="9"/>
      <c r="BL243" s="9"/>
      <c r="BM243" s="9"/>
      <c r="BN243" s="9"/>
      <c r="BO243" s="9"/>
      <c r="BP243" s="9"/>
    </row>
    <row r="244" spans="1:68" s="687" customFormat="1" ht="15" outlineLevel="1" x14ac:dyDescent="0.25">
      <c r="A244" s="691"/>
      <c r="B244" s="688"/>
      <c r="C244" s="700"/>
      <c r="D244" s="700"/>
      <c r="E244" s="700"/>
      <c r="F244" s="704"/>
      <c r="G244" s="687" t="str">
        <f t="shared" ref="G244" si="36">_xlfn.CONCAT(H244:M244)</f>
        <v>AYABA1bd</v>
      </c>
      <c r="H244" s="935" t="s">
        <v>23</v>
      </c>
      <c r="I244" s="935" t="s">
        <v>367</v>
      </c>
      <c r="J244" s="935" t="s">
        <v>23</v>
      </c>
      <c r="K244" s="935" t="s">
        <v>14</v>
      </c>
      <c r="L244" s="935" t="s">
        <v>232</v>
      </c>
      <c r="M244" s="936" t="s">
        <v>969</v>
      </c>
      <c r="N244" s="687" t="b">
        <f>AND(COUNTIF(G245:$G$277,G244))</f>
        <v>0</v>
      </c>
      <c r="O244" s="702" t="s">
        <v>973</v>
      </c>
      <c r="Q244" s="380" t="b">
        <v>1</v>
      </c>
      <c r="AX244" s="695"/>
      <c r="AY244" s="690"/>
      <c r="AZ244" s="690"/>
      <c r="BA244" s="690"/>
    </row>
    <row r="245" spans="1:68" s="687" customFormat="1" ht="15" outlineLevel="1" x14ac:dyDescent="0.25">
      <c r="A245" s="691"/>
      <c r="B245" s="688"/>
      <c r="C245" s="700"/>
      <c r="D245" s="700"/>
      <c r="E245" s="700"/>
      <c r="F245" s="704"/>
      <c r="G245" s="687" t="str">
        <f t="shared" ref="G245:G246" si="37">_xlfn.CONCAT(H245:M245)</f>
        <v>YAOA2OFa</v>
      </c>
      <c r="H245" s="935" t="s">
        <v>367</v>
      </c>
      <c r="I245" s="935" t="s">
        <v>23</v>
      </c>
      <c r="J245" s="935" t="s">
        <v>12</v>
      </c>
      <c r="K245" s="935" t="s">
        <v>1261</v>
      </c>
      <c r="L245" s="935" t="s">
        <v>161</v>
      </c>
      <c r="M245" s="936" t="s">
        <v>74</v>
      </c>
      <c r="N245" s="687" t="b">
        <f>AND(COUNTIF(G246:$G$277,G245))</f>
        <v>0</v>
      </c>
      <c r="O245" s="702" t="s">
        <v>966</v>
      </c>
      <c r="Q245" s="380" t="b">
        <v>1</v>
      </c>
      <c r="AX245" s="695"/>
      <c r="AY245" s="690"/>
      <c r="AZ245" s="690"/>
      <c r="BA245" s="690"/>
    </row>
    <row r="246" spans="1:68" s="687" customFormat="1" ht="15" outlineLevel="1" x14ac:dyDescent="0.25">
      <c r="A246" s="691"/>
      <c r="B246" s="688"/>
      <c r="C246" s="700"/>
      <c r="D246" s="700"/>
      <c r="E246" s="700"/>
      <c r="F246" s="704"/>
      <c r="G246" s="687" t="str">
        <f t="shared" si="37"/>
        <v>AYAOA1of</v>
      </c>
      <c r="H246" s="935" t="s">
        <v>23</v>
      </c>
      <c r="I246" s="935" t="s">
        <v>367</v>
      </c>
      <c r="J246" s="935" t="s">
        <v>23</v>
      </c>
      <c r="K246" s="935" t="s">
        <v>12</v>
      </c>
      <c r="L246" s="935" t="s">
        <v>232</v>
      </c>
      <c r="M246" s="936" t="s">
        <v>230</v>
      </c>
      <c r="N246" s="687" t="b">
        <f>AND(COUNTIF(G247:$G$277,G246))</f>
        <v>0</v>
      </c>
      <c r="O246" s="702" t="s">
        <v>966</v>
      </c>
      <c r="Q246" s="380" t="b">
        <v>1</v>
      </c>
      <c r="AX246" s="695"/>
      <c r="AY246" s="690"/>
      <c r="AZ246" s="690"/>
      <c r="BA246" s="690"/>
    </row>
    <row r="247" spans="1:68" ht="15" outlineLevel="1" x14ac:dyDescent="0.25">
      <c r="A247" s="6"/>
      <c r="B247" s="7"/>
      <c r="C247" s="18"/>
      <c r="D247" s="18"/>
      <c r="E247" s="18"/>
      <c r="F247" s="27"/>
      <c r="G247" s="76" t="str">
        <f t="shared" si="33"/>
        <v>YYNBNb</v>
      </c>
      <c r="H247" s="935" t="s">
        <v>367</v>
      </c>
      <c r="I247" s="935" t="s">
        <v>367</v>
      </c>
      <c r="J247" s="935" t="s">
        <v>81</v>
      </c>
      <c r="K247" s="935" t="s">
        <v>14</v>
      </c>
      <c r="L247" s="935" t="s">
        <v>81</v>
      </c>
      <c r="M247" s="936" t="s">
        <v>71</v>
      </c>
      <c r="N247" s="687" t="b">
        <f>AND(COUNTIF(G248:$G$277,G247))</f>
        <v>0</v>
      </c>
      <c r="O247" s="702" t="s">
        <v>370</v>
      </c>
      <c r="Q247" s="380"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33"/>
        <v>YYBNBz</v>
      </c>
      <c r="H248" s="935" t="s">
        <v>367</v>
      </c>
      <c r="I248" s="935" t="s">
        <v>367</v>
      </c>
      <c r="J248" s="935" t="s">
        <v>14</v>
      </c>
      <c r="K248" s="935" t="s">
        <v>81</v>
      </c>
      <c r="L248" s="935" t="s">
        <v>14</v>
      </c>
      <c r="M248" s="935" t="s">
        <v>76</v>
      </c>
      <c r="N248" s="687" t="b">
        <f>AND(COUNTIF(G249:$G$277,G248))</f>
        <v>0</v>
      </c>
      <c r="O248" s="702" t="s">
        <v>370</v>
      </c>
      <c r="Q248" s="380"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33"/>
      <c r="B249" s="234"/>
      <c r="C249" s="244"/>
      <c r="D249" s="244"/>
      <c r="E249" s="244"/>
      <c r="F249" s="252"/>
      <c r="G249" s="76" t="str">
        <f t="shared" si="33"/>
        <v>YYBNBr</v>
      </c>
      <c r="H249" s="935" t="s">
        <v>367</v>
      </c>
      <c r="I249" s="935" t="s">
        <v>367</v>
      </c>
      <c r="J249" s="935" t="s">
        <v>14</v>
      </c>
      <c r="K249" s="935" t="s">
        <v>81</v>
      </c>
      <c r="L249" s="935" t="s">
        <v>14</v>
      </c>
      <c r="M249" s="935" t="s">
        <v>67</v>
      </c>
      <c r="N249" s="687" t="b">
        <f>AND(COUNTIF(G250:$G$277,G249))</f>
        <v>0</v>
      </c>
      <c r="O249" s="702" t="s">
        <v>370</v>
      </c>
      <c r="Q249" s="380" t="b">
        <v>1</v>
      </c>
      <c r="AX249" s="243"/>
      <c r="AY249" s="235"/>
      <c r="AZ249" s="235"/>
      <c r="BA249" s="235"/>
    </row>
    <row r="250" spans="1:68" s="76" customFormat="1" ht="15" outlineLevel="1" x14ac:dyDescent="0.25">
      <c r="A250" s="233"/>
      <c r="B250" s="234"/>
      <c r="C250" s="244"/>
      <c r="D250" s="244"/>
      <c r="E250" s="244"/>
      <c r="F250" s="252"/>
      <c r="G250" s="76" t="str">
        <f t="shared" si="33"/>
        <v>YYNWBr</v>
      </c>
      <c r="H250" s="935" t="s">
        <v>367</v>
      </c>
      <c r="I250" s="935" t="s">
        <v>367</v>
      </c>
      <c r="J250" s="935" t="s">
        <v>81</v>
      </c>
      <c r="K250" s="935" t="s">
        <v>8</v>
      </c>
      <c r="L250" s="935" t="s">
        <v>14</v>
      </c>
      <c r="M250" s="935" t="s">
        <v>67</v>
      </c>
      <c r="N250" s="687" t="b">
        <f>AND(COUNTIF(G251:$G$277,G250))</f>
        <v>0</v>
      </c>
      <c r="O250" s="702" t="s">
        <v>833</v>
      </c>
      <c r="Q250" s="380" t="b">
        <v>1</v>
      </c>
      <c r="AX250" s="243"/>
      <c r="AY250" s="235"/>
      <c r="AZ250" s="235"/>
      <c r="BA250" s="235"/>
    </row>
    <row r="251" spans="1:68" s="76" customFormat="1" ht="15" outlineLevel="1" x14ac:dyDescent="0.25">
      <c r="A251" s="233"/>
      <c r="B251" s="234"/>
      <c r="C251" s="244"/>
      <c r="D251" s="244"/>
      <c r="E251" s="244"/>
      <c r="F251" s="252"/>
      <c r="G251" s="76" t="str">
        <f t="shared" si="33"/>
        <v>YYWBNw</v>
      </c>
      <c r="H251" s="935" t="s">
        <v>367</v>
      </c>
      <c r="I251" s="935" t="s">
        <v>367</v>
      </c>
      <c r="J251" s="935" t="s">
        <v>8</v>
      </c>
      <c r="K251" s="935" t="s">
        <v>14</v>
      </c>
      <c r="L251" s="935" t="s">
        <v>81</v>
      </c>
      <c r="M251" s="935" t="s">
        <v>68</v>
      </c>
      <c r="N251" s="687" t="b">
        <f>AND(COUNTIF(G252:$G$277,G251))</f>
        <v>0</v>
      </c>
      <c r="O251" s="702" t="s">
        <v>833</v>
      </c>
      <c r="Q251" s="380" t="b">
        <v>1</v>
      </c>
      <c r="AX251" s="243"/>
      <c r="AY251" s="235"/>
      <c r="AZ251" s="235"/>
      <c r="BA251" s="235"/>
    </row>
    <row r="252" spans="1:68" s="76" customFormat="1" ht="15" outlineLevel="1" x14ac:dyDescent="0.25">
      <c r="A252" s="233"/>
      <c r="B252" s="234"/>
      <c r="C252" s="244"/>
      <c r="D252" s="244"/>
      <c r="E252" s="244"/>
      <c r="F252" s="252"/>
      <c r="G252" s="76" t="str">
        <f t="shared" si="33"/>
        <v>YYBNWb</v>
      </c>
      <c r="H252" s="935" t="s">
        <v>367</v>
      </c>
      <c r="I252" s="935" t="s">
        <v>367</v>
      </c>
      <c r="J252" s="935" t="s">
        <v>14</v>
      </c>
      <c r="K252" s="935" t="s">
        <v>81</v>
      </c>
      <c r="L252" s="935" t="s">
        <v>8</v>
      </c>
      <c r="M252" s="935" t="s">
        <v>71</v>
      </c>
      <c r="N252" s="687" t="b">
        <f>AND(COUNTIF(G253:$G$277,G252))</f>
        <v>0</v>
      </c>
      <c r="O252" s="702" t="s">
        <v>833</v>
      </c>
      <c r="Q252" s="380" t="b">
        <v>1</v>
      </c>
      <c r="AX252" s="243"/>
      <c r="AY252" s="235"/>
      <c r="AZ252" s="235"/>
      <c r="BA252" s="235"/>
    </row>
    <row r="253" spans="1:68" s="76" customFormat="1" ht="15" outlineLevel="1" x14ac:dyDescent="0.25">
      <c r="A253" s="233"/>
      <c r="B253" s="234"/>
      <c r="C253" s="244"/>
      <c r="D253" s="244"/>
      <c r="E253" s="244"/>
      <c r="F253" s="252"/>
      <c r="G253" s="76" t="str">
        <f t="shared" si="33"/>
        <v>AAAA2A1z</v>
      </c>
      <c r="H253" s="935" t="s">
        <v>23</v>
      </c>
      <c r="I253" s="935" t="s">
        <v>23</v>
      </c>
      <c r="J253" s="935" t="s">
        <v>23</v>
      </c>
      <c r="K253" s="935" t="s">
        <v>1261</v>
      </c>
      <c r="L253" s="935" t="s">
        <v>232</v>
      </c>
      <c r="M253" s="935" t="s">
        <v>76</v>
      </c>
      <c r="N253" s="687" t="b">
        <f>AND(COUNTIF(G254:$G$277,G253))</f>
        <v>0</v>
      </c>
      <c r="O253" s="702" t="s">
        <v>835</v>
      </c>
      <c r="Q253" s="380" t="b">
        <v>1</v>
      </c>
      <c r="AX253" s="243"/>
      <c r="AY253" s="235"/>
      <c r="AZ253" s="235"/>
      <c r="BA253" s="235"/>
    </row>
    <row r="254" spans="1:68" s="76" customFormat="1" ht="15" outlineLevel="1" x14ac:dyDescent="0.25">
      <c r="A254" s="233"/>
      <c r="B254" s="234"/>
      <c r="C254" s="244"/>
      <c r="D254" s="244"/>
      <c r="E254" s="244"/>
      <c r="F254" s="252"/>
      <c r="G254" s="76" t="str">
        <f t="shared" si="33"/>
        <v>AAAA2Nw</v>
      </c>
      <c r="H254" s="935" t="s">
        <v>23</v>
      </c>
      <c r="I254" s="935" t="s">
        <v>23</v>
      </c>
      <c r="J254" s="935" t="s">
        <v>23</v>
      </c>
      <c r="K254" s="935" t="s">
        <v>1261</v>
      </c>
      <c r="L254" s="935" t="s">
        <v>81</v>
      </c>
      <c r="M254" s="935" t="s">
        <v>68</v>
      </c>
      <c r="N254" s="687" t="b">
        <f>AND(COUNTIF(G255:$G$277,G254))</f>
        <v>0</v>
      </c>
      <c r="O254" s="702" t="s">
        <v>835</v>
      </c>
      <c r="Q254" s="380" t="b">
        <v>1</v>
      </c>
      <c r="AX254" s="243"/>
      <c r="AY254" s="235"/>
      <c r="AZ254" s="235"/>
      <c r="BA254" s="235"/>
    </row>
    <row r="255" spans="1:68" s="76" customFormat="1" ht="15" outlineLevel="1" x14ac:dyDescent="0.25">
      <c r="A255" s="233"/>
      <c r="B255" s="234"/>
      <c r="C255" s="244"/>
      <c r="D255" s="244"/>
      <c r="E255" s="244"/>
      <c r="F255" s="252"/>
      <c r="G255" s="76" t="str">
        <f t="shared" si="33"/>
        <v>AAANWb</v>
      </c>
      <c r="H255" s="935" t="s">
        <v>23</v>
      </c>
      <c r="I255" s="935" t="s">
        <v>23</v>
      </c>
      <c r="J255" s="935" t="s">
        <v>23</v>
      </c>
      <c r="K255" s="935" t="s">
        <v>81</v>
      </c>
      <c r="L255" s="935" t="s">
        <v>8</v>
      </c>
      <c r="M255" s="935" t="s">
        <v>71</v>
      </c>
      <c r="N255" s="687" t="b">
        <f>AND(COUNTIF(G256:$G$277,G255))</f>
        <v>0</v>
      </c>
      <c r="O255" s="702" t="s">
        <v>835</v>
      </c>
      <c r="Q255" s="380" t="b">
        <v>1</v>
      </c>
      <c r="AX255" s="243"/>
      <c r="AY255" s="235"/>
      <c r="AZ255" s="235"/>
      <c r="BA255" s="235"/>
    </row>
    <row r="256" spans="1:68" s="76" customFormat="1" ht="15" outlineLevel="1" x14ac:dyDescent="0.25">
      <c r="A256" s="233"/>
      <c r="B256" s="234"/>
      <c r="C256" s="244"/>
      <c r="D256" s="244"/>
      <c r="E256" s="244"/>
      <c r="F256" s="252"/>
      <c r="G256" s="76" t="str">
        <f t="shared" si="33"/>
        <v>AANWBa</v>
      </c>
      <c r="H256" s="935" t="s">
        <v>23</v>
      </c>
      <c r="I256" s="935" t="s">
        <v>23</v>
      </c>
      <c r="J256" s="935" t="s">
        <v>81</v>
      </c>
      <c r="K256" s="935" t="s">
        <v>8</v>
      </c>
      <c r="L256" s="935" t="s">
        <v>14</v>
      </c>
      <c r="M256" s="935" t="s">
        <v>74</v>
      </c>
      <c r="N256" s="687" t="b">
        <f>AND(COUNTIF(G257:$G$277,G256))</f>
        <v>0</v>
      </c>
      <c r="O256" s="702" t="s">
        <v>835</v>
      </c>
      <c r="Q256" s="380" t="b">
        <v>1</v>
      </c>
      <c r="AX256" s="243"/>
      <c r="AY256" s="235"/>
      <c r="AZ256" s="235"/>
      <c r="BA256" s="235"/>
    </row>
    <row r="257" spans="1:53" s="76" customFormat="1" ht="15" outlineLevel="1" x14ac:dyDescent="0.25">
      <c r="A257" s="233"/>
      <c r="B257" s="234"/>
      <c r="C257" s="244"/>
      <c r="D257" s="244"/>
      <c r="E257" s="244"/>
      <c r="F257" s="252"/>
      <c r="G257" s="76" t="str">
        <f t="shared" si="33"/>
        <v>AYWBA1a</v>
      </c>
      <c r="H257" s="935" t="s">
        <v>23</v>
      </c>
      <c r="I257" s="935" t="s">
        <v>367</v>
      </c>
      <c r="J257" s="935" t="s">
        <v>8</v>
      </c>
      <c r="K257" s="935" t="s">
        <v>14</v>
      </c>
      <c r="L257" s="935" t="s">
        <v>232</v>
      </c>
      <c r="M257" s="935" t="s">
        <v>74</v>
      </c>
      <c r="N257" s="687" t="b">
        <f>AND(COUNTIF(G258:$G$277,G257))</f>
        <v>0</v>
      </c>
      <c r="O257" s="702" t="s">
        <v>835</v>
      </c>
      <c r="Q257" s="380" t="b">
        <v>1</v>
      </c>
      <c r="AX257" s="243"/>
      <c r="AY257" s="235"/>
      <c r="AZ257" s="235"/>
      <c r="BA257" s="235"/>
    </row>
    <row r="258" spans="1:53" s="76" customFormat="1" ht="15" outlineLevel="1" x14ac:dyDescent="0.25">
      <c r="A258" s="233"/>
      <c r="B258" s="234"/>
      <c r="C258" s="244"/>
      <c r="D258" s="244"/>
      <c r="E258" s="244"/>
      <c r="F258" s="252"/>
      <c r="G258" s="76" t="str">
        <f t="shared" si="33"/>
        <v>YYBA2A1a</v>
      </c>
      <c r="H258" s="935" t="s">
        <v>367</v>
      </c>
      <c r="I258" s="935" t="s">
        <v>367</v>
      </c>
      <c r="J258" s="935" t="s">
        <v>14</v>
      </c>
      <c r="K258" s="935" t="s">
        <v>1261</v>
      </c>
      <c r="L258" s="935" t="s">
        <v>232</v>
      </c>
      <c r="M258" s="935" t="s">
        <v>74</v>
      </c>
      <c r="N258" s="687" t="b">
        <f>AND(COUNTIF(G259:$G$277,G258))</f>
        <v>0</v>
      </c>
      <c r="O258" s="702" t="s">
        <v>835</v>
      </c>
      <c r="Q258" s="380" t="b">
        <v>1</v>
      </c>
      <c r="AX258" s="243"/>
      <c r="AY258" s="235"/>
      <c r="AZ258" s="235"/>
      <c r="BA258" s="235"/>
    </row>
    <row r="259" spans="1:53" s="76" customFormat="1" ht="15" outlineLevel="1" x14ac:dyDescent="0.25">
      <c r="A259" s="233"/>
      <c r="B259" s="234"/>
      <c r="C259" s="244"/>
      <c r="D259" s="244"/>
      <c r="E259" s="244"/>
      <c r="F259" s="252"/>
      <c r="G259" s="76" t="str">
        <f t="shared" si="33"/>
        <v>YYAA2A1a</v>
      </c>
      <c r="H259" s="935" t="s">
        <v>367</v>
      </c>
      <c r="I259" s="935" t="s">
        <v>367</v>
      </c>
      <c r="J259" s="935" t="s">
        <v>23</v>
      </c>
      <c r="K259" s="935" t="s">
        <v>1261</v>
      </c>
      <c r="L259" s="935" t="s">
        <v>232</v>
      </c>
      <c r="M259" s="935" t="s">
        <v>74</v>
      </c>
      <c r="N259" s="687" t="b">
        <f>AND(COUNTIF(G260:$G$277,G259))</f>
        <v>0</v>
      </c>
      <c r="O259" s="702" t="s">
        <v>835</v>
      </c>
      <c r="Q259" s="380" t="b">
        <v>1</v>
      </c>
      <c r="AX259" s="243"/>
      <c r="AY259" s="235"/>
      <c r="AZ259" s="235"/>
      <c r="BA259" s="235"/>
    </row>
    <row r="260" spans="1:53" s="76" customFormat="1" ht="15" outlineLevel="1" x14ac:dyDescent="0.25">
      <c r="A260" s="233"/>
      <c r="B260" s="234"/>
      <c r="C260" s="244"/>
      <c r="D260" s="244"/>
      <c r="E260" s="244"/>
      <c r="F260" s="252"/>
      <c r="G260" s="76" t="str">
        <f t="shared" si="33"/>
        <v>YAAA2A1a</v>
      </c>
      <c r="H260" s="935" t="s">
        <v>367</v>
      </c>
      <c r="I260" s="935" t="s">
        <v>23</v>
      </c>
      <c r="J260" s="935" t="s">
        <v>23</v>
      </c>
      <c r="K260" s="935" t="s">
        <v>1261</v>
      </c>
      <c r="L260" s="935" t="s">
        <v>232</v>
      </c>
      <c r="M260" s="935" t="s">
        <v>74</v>
      </c>
      <c r="N260" s="687" t="b">
        <f>AND(COUNTIF(G261:$G$277,G260))</f>
        <v>0</v>
      </c>
      <c r="O260" s="702" t="s">
        <v>835</v>
      </c>
      <c r="Q260" s="380" t="b">
        <v>1</v>
      </c>
      <c r="AX260" s="243"/>
      <c r="AY260" s="235"/>
      <c r="AZ260" s="235"/>
      <c r="BA260" s="235"/>
    </row>
    <row r="261" spans="1:53" s="687" customFormat="1" ht="15" outlineLevel="1" x14ac:dyDescent="0.25">
      <c r="A261" s="691"/>
      <c r="B261" s="688"/>
      <c r="C261" s="700"/>
      <c r="D261" s="700"/>
      <c r="E261" s="700"/>
      <c r="F261" s="704"/>
      <c r="G261" s="687" t="str">
        <f t="shared" si="33"/>
        <v>YYFWBz</v>
      </c>
      <c r="H261" s="935" t="s">
        <v>367</v>
      </c>
      <c r="I261" s="935" t="s">
        <v>367</v>
      </c>
      <c r="J261" s="935" t="s">
        <v>10</v>
      </c>
      <c r="K261" s="935" t="s">
        <v>8</v>
      </c>
      <c r="L261" s="935" t="s">
        <v>14</v>
      </c>
      <c r="M261" s="935" t="s">
        <v>76</v>
      </c>
      <c r="N261" s="687" t="b">
        <f>AND(COUNTIF(G262:$G$277,G261))</f>
        <v>0</v>
      </c>
      <c r="O261" s="702" t="s">
        <v>1113</v>
      </c>
      <c r="Q261" s="380" t="b">
        <v>1</v>
      </c>
      <c r="AX261" s="695"/>
      <c r="AY261" s="690"/>
      <c r="AZ261" s="690"/>
      <c r="BA261" s="690"/>
    </row>
    <row r="262" spans="1:53" s="687" customFormat="1" ht="15" outlineLevel="1" x14ac:dyDescent="0.25">
      <c r="A262" s="691"/>
      <c r="B262" s="688"/>
      <c r="C262" s="700"/>
      <c r="D262" s="700"/>
      <c r="E262" s="700"/>
      <c r="F262" s="704"/>
      <c r="G262" s="687" t="str">
        <f t="shared" si="33"/>
        <v>YYBNWf</v>
      </c>
      <c r="H262" s="935" t="s">
        <v>367</v>
      </c>
      <c r="I262" s="935" t="s">
        <v>367</v>
      </c>
      <c r="J262" s="935" t="s">
        <v>14</v>
      </c>
      <c r="K262" s="935" t="s">
        <v>81</v>
      </c>
      <c r="L262" s="935" t="s">
        <v>8</v>
      </c>
      <c r="M262" s="935" t="s">
        <v>69</v>
      </c>
      <c r="N262" s="687" t="b">
        <f>AND(COUNTIF(G263:$G$277,G262))</f>
        <v>0</v>
      </c>
      <c r="O262" s="702" t="s">
        <v>1113</v>
      </c>
      <c r="Q262" s="380" t="b">
        <v>1</v>
      </c>
      <c r="AX262" s="695"/>
      <c r="AY262" s="690"/>
      <c r="AZ262" s="690"/>
      <c r="BA262" s="690"/>
    </row>
    <row r="263" spans="1:53" s="687" customFormat="1" ht="15" outlineLevel="1" x14ac:dyDescent="0.25">
      <c r="A263" s="691"/>
      <c r="B263" s="688"/>
      <c r="C263" s="700"/>
      <c r="D263" s="700"/>
      <c r="E263" s="700"/>
      <c r="F263" s="704"/>
      <c r="G263" s="687" t="str">
        <f t="shared" si="33"/>
        <v>YYNWFw</v>
      </c>
      <c r="H263" s="935" t="s">
        <v>367</v>
      </c>
      <c r="I263" s="935" t="s">
        <v>367</v>
      </c>
      <c r="J263" s="935" t="s">
        <v>81</v>
      </c>
      <c r="K263" s="935" t="s">
        <v>8</v>
      </c>
      <c r="L263" s="935" t="s">
        <v>10</v>
      </c>
      <c r="M263" s="935" t="s">
        <v>68</v>
      </c>
      <c r="N263" s="687" t="b">
        <f>AND(COUNTIF(G264:$G$277,G263))</f>
        <v>0</v>
      </c>
      <c r="O263" s="702" t="s">
        <v>1113</v>
      </c>
      <c r="Q263" s="380" t="b">
        <v>1</v>
      </c>
      <c r="AX263" s="695"/>
      <c r="AY263" s="690"/>
      <c r="AZ263" s="690"/>
      <c r="BA263" s="690"/>
    </row>
    <row r="264" spans="1:53" s="687" customFormat="1" ht="15" outlineLevel="1" x14ac:dyDescent="0.25">
      <c r="A264" s="691"/>
      <c r="B264" s="688"/>
      <c r="C264" s="700"/>
      <c r="D264" s="700"/>
      <c r="E264" s="700"/>
      <c r="F264" s="704"/>
      <c r="G264" s="687" t="str">
        <f t="shared" si="33"/>
        <v>YYWFWb</v>
      </c>
      <c r="H264" s="935" t="s">
        <v>367</v>
      </c>
      <c r="I264" s="935" t="s">
        <v>367</v>
      </c>
      <c r="J264" s="935" t="s">
        <v>8</v>
      </c>
      <c r="K264" s="935" t="s">
        <v>10</v>
      </c>
      <c r="L264" s="935" t="s">
        <v>8</v>
      </c>
      <c r="M264" s="935" t="s">
        <v>71</v>
      </c>
      <c r="N264" s="687" t="b">
        <f>AND(COUNTIF(G265:$G$277,G264))</f>
        <v>0</v>
      </c>
      <c r="O264" s="702" t="s">
        <v>1113</v>
      </c>
      <c r="Q264" s="380" t="b">
        <v>1</v>
      </c>
      <c r="AX264" s="695"/>
      <c r="AY264" s="690"/>
      <c r="AZ264" s="690"/>
      <c r="BA264" s="690"/>
    </row>
    <row r="265" spans="1:53" s="76" customFormat="1" ht="15" outlineLevel="1" x14ac:dyDescent="0.25">
      <c r="A265" s="233"/>
      <c r="B265" s="234"/>
      <c r="C265" s="244"/>
      <c r="D265" s="244"/>
      <c r="E265" s="244"/>
      <c r="F265" s="252"/>
      <c r="G265" s="76" t="str">
        <f t="shared" si="33"/>
        <v>YYWNWl</v>
      </c>
      <c r="H265" s="935" t="s">
        <v>367</v>
      </c>
      <c r="I265" s="935" t="s">
        <v>367</v>
      </c>
      <c r="J265" s="935" t="s">
        <v>8</v>
      </c>
      <c r="K265" s="935" t="s">
        <v>81</v>
      </c>
      <c r="L265" s="935" t="s">
        <v>8</v>
      </c>
      <c r="M265" s="935" t="s">
        <v>72</v>
      </c>
      <c r="N265" s="687" t="b">
        <f>AND(COUNTIF(G266:$G$277,G265))</f>
        <v>0</v>
      </c>
      <c r="O265" s="260" t="s">
        <v>905</v>
      </c>
      <c r="Q265" s="380" t="b">
        <v>1</v>
      </c>
      <c r="AX265" s="243"/>
      <c r="AY265" s="235"/>
      <c r="AZ265" s="235"/>
      <c r="BA265" s="235"/>
    </row>
    <row r="266" spans="1:53" s="76" customFormat="1" ht="15" outlineLevel="1" x14ac:dyDescent="0.25">
      <c r="A266" s="233"/>
      <c r="B266" s="234"/>
      <c r="C266" s="244"/>
      <c r="D266" s="244"/>
      <c r="E266" s="244"/>
      <c r="F266" s="252"/>
      <c r="G266" s="76" t="str">
        <f t="shared" si="33"/>
        <v>YYLWNw</v>
      </c>
      <c r="H266" s="935" t="s">
        <v>367</v>
      </c>
      <c r="I266" s="935" t="s">
        <v>367</v>
      </c>
      <c r="J266" s="935" t="s">
        <v>16</v>
      </c>
      <c r="K266" s="935" t="s">
        <v>8</v>
      </c>
      <c r="L266" s="935" t="s">
        <v>81</v>
      </c>
      <c r="M266" s="935" t="s">
        <v>68</v>
      </c>
      <c r="N266" s="687" t="b">
        <f>AND(COUNTIF(G267:$G$277,G266))</f>
        <v>0</v>
      </c>
      <c r="O266" s="260" t="s">
        <v>905</v>
      </c>
      <c r="Q266" s="380" t="b">
        <v>1</v>
      </c>
      <c r="AX266" s="243"/>
      <c r="AY266" s="235"/>
      <c r="AZ266" s="235"/>
      <c r="BA266" s="235"/>
    </row>
    <row r="267" spans="1:53" s="76" customFormat="1" ht="15" outlineLevel="1" x14ac:dyDescent="0.25">
      <c r="A267" s="233"/>
      <c r="B267" s="234"/>
      <c r="C267" s="244"/>
      <c r="D267" s="244"/>
      <c r="E267" s="244"/>
      <c r="F267" s="252"/>
      <c r="G267" s="76" t="str">
        <f t="shared" si="33"/>
        <v>YYWLWz</v>
      </c>
      <c r="H267" s="935" t="s">
        <v>367</v>
      </c>
      <c r="I267" s="935" t="s">
        <v>367</v>
      </c>
      <c r="J267" s="935" t="s">
        <v>8</v>
      </c>
      <c r="K267" s="935" t="s">
        <v>16</v>
      </c>
      <c r="L267" s="935" t="s">
        <v>8</v>
      </c>
      <c r="M267" s="935" t="s">
        <v>76</v>
      </c>
      <c r="N267" s="687" t="b">
        <f>AND(COUNTIF(G268:$G$277,G267))</f>
        <v>0</v>
      </c>
      <c r="O267" s="260" t="s">
        <v>905</v>
      </c>
      <c r="Q267" s="380" t="b">
        <v>1</v>
      </c>
      <c r="AX267" s="243"/>
      <c r="AY267" s="235"/>
      <c r="AZ267" s="235"/>
      <c r="BA267" s="235"/>
    </row>
    <row r="268" spans="1:53" s="76" customFormat="1" ht="15" outlineLevel="1" x14ac:dyDescent="0.25">
      <c r="A268" s="233"/>
      <c r="B268" s="234"/>
      <c r="C268" s="244"/>
      <c r="D268" s="244"/>
      <c r="E268" s="244"/>
      <c r="F268" s="252"/>
      <c r="G268" s="76" t="str">
        <f t="shared" si="33"/>
        <v>YYNWLw</v>
      </c>
      <c r="H268" s="935" t="s">
        <v>367</v>
      </c>
      <c r="I268" s="935" t="s">
        <v>367</v>
      </c>
      <c r="J268" s="935" t="s">
        <v>81</v>
      </c>
      <c r="K268" s="935" t="s">
        <v>8</v>
      </c>
      <c r="L268" s="935" t="s">
        <v>16</v>
      </c>
      <c r="M268" s="935" t="s">
        <v>68</v>
      </c>
      <c r="N268" s="687" t="b">
        <f>AND(COUNTIF(G269:$G$277,G268))</f>
        <v>0</v>
      </c>
      <c r="O268" s="260" t="s">
        <v>905</v>
      </c>
      <c r="Q268" s="380" t="b">
        <v>1</v>
      </c>
      <c r="AX268" s="243"/>
      <c r="AY268" s="235"/>
      <c r="AZ268" s="235"/>
      <c r="BA268" s="235"/>
    </row>
    <row r="269" spans="1:53" s="76" customFormat="1" ht="15" outlineLevel="1" x14ac:dyDescent="0.25">
      <c r="A269" s="233"/>
      <c r="B269" s="234"/>
      <c r="C269" s="244"/>
      <c r="D269" s="244"/>
      <c r="E269" s="244"/>
      <c r="F269" s="252"/>
      <c r="G269" s="76" t="str">
        <f t="shared" si="33"/>
        <v>AYAA2A1w</v>
      </c>
      <c r="H269" s="935" t="s">
        <v>23</v>
      </c>
      <c r="I269" s="935" t="s">
        <v>367</v>
      </c>
      <c r="J269" s="935" t="s">
        <v>23</v>
      </c>
      <c r="K269" s="935" t="s">
        <v>1261</v>
      </c>
      <c r="L269" s="935" t="s">
        <v>232</v>
      </c>
      <c r="M269" s="935" t="s">
        <v>68</v>
      </c>
      <c r="N269" s="687" t="b">
        <f>AND(COUNTIF(G270:$G$277,G269))</f>
        <v>0</v>
      </c>
      <c r="O269" s="260" t="s">
        <v>906</v>
      </c>
      <c r="Q269" s="380" t="b">
        <v>1</v>
      </c>
      <c r="AX269" s="243"/>
      <c r="AY269" s="235"/>
      <c r="AZ269" s="235"/>
      <c r="BA269" s="235"/>
    </row>
    <row r="270" spans="1:53" s="76" customFormat="1" ht="15" outlineLevel="1" x14ac:dyDescent="0.25">
      <c r="A270" s="233"/>
      <c r="B270" s="234"/>
      <c r="C270" s="244"/>
      <c r="D270" s="244"/>
      <c r="E270" s="244"/>
      <c r="F270" s="252"/>
      <c r="G270" s="76" t="str">
        <f t="shared" si="33"/>
        <v>AAWA2A1a</v>
      </c>
      <c r="H270" s="935" t="s">
        <v>23</v>
      </c>
      <c r="I270" s="935" t="s">
        <v>23</v>
      </c>
      <c r="J270" s="935" t="s">
        <v>8</v>
      </c>
      <c r="K270" s="935" t="s">
        <v>1261</v>
      </c>
      <c r="L270" s="935" t="s">
        <v>232</v>
      </c>
      <c r="M270" s="935" t="s">
        <v>74</v>
      </c>
      <c r="N270" s="687" t="b">
        <f>AND(COUNTIF(G271:$G$277,G270))</f>
        <v>0</v>
      </c>
      <c r="O270" s="260" t="s">
        <v>906</v>
      </c>
      <c r="Q270" s="380" t="b">
        <v>1</v>
      </c>
      <c r="AX270" s="243"/>
      <c r="AY270" s="235"/>
      <c r="AZ270" s="235"/>
      <c r="BA270" s="235"/>
    </row>
    <row r="271" spans="1:53" s="76" customFormat="1" ht="15" outlineLevel="1" x14ac:dyDescent="0.25">
      <c r="A271" s="233"/>
      <c r="B271" s="234"/>
      <c r="C271" s="244"/>
      <c r="D271" s="244"/>
      <c r="E271" s="244"/>
      <c r="F271" s="252"/>
      <c r="G271" s="76" t="str">
        <f t="shared" si="33"/>
        <v>AAAWA1a</v>
      </c>
      <c r="H271" s="935" t="s">
        <v>23</v>
      </c>
      <c r="I271" s="935" t="s">
        <v>23</v>
      </c>
      <c r="J271" s="935" t="s">
        <v>23</v>
      </c>
      <c r="K271" s="935" t="s">
        <v>8</v>
      </c>
      <c r="L271" s="935" t="s">
        <v>232</v>
      </c>
      <c r="M271" s="935" t="s">
        <v>74</v>
      </c>
      <c r="N271" s="687" t="b">
        <f>AND(COUNTIF(G272:$G$277,G271))</f>
        <v>0</v>
      </c>
      <c r="O271" s="260" t="s">
        <v>906</v>
      </c>
      <c r="Q271" s="380" t="b">
        <v>1</v>
      </c>
      <c r="AX271" s="243"/>
      <c r="AY271" s="235"/>
      <c r="AZ271" s="235"/>
      <c r="BA271" s="235"/>
    </row>
    <row r="272" spans="1:53" s="76" customFormat="1" ht="15" outlineLevel="1" x14ac:dyDescent="0.25">
      <c r="A272" s="233"/>
      <c r="B272" s="234"/>
      <c r="C272" s="244"/>
      <c r="D272" s="244"/>
      <c r="E272" s="244"/>
      <c r="F272" s="252"/>
      <c r="G272" s="76" t="str">
        <f t="shared" si="33"/>
        <v>YAAA2Wa</v>
      </c>
      <c r="H272" s="935" t="s">
        <v>367</v>
      </c>
      <c r="I272" s="935" t="s">
        <v>23</v>
      </c>
      <c r="J272" s="935" t="s">
        <v>23</v>
      </c>
      <c r="K272" s="935" t="s">
        <v>1261</v>
      </c>
      <c r="L272" s="935" t="s">
        <v>8</v>
      </c>
      <c r="M272" s="935" t="s">
        <v>74</v>
      </c>
      <c r="N272" s="687" t="b">
        <f>AND(COUNTIF(G273:$G$277,G272))</f>
        <v>0</v>
      </c>
      <c r="O272" s="260" t="s">
        <v>906</v>
      </c>
      <c r="Q272" s="380" t="b">
        <v>1</v>
      </c>
      <c r="AX272" s="243"/>
      <c r="AY272" s="235"/>
      <c r="AZ272" s="235"/>
      <c r="BA272" s="235"/>
    </row>
    <row r="273" spans="1:68" s="76" customFormat="1" ht="15" outlineLevel="1" x14ac:dyDescent="0.25">
      <c r="A273" s="233"/>
      <c r="B273" s="234"/>
      <c r="C273" s="244"/>
      <c r="D273" s="244"/>
      <c r="E273" s="244"/>
      <c r="F273" s="252"/>
      <c r="G273" s="76" t="str">
        <f t="shared" si="33"/>
        <v>YAAA2Nw</v>
      </c>
      <c r="H273" s="935" t="s">
        <v>367</v>
      </c>
      <c r="I273" s="935" t="s">
        <v>23</v>
      </c>
      <c r="J273" s="935" t="s">
        <v>23</v>
      </c>
      <c r="K273" s="935" t="s">
        <v>1261</v>
      </c>
      <c r="L273" s="935" t="s">
        <v>81</v>
      </c>
      <c r="M273" s="935" t="s">
        <v>68</v>
      </c>
      <c r="N273" s="687" t="b">
        <f>AND(COUNTIF(G274:$G$277,G273))</f>
        <v>0</v>
      </c>
      <c r="O273" s="260" t="s">
        <v>907</v>
      </c>
      <c r="Q273" s="380" t="b">
        <v>1</v>
      </c>
      <c r="AX273" s="243"/>
      <c r="AY273" s="235"/>
      <c r="AZ273" s="235"/>
      <c r="BA273" s="235"/>
    </row>
    <row r="274" spans="1:68" s="76" customFormat="1" ht="15" outlineLevel="1" x14ac:dyDescent="0.25">
      <c r="A274" s="233"/>
      <c r="B274" s="234"/>
      <c r="C274" s="244"/>
      <c r="D274" s="244"/>
      <c r="E274" s="244"/>
      <c r="F274" s="252"/>
      <c r="G274" s="76" t="str">
        <f t="shared" si="33"/>
        <v>YYAA2A1z</v>
      </c>
      <c r="H274" s="935" t="s">
        <v>367</v>
      </c>
      <c r="I274" s="935" t="s">
        <v>367</v>
      </c>
      <c r="J274" s="935" t="s">
        <v>23</v>
      </c>
      <c r="K274" s="935" t="s">
        <v>1261</v>
      </c>
      <c r="L274" s="935" t="s">
        <v>232</v>
      </c>
      <c r="M274" s="935" t="s">
        <v>76</v>
      </c>
      <c r="N274" s="687" t="b">
        <f>AND(COUNTIF(G275:$G$277,G274))</f>
        <v>0</v>
      </c>
      <c r="O274" s="260" t="s">
        <v>907</v>
      </c>
      <c r="Q274" s="380" t="b">
        <v>1</v>
      </c>
      <c r="AX274" s="243"/>
      <c r="AY274" s="235"/>
      <c r="AZ274" s="235"/>
      <c r="BA274" s="235"/>
    </row>
    <row r="275" spans="1:68" s="76" customFormat="1" ht="15" outlineLevel="1" x14ac:dyDescent="0.25">
      <c r="A275" s="233"/>
      <c r="B275" s="234"/>
      <c r="C275" s="244"/>
      <c r="D275" s="244"/>
      <c r="E275" s="244"/>
      <c r="F275" s="252"/>
      <c r="G275" s="76" t="str">
        <f t="shared" si="33"/>
        <v>AYWA2A1a</v>
      </c>
      <c r="H275" s="935" t="s">
        <v>23</v>
      </c>
      <c r="I275" s="935" t="s">
        <v>367</v>
      </c>
      <c r="J275" s="935" t="s">
        <v>8</v>
      </c>
      <c r="K275" s="935" t="s">
        <v>1261</v>
      </c>
      <c r="L275" s="935" t="s">
        <v>232</v>
      </c>
      <c r="M275" s="935" t="s">
        <v>74</v>
      </c>
      <c r="N275" s="687" t="b">
        <f>AND(COUNTIF(G276:$G$277,G275))</f>
        <v>0</v>
      </c>
      <c r="O275" s="260" t="s">
        <v>907</v>
      </c>
      <c r="Q275" s="380" t="b">
        <v>1</v>
      </c>
      <c r="AX275" s="243"/>
      <c r="AY275" s="235"/>
      <c r="AZ275" s="235"/>
      <c r="BA275" s="235"/>
    </row>
    <row r="276" spans="1:68" s="76" customFormat="1" ht="15" outlineLevel="1" x14ac:dyDescent="0.25">
      <c r="A276" s="233"/>
      <c r="B276" s="234"/>
      <c r="C276" s="244"/>
      <c r="D276" s="244"/>
      <c r="E276" s="244"/>
      <c r="F276" s="252"/>
      <c r="G276" s="76" t="str">
        <f t="shared" si="33"/>
        <v>AANWA1a</v>
      </c>
      <c r="H276" s="935" t="s">
        <v>23</v>
      </c>
      <c r="I276" s="935" t="s">
        <v>23</v>
      </c>
      <c r="J276" s="935" t="s">
        <v>81</v>
      </c>
      <c r="K276" s="935" t="s">
        <v>8</v>
      </c>
      <c r="L276" s="935" t="s">
        <v>232</v>
      </c>
      <c r="M276" s="935" t="s">
        <v>74</v>
      </c>
      <c r="N276" s="687" t="b">
        <f>AND(COUNTIF(G277:$G$277,G276))</f>
        <v>0</v>
      </c>
      <c r="O276" s="260" t="s">
        <v>907</v>
      </c>
      <c r="Q276" s="380" t="b">
        <v>1</v>
      </c>
      <c r="AX276" s="243"/>
      <c r="AY276" s="235"/>
      <c r="AZ276" s="235"/>
      <c r="BA276" s="235"/>
    </row>
    <row r="277" spans="1:68" s="76" customFormat="1" ht="15" outlineLevel="1" x14ac:dyDescent="0.25">
      <c r="A277" s="233"/>
      <c r="B277" s="234"/>
      <c r="C277" s="244"/>
      <c r="D277" s="244"/>
      <c r="E277" s="244"/>
      <c r="F277" s="252"/>
      <c r="G277" s="76" t="str">
        <f t="shared" si="33"/>
        <v>AAANWa</v>
      </c>
      <c r="H277" s="935" t="s">
        <v>23</v>
      </c>
      <c r="I277" s="935" t="s">
        <v>23</v>
      </c>
      <c r="J277" s="935" t="s">
        <v>23</v>
      </c>
      <c r="K277" s="935" t="s">
        <v>81</v>
      </c>
      <c r="L277" s="935" t="s">
        <v>8</v>
      </c>
      <c r="M277" s="935" t="s">
        <v>74</v>
      </c>
      <c r="N277" s="76" t="b">
        <v>0</v>
      </c>
      <c r="O277" s="260" t="s">
        <v>907</v>
      </c>
      <c r="Q277" s="380" t="b">
        <v>1</v>
      </c>
      <c r="AX277" s="243"/>
      <c r="AY277" s="235"/>
      <c r="AZ277" s="235"/>
      <c r="BA277" s="235"/>
    </row>
    <row r="278" spans="1:68" s="76" customFormat="1" ht="15" customHeight="1" outlineLevel="1" x14ac:dyDescent="0.3">
      <c r="A278" s="233"/>
      <c r="B278" s="234"/>
      <c r="C278" s="244"/>
      <c r="D278" s="244"/>
      <c r="E278" s="244"/>
      <c r="F278" s="252"/>
      <c r="N278" s="665" t="str">
        <f>IF(OR(N231:N277),"Error","")</f>
        <v/>
      </c>
      <c r="AX278" s="243"/>
      <c r="AY278" s="235"/>
      <c r="AZ278" s="235"/>
      <c r="BA278" s="235"/>
    </row>
    <row r="279" spans="1:68" s="76" customFormat="1" ht="15" outlineLevel="1" x14ac:dyDescent="0.25">
      <c r="A279" s="233"/>
      <c r="B279" s="234"/>
      <c r="C279" s="244"/>
      <c r="D279" s="244"/>
      <c r="E279" s="244"/>
      <c r="F279" s="252"/>
      <c r="AX279" s="243"/>
      <c r="AY279" s="235"/>
      <c r="AZ279" s="235"/>
      <c r="BA279" s="235"/>
    </row>
    <row r="280" spans="1:68" ht="15" outlineLevel="1" x14ac:dyDescent="0.25">
      <c r="A280" s="6"/>
      <c r="B280" s="7"/>
      <c r="C280" s="18"/>
      <c r="D280" s="18"/>
      <c r="E280" s="18"/>
      <c r="F280" s="27"/>
      <c r="G280" s="651" t="s">
        <v>1060</v>
      </c>
      <c r="I280" s="27" t="s">
        <v>1143</v>
      </c>
      <c r="J280" s="27"/>
      <c r="K280" s="252"/>
      <c r="L280" s="252"/>
      <c r="M280" s="252"/>
      <c r="N280" s="252"/>
      <c r="O280" s="306"/>
      <c r="P280" s="306"/>
      <c r="Q280" s="306"/>
      <c r="R280" s="306"/>
      <c r="S280" s="306"/>
      <c r="T280" s="306"/>
      <c r="U280" s="945" t="s">
        <v>1062</v>
      </c>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17"/>
      <c r="AY280" s="8"/>
      <c r="AZ280" s="8"/>
      <c r="BA280" s="8"/>
      <c r="BB280" s="9"/>
      <c r="BC280" s="9"/>
      <c r="BD280" s="9"/>
      <c r="BE280" s="9"/>
      <c r="BF280" s="9"/>
      <c r="BG280" s="9"/>
      <c r="BH280" s="9"/>
      <c r="BI280" s="9"/>
      <c r="BJ280" s="9"/>
      <c r="BK280" s="9"/>
      <c r="BL280" s="9"/>
      <c r="BM280" s="9"/>
      <c r="BN280" s="9"/>
      <c r="BO280" s="9"/>
      <c r="BP280" s="9"/>
    </row>
    <row r="281" spans="1:68" s="687" customFormat="1" ht="15" outlineLevel="1" x14ac:dyDescent="0.25">
      <c r="A281" s="691"/>
      <c r="B281" s="688"/>
      <c r="C281" s="700"/>
      <c r="D281" s="700"/>
      <c r="E281" s="700"/>
      <c r="F281" s="704"/>
      <c r="G281" s="651"/>
      <c r="I281" s="999">
        <v>1.2</v>
      </c>
      <c r="J281" s="999">
        <v>1</v>
      </c>
      <c r="K281" s="999">
        <v>1.22</v>
      </c>
      <c r="L281" s="999">
        <v>0.87</v>
      </c>
      <c r="M281" s="999">
        <v>1.05</v>
      </c>
      <c r="N281" s="999">
        <v>0.83</v>
      </c>
      <c r="O281" s="1000">
        <v>0.95</v>
      </c>
      <c r="P281" s="1000">
        <v>0.65</v>
      </c>
      <c r="Q281" s="1000">
        <v>0</v>
      </c>
      <c r="R281" s="306"/>
      <c r="S281" s="306"/>
      <c r="T281" s="306"/>
      <c r="U281" s="945"/>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695"/>
      <c r="AY281" s="690"/>
      <c r="AZ281" s="690"/>
      <c r="BA281" s="690"/>
    </row>
    <row r="282" spans="1:68" s="76" customFormat="1" ht="15" outlineLevel="1" x14ac:dyDescent="0.25">
      <c r="A282" s="233"/>
      <c r="B282" s="234"/>
      <c r="C282" s="244"/>
      <c r="D282" s="244"/>
      <c r="E282" s="244"/>
      <c r="F282" s="252"/>
      <c r="G282" s="252" t="s">
        <v>821</v>
      </c>
      <c r="H282" s="76" t="s">
        <v>838</v>
      </c>
      <c r="I282" s="76" t="s">
        <v>411</v>
      </c>
      <c r="J282" s="76" t="s">
        <v>807</v>
      </c>
      <c r="K282" s="76" t="s">
        <v>808</v>
      </c>
      <c r="L282" s="76" t="s">
        <v>809</v>
      </c>
      <c r="M282" s="76" t="s">
        <v>810</v>
      </c>
      <c r="N282" s="76" t="s">
        <v>811</v>
      </c>
      <c r="O282" s="76" t="s">
        <v>812</v>
      </c>
      <c r="P282" s="76" t="s">
        <v>813</v>
      </c>
      <c r="Q282" s="76" t="s">
        <v>814</v>
      </c>
      <c r="S282" s="76" t="s">
        <v>1061</v>
      </c>
      <c r="T282" s="943" t="str">
        <f>G282</f>
        <v>season</v>
      </c>
      <c r="U282" s="687" t="s">
        <v>838</v>
      </c>
      <c r="V282" s="687" t="s">
        <v>411</v>
      </c>
      <c r="W282" s="687" t="s">
        <v>807</v>
      </c>
      <c r="X282" s="687" t="s">
        <v>808</v>
      </c>
      <c r="Y282" s="687" t="s">
        <v>809</v>
      </c>
      <c r="Z282" s="687" t="s">
        <v>810</v>
      </c>
      <c r="AA282" s="687" t="s">
        <v>811</v>
      </c>
      <c r="AB282" s="687" t="s">
        <v>812</v>
      </c>
      <c r="AC282" s="687" t="s">
        <v>813</v>
      </c>
      <c r="AD282" s="687" t="s">
        <v>814</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76" customFormat="1" ht="15" outlineLevel="1" x14ac:dyDescent="0.25">
      <c r="A283" s="233"/>
      <c r="B283" s="234"/>
      <c r="C283" s="244"/>
      <c r="D283" s="244"/>
      <c r="E283" s="244"/>
      <c r="F283" s="252"/>
      <c r="G283" s="252" t="str">
        <f t="shared" ref="G283:G329" si="38">_xlfn.CONCAT(H231:M231)</f>
        <v>AAAA2A1a</v>
      </c>
      <c r="H283" s="944">
        <v>0</v>
      </c>
      <c r="I283" s="942">
        <f>$H283*I$281</f>
        <v>0</v>
      </c>
      <c r="J283" s="942">
        <f t="shared" ref="J283:Q308" si="39">$H283*J$281</f>
        <v>0</v>
      </c>
      <c r="K283" s="942">
        <f t="shared" si="39"/>
        <v>0</v>
      </c>
      <c r="L283" s="942">
        <f t="shared" si="39"/>
        <v>0</v>
      </c>
      <c r="M283" s="942">
        <f t="shared" si="39"/>
        <v>0</v>
      </c>
      <c r="N283" s="942">
        <f t="shared" si="39"/>
        <v>0</v>
      </c>
      <c r="O283" s="942">
        <f t="shared" si="39"/>
        <v>0</v>
      </c>
      <c r="P283" s="942">
        <f t="shared" si="39"/>
        <v>0</v>
      </c>
      <c r="Q283" s="942">
        <f t="shared" si="39"/>
        <v>0</v>
      </c>
      <c r="R283" s="306"/>
      <c r="S283" s="941" t="b">
        <v>0</v>
      </c>
      <c r="T283" s="943" t="str">
        <f t="shared" ref="T283:T329" si="40">G283</f>
        <v>AAAA2A1a</v>
      </c>
      <c r="U283" s="1004">
        <f>IF($S283,H283/VLOOKUP($M231,CropResidue!$H$94:$L$110,5,FALSE)/VLOOKUP($M231,CropResidue!$H$94:$L$110,4,FALSE)/VLOOKUP($M231,CropResidue!$H$94:$L$110,2,FALSE)*VLOOKUP($M231,CropResidue!$G$153:$H$169,2,FALSE),Crop!H283)</f>
        <v>0</v>
      </c>
      <c r="V283" s="1004">
        <f>IF($S283,I283/VLOOKUP($M231,CropResidue!$H$94:$L$110,5,FALSE)/VLOOKUP($M231,CropResidue!$H$94:$L$110,4,FALSE)/VLOOKUP($M231,CropResidue!$H$94:$L$110,2,FALSE)*VLOOKUP($M231,CropResidue!$G$153:$H$169,2,FALSE),Crop!I283)</f>
        <v>0</v>
      </c>
      <c r="W283" s="1004">
        <f>IF($S283,J283/VLOOKUP($M231,CropResidue!$H$94:$L$110,5,FALSE)/VLOOKUP($M231,CropResidue!$H$94:$L$110,4,FALSE)/VLOOKUP($M231,CropResidue!$H$94:$L$110,2,FALSE)*VLOOKUP($M231,CropResidue!$G$153:$H$169,2,FALSE),Crop!J283)</f>
        <v>0</v>
      </c>
      <c r="X283" s="1004">
        <f>IF($S283,K283/VLOOKUP($M231,CropResidue!$H$94:$L$110,5,FALSE)/VLOOKUP($M231,CropResidue!$H$94:$L$110,4,FALSE)/VLOOKUP($M231,CropResidue!$H$94:$L$110,2,FALSE)*VLOOKUP($M231,CropResidue!$G$153:$H$169,2,FALSE),Crop!K283)</f>
        <v>0</v>
      </c>
      <c r="Y283" s="1004">
        <f>IF($S283,L283/VLOOKUP($M231,CropResidue!$H$94:$L$110,5,FALSE)/VLOOKUP($M231,CropResidue!$H$94:$L$110,4,FALSE)/VLOOKUP($M231,CropResidue!$H$94:$L$110,2,FALSE)*VLOOKUP($M231,CropResidue!$G$153:$H$169,2,FALSE),Crop!L283)</f>
        <v>0</v>
      </c>
      <c r="Z283" s="1004">
        <f>IF($S283,M283/VLOOKUP($M231,CropResidue!$H$94:$L$110,5,FALSE)/VLOOKUP($M231,CropResidue!$H$94:$L$110,4,FALSE)/VLOOKUP($M231,CropResidue!$H$94:$L$110,2,FALSE)*VLOOKUP($M231,CropResidue!$G$153:$H$169,2,FALSE),Crop!M283)</f>
        <v>0</v>
      </c>
      <c r="AA283" s="1004">
        <f>IF($S283,N283/VLOOKUP($M231,CropResidue!$H$94:$L$110,5,FALSE)/VLOOKUP($M231,CropResidue!$H$94:$L$110,4,FALSE)/VLOOKUP($M231,CropResidue!$H$94:$L$110,2,FALSE)*VLOOKUP($M231,CropResidue!$G$153:$H$169,2,FALSE),Crop!N283)</f>
        <v>0</v>
      </c>
      <c r="AB283" s="1004">
        <f>IF($S283,O283/VLOOKUP($M231,CropResidue!$H$94:$L$110,5,FALSE)/VLOOKUP($M231,CropResidue!$H$94:$L$110,4,FALSE)/VLOOKUP($M231,CropResidue!$H$94:$L$110,2,FALSE)*VLOOKUP($M231,CropResidue!$G$153:$H$169,2,FALSE),Crop!O283)</f>
        <v>0</v>
      </c>
      <c r="AC283" s="1004">
        <f>IF($S283,P283/VLOOKUP($M231,CropResidue!$H$94:$L$110,5,FALSE)/VLOOKUP($M231,CropResidue!$H$94:$L$110,4,FALSE)/VLOOKUP($M231,CropResidue!$H$94:$L$110,2,FALSE)*VLOOKUP($M231,CropResidue!$G$153:$H$169,2,FALSE),Crop!P283)</f>
        <v>0</v>
      </c>
      <c r="AD283" s="1004">
        <f>IF($S283,Q283/VLOOKUP($M231,CropResidue!$H$94:$L$110,5,FALSE)/VLOOKUP($M231,CropResidue!$H$94:$L$110,4,FALSE)/VLOOKUP($M231,CropResidue!$H$94:$L$110,2,FALSE)*VLOOKUP($M231,CropResidue!$G$153:$H$169,2,FALSE),Crop!Q283)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687" customFormat="1" ht="15" outlineLevel="1" x14ac:dyDescent="0.25">
      <c r="A284" s="691"/>
      <c r="B284" s="688"/>
      <c r="C284" s="700"/>
      <c r="D284" s="700"/>
      <c r="E284" s="700"/>
      <c r="F284" s="704"/>
      <c r="G284" s="704" t="str">
        <f t="shared" si="38"/>
        <v>GGGGAg1a2</v>
      </c>
      <c r="H284" s="944">
        <v>0</v>
      </c>
      <c r="I284" s="942">
        <f t="shared" ref="I284:I292" si="41">$H284*I$281</f>
        <v>0</v>
      </c>
      <c r="J284" s="942">
        <f t="shared" si="39"/>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292" si="42">G284</f>
        <v>GGGGAg1a2</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5"/>
      <c r="AY284" s="690"/>
      <c r="AZ284" s="690"/>
      <c r="BA284" s="690"/>
    </row>
    <row r="285" spans="1:68" s="687" customFormat="1" ht="15" outlineLevel="1" x14ac:dyDescent="0.25">
      <c r="A285" s="691"/>
      <c r="B285" s="688"/>
      <c r="C285" s="700"/>
      <c r="D285" s="700"/>
      <c r="E285" s="700"/>
      <c r="F285" s="704"/>
      <c r="G285" s="704" t="str">
        <f t="shared" si="38"/>
        <v>GGGGSg1a2</v>
      </c>
      <c r="H285" s="944">
        <v>0</v>
      </c>
      <c r="I285" s="942">
        <f t="shared" si="41"/>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 si="43">G285</f>
        <v>GGGGSg1a2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5" outlineLevel="1" x14ac:dyDescent="0.25">
      <c r="A286" s="691"/>
      <c r="B286" s="688"/>
      <c r="C286" s="700"/>
      <c r="D286" s="700"/>
      <c r="E286" s="700"/>
      <c r="F286" s="704"/>
      <c r="G286" s="704" t="str">
        <f t="shared" si="38"/>
        <v>GGGAg2Na2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si="42"/>
        <v>GGGAg2Na2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5" outlineLevel="1" x14ac:dyDescent="0.25">
      <c r="A287" s="691"/>
      <c r="B287" s="688"/>
      <c r="C287" s="700"/>
      <c r="D287" s="700"/>
      <c r="E287" s="700"/>
      <c r="F287" s="704"/>
      <c r="G287" s="704" t="str">
        <f t="shared" si="38"/>
        <v>GGGAg2Ea2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GGGAg2Ea2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5" outlineLevel="1" x14ac:dyDescent="0.25">
      <c r="A288" s="691"/>
      <c r="B288" s="688"/>
      <c r="C288" s="700"/>
      <c r="D288" s="700"/>
      <c r="E288" s="700"/>
      <c r="F288" s="704"/>
      <c r="G288" s="704" t="str">
        <f t="shared" si="38"/>
        <v>GGGAg2OFa2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GGGAg2OFa2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5" outlineLevel="1" x14ac:dyDescent="0.25">
      <c r="A289" s="691"/>
      <c r="B289" s="688"/>
      <c r="C289" s="700"/>
      <c r="D289" s="700"/>
      <c r="E289" s="700"/>
      <c r="F289" s="704"/>
      <c r="G289" s="704" t="str">
        <f t="shared" si="38"/>
        <v>GGGC1Na2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GGGC1Na2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5" outlineLevel="1" x14ac:dyDescent="0.25">
      <c r="A290" s="691"/>
      <c r="B290" s="688"/>
      <c r="C290" s="700"/>
      <c r="D290" s="700"/>
      <c r="E290" s="700"/>
      <c r="F290" s="704"/>
      <c r="G290" s="704" t="str">
        <f t="shared" si="38"/>
        <v>GGGC1Ea2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GGGC1Ea2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5" outlineLevel="1" x14ac:dyDescent="0.25">
      <c r="A291" s="691"/>
      <c r="B291" s="688"/>
      <c r="C291" s="700"/>
      <c r="D291" s="700"/>
      <c r="E291" s="700"/>
      <c r="F291" s="704"/>
      <c r="G291" s="704" t="str">
        <f t="shared" si="38"/>
        <v>GGGC1Pa2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GGGC1Pa2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5" outlineLevel="1" x14ac:dyDescent="0.25">
      <c r="A292" s="691"/>
      <c r="B292" s="688"/>
      <c r="C292" s="700"/>
      <c r="D292" s="700"/>
      <c r="E292" s="700"/>
      <c r="F292" s="704"/>
      <c r="G292" s="704" t="str">
        <f t="shared" si="38"/>
        <v>GGGC1OFa2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GGGC1OFa2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5" outlineLevel="1" x14ac:dyDescent="0.25">
      <c r="A293" s="691"/>
      <c r="B293" s="688"/>
      <c r="C293" s="700"/>
      <c r="D293" s="700"/>
      <c r="E293" s="700"/>
      <c r="F293" s="704"/>
      <c r="G293" s="704" t="str">
        <f t="shared" si="38"/>
        <v>SPSPSPSPSPsp</v>
      </c>
      <c r="H293" s="944">
        <v>0</v>
      </c>
      <c r="I293" s="942">
        <f>$H293*I$281</f>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ref="T293" si="44">G293</f>
        <v>SPSPSPSPSPsp</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76" customFormat="1" ht="15" outlineLevel="1" x14ac:dyDescent="0.25">
      <c r="A294" s="233"/>
      <c r="B294" s="234"/>
      <c r="C294" s="244"/>
      <c r="D294" s="244"/>
      <c r="E294" s="244"/>
      <c r="F294" s="252"/>
      <c r="G294" s="704" t="str">
        <f t="shared" si="38"/>
        <v>YABA2Ba</v>
      </c>
      <c r="H294" s="944">
        <v>0</v>
      </c>
      <c r="I294" s="942">
        <f t="shared" ref="I294:Q329" si="45">$H294*I$281</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S294" s="941" t="b">
        <v>0</v>
      </c>
      <c r="T294" s="943" t="str">
        <f t="shared" si="40"/>
        <v>YABA2Ba</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243"/>
      <c r="AY294" s="235"/>
      <c r="AZ294" s="235"/>
      <c r="BA294" s="235"/>
    </row>
    <row r="295" spans="1:53" s="76" customFormat="1" ht="15" outlineLevel="1" x14ac:dyDescent="0.25">
      <c r="A295" s="233"/>
      <c r="B295" s="234"/>
      <c r="C295" s="244"/>
      <c r="D295" s="244"/>
      <c r="E295" s="244"/>
      <c r="F295" s="252"/>
      <c r="G295" s="704" t="str">
        <f t="shared" si="38"/>
        <v>AYABA1b</v>
      </c>
      <c r="H295" s="944">
        <v>4000</v>
      </c>
      <c r="I295" s="942">
        <f t="shared" si="45"/>
        <v>4800</v>
      </c>
      <c r="J295" s="942">
        <f t="shared" si="39"/>
        <v>4000</v>
      </c>
      <c r="K295" s="942">
        <f t="shared" si="39"/>
        <v>4880</v>
      </c>
      <c r="L295" s="942">
        <f t="shared" si="39"/>
        <v>3480</v>
      </c>
      <c r="M295" s="942">
        <f t="shared" si="39"/>
        <v>4200</v>
      </c>
      <c r="N295" s="942">
        <f t="shared" si="39"/>
        <v>3320</v>
      </c>
      <c r="O295" s="942">
        <f t="shared" si="39"/>
        <v>3800</v>
      </c>
      <c r="P295" s="942">
        <f t="shared" si="39"/>
        <v>2600</v>
      </c>
      <c r="Q295" s="942">
        <f t="shared" si="39"/>
        <v>0</v>
      </c>
      <c r="R295" s="306"/>
      <c r="S295" s="941" t="b">
        <v>0</v>
      </c>
      <c r="T295" s="943" t="str">
        <f t="shared" si="40"/>
        <v>AYABA1b</v>
      </c>
      <c r="U295" s="1004">
        <f>IF($S295,H295/VLOOKUP($M243,CropResidue!$H$94:$L$110,5,FALSE)/VLOOKUP($M243,CropResidue!$H$94:$L$110,4,FALSE)/VLOOKUP($M243,CropResidue!$H$94:$L$110,2,FALSE)*VLOOKUP($M243,CropResidue!$G$153:$H$169,2,FALSE),Crop!H295)</f>
        <v>4000</v>
      </c>
      <c r="V295" s="1004">
        <f>IF($S295,I295/VLOOKUP($M243,CropResidue!$H$94:$L$110,5,FALSE)/VLOOKUP($M243,CropResidue!$H$94:$L$110,4,FALSE)/VLOOKUP($M243,CropResidue!$H$94:$L$110,2,FALSE)*VLOOKUP($M243,CropResidue!$G$153:$H$169,2,FALSE),Crop!I295)</f>
        <v>4800</v>
      </c>
      <c r="W295" s="1004">
        <f>IF($S295,J295/VLOOKUP($M243,CropResidue!$H$94:$L$110,5,FALSE)/VLOOKUP($M243,CropResidue!$H$94:$L$110,4,FALSE)/VLOOKUP($M243,CropResidue!$H$94:$L$110,2,FALSE)*VLOOKUP($M243,CropResidue!$G$153:$H$169,2,FALSE),Crop!J295)</f>
        <v>4000</v>
      </c>
      <c r="X295" s="1004">
        <f>IF($S295,K295/VLOOKUP($M243,CropResidue!$H$94:$L$110,5,FALSE)/VLOOKUP($M243,CropResidue!$H$94:$L$110,4,FALSE)/VLOOKUP($M243,CropResidue!$H$94:$L$110,2,FALSE)*VLOOKUP($M243,CropResidue!$G$153:$H$169,2,FALSE),Crop!K295)</f>
        <v>4880</v>
      </c>
      <c r="Y295" s="1004">
        <f>IF($S295,L295/VLOOKUP($M243,CropResidue!$H$94:$L$110,5,FALSE)/VLOOKUP($M243,CropResidue!$H$94:$L$110,4,FALSE)/VLOOKUP($M243,CropResidue!$H$94:$L$110,2,FALSE)*VLOOKUP($M243,CropResidue!$G$153:$H$169,2,FALSE),Crop!L295)</f>
        <v>3480</v>
      </c>
      <c r="Z295" s="1004">
        <f>IF($S295,M295/VLOOKUP($M243,CropResidue!$H$94:$L$110,5,FALSE)/VLOOKUP($M243,CropResidue!$H$94:$L$110,4,FALSE)/VLOOKUP($M243,CropResidue!$H$94:$L$110,2,FALSE)*VLOOKUP($M243,CropResidue!$G$153:$H$169,2,FALSE),Crop!M295)</f>
        <v>4200</v>
      </c>
      <c r="AA295" s="1004">
        <f>IF($S295,N295/VLOOKUP($M243,CropResidue!$H$94:$L$110,5,FALSE)/VLOOKUP($M243,CropResidue!$H$94:$L$110,4,FALSE)/VLOOKUP($M243,CropResidue!$H$94:$L$110,2,FALSE)*VLOOKUP($M243,CropResidue!$G$153:$H$169,2,FALSE),Crop!N295)</f>
        <v>3320</v>
      </c>
      <c r="AB295" s="1004">
        <f>IF($S295,O295/VLOOKUP($M243,CropResidue!$H$94:$L$110,5,FALSE)/VLOOKUP($M243,CropResidue!$H$94:$L$110,4,FALSE)/VLOOKUP($M243,CropResidue!$H$94:$L$110,2,FALSE)*VLOOKUP($M243,CropResidue!$G$153:$H$169,2,FALSE),Crop!O295)</f>
        <v>3800</v>
      </c>
      <c r="AC295" s="1004">
        <f>IF($S295,P295/VLOOKUP($M243,CropResidue!$H$94:$L$110,5,FALSE)/VLOOKUP($M243,CropResidue!$H$94:$L$110,4,FALSE)/VLOOKUP($M243,CropResidue!$H$94:$L$110,2,FALSE)*VLOOKUP($M243,CropResidue!$G$153:$H$169,2,FALSE),Crop!P295)</f>
        <v>2600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687" customFormat="1" ht="15" outlineLevel="1" x14ac:dyDescent="0.25">
      <c r="A296" s="691"/>
      <c r="B296" s="688"/>
      <c r="C296" s="700"/>
      <c r="D296" s="700"/>
      <c r="E296" s="700"/>
      <c r="F296" s="704"/>
      <c r="G296" s="704" t="str">
        <f t="shared" si="38"/>
        <v>AYABA1bd</v>
      </c>
      <c r="H296" s="942">
        <f>H295-200</f>
        <v>3800</v>
      </c>
      <c r="I296" s="942">
        <f t="shared" si="45"/>
        <v>4560</v>
      </c>
      <c r="J296" s="942">
        <f t="shared" si="39"/>
        <v>3800</v>
      </c>
      <c r="K296" s="942">
        <f t="shared" si="39"/>
        <v>4636</v>
      </c>
      <c r="L296" s="942">
        <f t="shared" si="39"/>
        <v>3306</v>
      </c>
      <c r="M296" s="942">
        <f t="shared" si="39"/>
        <v>3990</v>
      </c>
      <c r="N296" s="942">
        <f t="shared" si="39"/>
        <v>3154</v>
      </c>
      <c r="O296" s="942">
        <f t="shared" si="39"/>
        <v>3610</v>
      </c>
      <c r="P296" s="942">
        <f t="shared" si="39"/>
        <v>2470</v>
      </c>
      <c r="Q296" s="942">
        <f t="shared" si="39"/>
        <v>0</v>
      </c>
      <c r="R296" s="306"/>
      <c r="S296" s="941" t="b">
        <v>0</v>
      </c>
      <c r="T296" s="943" t="str">
        <f t="shared" si="40"/>
        <v>AYABA1bd</v>
      </c>
      <c r="U296" s="1004">
        <f>IF($S296,H296/VLOOKUP($M244,CropResidue!$H$94:$L$110,5,FALSE)/VLOOKUP($M244,CropResidue!$H$94:$L$110,4,FALSE)/VLOOKUP($M244,CropResidue!$H$94:$L$110,2,FALSE)*VLOOKUP($M244,CropResidue!$G$153:$H$169,2,FALSE),Crop!H296)</f>
        <v>3800</v>
      </c>
      <c r="V296" s="1004">
        <f>IF($S296,I296/VLOOKUP($M244,CropResidue!$H$94:$L$110,5,FALSE)/VLOOKUP($M244,CropResidue!$H$94:$L$110,4,FALSE)/VLOOKUP($M244,CropResidue!$H$94:$L$110,2,FALSE)*VLOOKUP($M244,CropResidue!$G$153:$H$169,2,FALSE),Crop!I296)</f>
        <v>4560</v>
      </c>
      <c r="W296" s="1004">
        <f>IF($S296,J296/VLOOKUP($M244,CropResidue!$H$94:$L$110,5,FALSE)/VLOOKUP($M244,CropResidue!$H$94:$L$110,4,FALSE)/VLOOKUP($M244,CropResidue!$H$94:$L$110,2,FALSE)*VLOOKUP($M244,CropResidue!$G$153:$H$169,2,FALSE),Crop!J296)</f>
        <v>3800</v>
      </c>
      <c r="X296" s="1004">
        <f>IF($S296,K296/VLOOKUP($M244,CropResidue!$H$94:$L$110,5,FALSE)/VLOOKUP($M244,CropResidue!$H$94:$L$110,4,FALSE)/VLOOKUP($M244,CropResidue!$H$94:$L$110,2,FALSE)*VLOOKUP($M244,CropResidue!$G$153:$H$169,2,FALSE),Crop!K296)</f>
        <v>4636</v>
      </c>
      <c r="Y296" s="1004">
        <f>IF($S296,L296/VLOOKUP($M244,CropResidue!$H$94:$L$110,5,FALSE)/VLOOKUP($M244,CropResidue!$H$94:$L$110,4,FALSE)/VLOOKUP($M244,CropResidue!$H$94:$L$110,2,FALSE)*VLOOKUP($M244,CropResidue!$G$153:$H$169,2,FALSE),Crop!L296)</f>
        <v>3306</v>
      </c>
      <c r="Z296" s="1004">
        <f>IF($S296,M296/VLOOKUP($M244,CropResidue!$H$94:$L$110,5,FALSE)/VLOOKUP($M244,CropResidue!$H$94:$L$110,4,FALSE)/VLOOKUP($M244,CropResidue!$H$94:$L$110,2,FALSE)*VLOOKUP($M244,CropResidue!$G$153:$H$169,2,FALSE),Crop!M296)</f>
        <v>3990</v>
      </c>
      <c r="AA296" s="1004">
        <f>IF($S296,N296/VLOOKUP($M244,CropResidue!$H$94:$L$110,5,FALSE)/VLOOKUP($M244,CropResidue!$H$94:$L$110,4,FALSE)/VLOOKUP($M244,CropResidue!$H$94:$L$110,2,FALSE)*VLOOKUP($M244,CropResidue!$G$153:$H$169,2,FALSE),Crop!N296)</f>
        <v>3154</v>
      </c>
      <c r="AB296" s="1004">
        <f>IF($S296,O296/VLOOKUP($M244,CropResidue!$H$94:$L$110,5,FALSE)/VLOOKUP($M244,CropResidue!$H$94:$L$110,4,FALSE)/VLOOKUP($M244,CropResidue!$H$94:$L$110,2,FALSE)*VLOOKUP($M244,CropResidue!$G$153:$H$169,2,FALSE),Crop!O296)</f>
        <v>3610</v>
      </c>
      <c r="AC296" s="1004">
        <f>IF($S296,P296/VLOOKUP($M244,CropResidue!$H$94:$L$110,5,FALSE)/VLOOKUP($M244,CropResidue!$H$94:$L$110,4,FALSE)/VLOOKUP($M244,CropResidue!$H$94:$L$110,2,FALSE)*VLOOKUP($M244,CropResidue!$G$153:$H$169,2,FALSE),Crop!P296)</f>
        <v>2470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5"/>
      <c r="AY296" s="690"/>
      <c r="AZ296" s="690"/>
      <c r="BA296" s="690"/>
    </row>
    <row r="297" spans="1:53" s="687" customFormat="1" ht="15" outlineLevel="1" x14ac:dyDescent="0.25">
      <c r="A297" s="691"/>
      <c r="B297" s="688"/>
      <c r="C297" s="700"/>
      <c r="D297" s="700"/>
      <c r="E297" s="700"/>
      <c r="F297" s="704"/>
      <c r="G297" s="704" t="str">
        <f t="shared" si="38"/>
        <v>YAOA2OFa</v>
      </c>
      <c r="H297" s="944">
        <v>0</v>
      </c>
      <c r="I297" s="942">
        <f t="shared" si="45"/>
        <v>0</v>
      </c>
      <c r="J297" s="942">
        <f t="shared" si="39"/>
        <v>0</v>
      </c>
      <c r="K297" s="942">
        <f t="shared" si="39"/>
        <v>0</v>
      </c>
      <c r="L297" s="942">
        <f t="shared" si="39"/>
        <v>0</v>
      </c>
      <c r="M297" s="942">
        <f t="shared" si="39"/>
        <v>0</v>
      </c>
      <c r="N297" s="942">
        <f t="shared" si="39"/>
        <v>0</v>
      </c>
      <c r="O297" s="942">
        <f t="shared" si="39"/>
        <v>0</v>
      </c>
      <c r="P297" s="942">
        <f t="shared" si="39"/>
        <v>0</v>
      </c>
      <c r="Q297" s="942">
        <f t="shared" si="39"/>
        <v>0</v>
      </c>
      <c r="S297" s="941" t="b">
        <v>0</v>
      </c>
      <c r="T297" s="943" t="str">
        <f t="shared" si="40"/>
        <v>YAOA2OFa</v>
      </c>
      <c r="U297" s="1004">
        <f>IF($S297,H297/VLOOKUP($M245,CropResidue!$H$94:$L$110,5,FALSE)/VLOOKUP($M245,CropResidue!$H$94:$L$110,4,FALSE)/VLOOKUP($M245,CropResidue!$H$94:$L$110,2,FALSE)*VLOOKUP($M245,CropResidue!$G$153:$H$169,2,FALSE),Crop!H297)</f>
        <v>0</v>
      </c>
      <c r="V297" s="1004">
        <f>IF($S297,I297/VLOOKUP($M245,CropResidue!$H$94:$L$110,5,FALSE)/VLOOKUP($M245,CropResidue!$H$94:$L$110,4,FALSE)/VLOOKUP($M245,CropResidue!$H$94:$L$110,2,FALSE)*VLOOKUP($M245,CropResidue!$G$153:$H$169,2,FALSE),Crop!I297)</f>
        <v>0</v>
      </c>
      <c r="W297" s="1004">
        <f>IF($S297,J297/VLOOKUP($M245,CropResidue!$H$94:$L$110,5,FALSE)/VLOOKUP($M245,CropResidue!$H$94:$L$110,4,FALSE)/VLOOKUP($M245,CropResidue!$H$94:$L$110,2,FALSE)*VLOOKUP($M245,CropResidue!$G$153:$H$169,2,FALSE),Crop!J297)</f>
        <v>0</v>
      </c>
      <c r="X297" s="1004">
        <f>IF($S297,K297/VLOOKUP($M245,CropResidue!$H$94:$L$110,5,FALSE)/VLOOKUP($M245,CropResidue!$H$94:$L$110,4,FALSE)/VLOOKUP($M245,CropResidue!$H$94:$L$110,2,FALSE)*VLOOKUP($M245,CropResidue!$G$153:$H$169,2,FALSE),Crop!K297)</f>
        <v>0</v>
      </c>
      <c r="Y297" s="1004">
        <f>IF($S297,L297/VLOOKUP($M245,CropResidue!$H$94:$L$110,5,FALSE)/VLOOKUP($M245,CropResidue!$H$94:$L$110,4,FALSE)/VLOOKUP($M245,CropResidue!$H$94:$L$110,2,FALSE)*VLOOKUP($M245,CropResidue!$G$153:$H$169,2,FALSE),Crop!L297)</f>
        <v>0</v>
      </c>
      <c r="Z297" s="1004">
        <f>IF($S297,M297/VLOOKUP($M245,CropResidue!$H$94:$L$110,5,FALSE)/VLOOKUP($M245,CropResidue!$H$94:$L$110,4,FALSE)/VLOOKUP($M245,CropResidue!$H$94:$L$110,2,FALSE)*VLOOKUP($M245,CropResidue!$G$153:$H$169,2,FALSE),Crop!M297)</f>
        <v>0</v>
      </c>
      <c r="AA297" s="1004">
        <f>IF($S297,N297/VLOOKUP($M245,CropResidue!$H$94:$L$110,5,FALSE)/VLOOKUP($M245,CropResidue!$H$94:$L$110,4,FALSE)/VLOOKUP($M245,CropResidue!$H$94:$L$110,2,FALSE)*VLOOKUP($M245,CropResidue!$G$153:$H$169,2,FALSE),Crop!N297)</f>
        <v>0</v>
      </c>
      <c r="AB297" s="1004">
        <f>IF($S297,O297/VLOOKUP($M245,CropResidue!$H$94:$L$110,5,FALSE)/VLOOKUP($M245,CropResidue!$H$94:$L$110,4,FALSE)/VLOOKUP($M245,CropResidue!$H$94:$L$110,2,FALSE)*VLOOKUP($M245,CropResidue!$G$153:$H$169,2,FALSE),Crop!O297)</f>
        <v>0</v>
      </c>
      <c r="AC297" s="1004">
        <f>IF($S297,P297/VLOOKUP($M245,CropResidue!$H$94:$L$110,5,FALSE)/VLOOKUP($M245,CropResidue!$H$94:$L$110,4,FALSE)/VLOOKUP($M245,CropResidue!$H$94:$L$110,2,FALSE)*VLOOKUP($M245,CropResidue!$G$153:$H$169,2,FALSE),Crop!P297)</f>
        <v>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5" outlineLevel="1" x14ac:dyDescent="0.25">
      <c r="A298" s="691"/>
      <c r="B298" s="688"/>
      <c r="C298" s="700"/>
      <c r="D298" s="700"/>
      <c r="E298" s="700"/>
      <c r="F298" s="704"/>
      <c r="G298" s="704" t="str">
        <f t="shared" si="38"/>
        <v>AYAOA1of</v>
      </c>
      <c r="H298" s="944">
        <f>4000*0.7</f>
        <v>2800</v>
      </c>
      <c r="I298" s="942">
        <f t="shared" si="45"/>
        <v>3360</v>
      </c>
      <c r="J298" s="942">
        <f t="shared" si="39"/>
        <v>2800</v>
      </c>
      <c r="K298" s="942">
        <f t="shared" si="39"/>
        <v>3416</v>
      </c>
      <c r="L298" s="942">
        <f t="shared" si="39"/>
        <v>2436</v>
      </c>
      <c r="M298" s="942">
        <f t="shared" si="39"/>
        <v>2940</v>
      </c>
      <c r="N298" s="942">
        <f t="shared" si="39"/>
        <v>2324</v>
      </c>
      <c r="O298" s="942">
        <f t="shared" si="39"/>
        <v>2660</v>
      </c>
      <c r="P298" s="942">
        <f t="shared" si="39"/>
        <v>1820</v>
      </c>
      <c r="Q298" s="942">
        <f t="shared" si="39"/>
        <v>0</v>
      </c>
      <c r="R298" s="306"/>
      <c r="S298" s="941" t="b">
        <v>0</v>
      </c>
      <c r="T298" s="943" t="str">
        <f t="shared" si="40"/>
        <v>AYAOA1of</v>
      </c>
      <c r="U298" s="1004">
        <f>IF($S298,H298/VLOOKUP($M246,CropResidue!$H$94:$L$110,5,FALSE)/VLOOKUP($M246,CropResidue!$H$94:$L$110,4,FALSE)/VLOOKUP($M246,CropResidue!$H$94:$L$110,2,FALSE)*VLOOKUP($M246,CropResidue!$G$153:$H$169,2,FALSE),Crop!H298)</f>
        <v>2800</v>
      </c>
      <c r="V298" s="1004">
        <f>IF($S298,I298/VLOOKUP($M246,CropResidue!$H$94:$L$110,5,FALSE)/VLOOKUP($M246,CropResidue!$H$94:$L$110,4,FALSE)/VLOOKUP($M246,CropResidue!$H$94:$L$110,2,FALSE)*VLOOKUP($M246,CropResidue!$G$153:$H$169,2,FALSE),Crop!I298)</f>
        <v>3360</v>
      </c>
      <c r="W298" s="1004">
        <f>IF($S298,J298/VLOOKUP($M246,CropResidue!$H$94:$L$110,5,FALSE)/VLOOKUP($M246,CropResidue!$H$94:$L$110,4,FALSE)/VLOOKUP($M246,CropResidue!$H$94:$L$110,2,FALSE)*VLOOKUP($M246,CropResidue!$G$153:$H$169,2,FALSE),Crop!J298)</f>
        <v>2800</v>
      </c>
      <c r="X298" s="1004">
        <f>IF($S298,K298/VLOOKUP($M246,CropResidue!$H$94:$L$110,5,FALSE)/VLOOKUP($M246,CropResidue!$H$94:$L$110,4,FALSE)/VLOOKUP($M246,CropResidue!$H$94:$L$110,2,FALSE)*VLOOKUP($M246,CropResidue!$G$153:$H$169,2,FALSE),Crop!K298)</f>
        <v>3416</v>
      </c>
      <c r="Y298" s="1004">
        <f>IF($S298,L298/VLOOKUP($M246,CropResidue!$H$94:$L$110,5,FALSE)/VLOOKUP($M246,CropResidue!$H$94:$L$110,4,FALSE)/VLOOKUP($M246,CropResidue!$H$94:$L$110,2,FALSE)*VLOOKUP($M246,CropResidue!$G$153:$H$169,2,FALSE),Crop!L298)</f>
        <v>2436</v>
      </c>
      <c r="Z298" s="1004">
        <f>IF($S298,M298/VLOOKUP($M246,CropResidue!$H$94:$L$110,5,FALSE)/VLOOKUP($M246,CropResidue!$H$94:$L$110,4,FALSE)/VLOOKUP($M246,CropResidue!$H$94:$L$110,2,FALSE)*VLOOKUP($M246,CropResidue!$G$153:$H$169,2,FALSE),Crop!M298)</f>
        <v>2940</v>
      </c>
      <c r="AA298" s="1004">
        <f>IF($S298,N298/VLOOKUP($M246,CropResidue!$H$94:$L$110,5,FALSE)/VLOOKUP($M246,CropResidue!$H$94:$L$110,4,FALSE)/VLOOKUP($M246,CropResidue!$H$94:$L$110,2,FALSE)*VLOOKUP($M246,CropResidue!$G$153:$H$169,2,FALSE),Crop!N298)</f>
        <v>2324</v>
      </c>
      <c r="AB298" s="1004">
        <f>IF($S298,O298/VLOOKUP($M246,CropResidue!$H$94:$L$110,5,FALSE)/VLOOKUP($M246,CropResidue!$H$94:$L$110,4,FALSE)/VLOOKUP($M246,CropResidue!$H$94:$L$110,2,FALSE)*VLOOKUP($M246,CropResidue!$G$153:$H$169,2,FALSE),Crop!O298)</f>
        <v>2660</v>
      </c>
      <c r="AC298" s="1004">
        <f>IF($S298,P298/VLOOKUP($M246,CropResidue!$H$94:$L$110,5,FALSE)/VLOOKUP($M246,CropResidue!$H$94:$L$110,4,FALSE)/VLOOKUP($M246,CropResidue!$H$94:$L$110,2,FALSE)*VLOOKUP($M246,CropResidue!$G$153:$H$169,2,FALSE),Crop!P298)</f>
        <v>1820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76" customFormat="1" ht="15" outlineLevel="1" x14ac:dyDescent="0.25">
      <c r="A299" s="233"/>
      <c r="B299" s="234"/>
      <c r="C299" s="244"/>
      <c r="D299" s="244"/>
      <c r="E299" s="244"/>
      <c r="F299" s="252"/>
      <c r="G299" s="704" t="str">
        <f t="shared" si="38"/>
        <v>YYNBNb</v>
      </c>
      <c r="H299" s="944">
        <v>4000</v>
      </c>
      <c r="I299" s="942">
        <f t="shared" si="45"/>
        <v>4800</v>
      </c>
      <c r="J299" s="942">
        <f t="shared" si="39"/>
        <v>4000</v>
      </c>
      <c r="K299" s="942">
        <f t="shared" si="39"/>
        <v>4880</v>
      </c>
      <c r="L299" s="942">
        <f t="shared" si="39"/>
        <v>3480</v>
      </c>
      <c r="M299" s="942">
        <f t="shared" si="39"/>
        <v>4200</v>
      </c>
      <c r="N299" s="942">
        <f t="shared" si="39"/>
        <v>3320</v>
      </c>
      <c r="O299" s="942">
        <f t="shared" si="39"/>
        <v>3800</v>
      </c>
      <c r="P299" s="942">
        <f t="shared" si="39"/>
        <v>2600</v>
      </c>
      <c r="Q299" s="942">
        <f t="shared" si="39"/>
        <v>0</v>
      </c>
      <c r="S299" s="941" t="b">
        <v>0</v>
      </c>
      <c r="T299" s="943" t="str">
        <f t="shared" si="40"/>
        <v>YYNBNb</v>
      </c>
      <c r="U299" s="1004">
        <f>IF($S299,H299/VLOOKUP($M247,CropResidue!$H$94:$L$110,5,FALSE)/VLOOKUP($M247,CropResidue!$H$94:$L$110,4,FALSE)/VLOOKUP($M247,CropResidue!$H$94:$L$110,2,FALSE)*VLOOKUP($M247,CropResidue!$G$153:$H$169,2,FALSE),Crop!H299)</f>
        <v>4000</v>
      </c>
      <c r="V299" s="1004">
        <f>IF($S299,I299/VLOOKUP($M247,CropResidue!$H$94:$L$110,5,FALSE)/VLOOKUP($M247,CropResidue!$H$94:$L$110,4,FALSE)/VLOOKUP($M247,CropResidue!$H$94:$L$110,2,FALSE)*VLOOKUP($M247,CropResidue!$G$153:$H$169,2,FALSE),Crop!I299)</f>
        <v>4800</v>
      </c>
      <c r="W299" s="1004">
        <f>IF($S299,J299/VLOOKUP($M247,CropResidue!$H$94:$L$110,5,FALSE)/VLOOKUP($M247,CropResidue!$H$94:$L$110,4,FALSE)/VLOOKUP($M247,CropResidue!$H$94:$L$110,2,FALSE)*VLOOKUP($M247,CropResidue!$G$153:$H$169,2,FALSE),Crop!J299)</f>
        <v>4000</v>
      </c>
      <c r="X299" s="1004">
        <f>IF($S299,K299/VLOOKUP($M247,CropResidue!$H$94:$L$110,5,FALSE)/VLOOKUP($M247,CropResidue!$H$94:$L$110,4,FALSE)/VLOOKUP($M247,CropResidue!$H$94:$L$110,2,FALSE)*VLOOKUP($M247,CropResidue!$G$153:$H$169,2,FALSE),Crop!K299)</f>
        <v>4880</v>
      </c>
      <c r="Y299" s="1004">
        <f>IF($S299,L299/VLOOKUP($M247,CropResidue!$H$94:$L$110,5,FALSE)/VLOOKUP($M247,CropResidue!$H$94:$L$110,4,FALSE)/VLOOKUP($M247,CropResidue!$H$94:$L$110,2,FALSE)*VLOOKUP($M247,CropResidue!$G$153:$H$169,2,FALSE),Crop!L299)</f>
        <v>3480</v>
      </c>
      <c r="Z299" s="1004">
        <f>IF($S299,M299/VLOOKUP($M247,CropResidue!$H$94:$L$110,5,FALSE)/VLOOKUP($M247,CropResidue!$H$94:$L$110,4,FALSE)/VLOOKUP($M247,CropResidue!$H$94:$L$110,2,FALSE)*VLOOKUP($M247,CropResidue!$G$153:$H$169,2,FALSE),Crop!M299)</f>
        <v>4200</v>
      </c>
      <c r="AA299" s="1004">
        <f>IF($S299,N299/VLOOKUP($M247,CropResidue!$H$94:$L$110,5,FALSE)/VLOOKUP($M247,CropResidue!$H$94:$L$110,4,FALSE)/VLOOKUP($M247,CropResidue!$H$94:$L$110,2,FALSE)*VLOOKUP($M247,CropResidue!$G$153:$H$169,2,FALSE),Crop!N299)</f>
        <v>3320</v>
      </c>
      <c r="AB299" s="1004">
        <f>IF($S299,O299/VLOOKUP($M247,CropResidue!$H$94:$L$110,5,FALSE)/VLOOKUP($M247,CropResidue!$H$94:$L$110,4,FALSE)/VLOOKUP($M247,CropResidue!$H$94:$L$110,2,FALSE)*VLOOKUP($M247,CropResidue!$G$153:$H$169,2,FALSE),Crop!O299)</f>
        <v>3800</v>
      </c>
      <c r="AC299" s="1004">
        <f>IF($S299,P299/VLOOKUP($M247,CropResidue!$H$94:$L$110,5,FALSE)/VLOOKUP($M247,CropResidue!$H$94:$L$110,4,FALSE)/VLOOKUP($M247,CropResidue!$H$94:$L$110,2,FALSE)*VLOOKUP($M247,CropResidue!$G$153:$H$169,2,FALSE),Crop!P299)</f>
        <v>2600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5" outlineLevel="1" x14ac:dyDescent="0.25">
      <c r="A300" s="233"/>
      <c r="B300" s="234"/>
      <c r="C300" s="244"/>
      <c r="D300" s="244"/>
      <c r="E300" s="244"/>
      <c r="F300" s="252"/>
      <c r="G300" s="704" t="str">
        <f t="shared" si="38"/>
        <v>YYBNBz</v>
      </c>
      <c r="H300" s="944">
        <v>1800</v>
      </c>
      <c r="I300" s="942">
        <f t="shared" si="45"/>
        <v>2160</v>
      </c>
      <c r="J300" s="942">
        <f t="shared" si="39"/>
        <v>1800</v>
      </c>
      <c r="K300" s="942">
        <f t="shared" si="39"/>
        <v>2196</v>
      </c>
      <c r="L300" s="942">
        <f t="shared" si="39"/>
        <v>1566</v>
      </c>
      <c r="M300" s="942">
        <f t="shared" si="39"/>
        <v>1890</v>
      </c>
      <c r="N300" s="942">
        <f t="shared" si="39"/>
        <v>1494</v>
      </c>
      <c r="O300" s="942">
        <f t="shared" si="39"/>
        <v>1710</v>
      </c>
      <c r="P300" s="942">
        <f t="shared" si="39"/>
        <v>1170</v>
      </c>
      <c r="Q300" s="942">
        <f t="shared" si="39"/>
        <v>0</v>
      </c>
      <c r="R300" s="306"/>
      <c r="S300" s="941" t="b">
        <v>0</v>
      </c>
      <c r="T300" s="943" t="str">
        <f t="shared" si="40"/>
        <v>YYBNBz</v>
      </c>
      <c r="U300" s="1004">
        <f>IF($S300,H300/VLOOKUP($M248,CropResidue!$H$94:$L$110,5,FALSE)/VLOOKUP($M248,CropResidue!$H$94:$L$110,4,FALSE)/VLOOKUP($M248,CropResidue!$H$94:$L$110,2,FALSE)*VLOOKUP($M248,CropResidue!$G$153:$H$169,2,FALSE),Crop!H300)</f>
        <v>1800</v>
      </c>
      <c r="V300" s="1004">
        <f>IF($S300,I300/VLOOKUP($M248,CropResidue!$H$94:$L$110,5,FALSE)/VLOOKUP($M248,CropResidue!$H$94:$L$110,4,FALSE)/VLOOKUP($M248,CropResidue!$H$94:$L$110,2,FALSE)*VLOOKUP($M248,CropResidue!$G$153:$H$169,2,FALSE),Crop!I300)</f>
        <v>2160</v>
      </c>
      <c r="W300" s="1004">
        <f>IF($S300,J300/VLOOKUP($M248,CropResidue!$H$94:$L$110,5,FALSE)/VLOOKUP($M248,CropResidue!$H$94:$L$110,4,FALSE)/VLOOKUP($M248,CropResidue!$H$94:$L$110,2,FALSE)*VLOOKUP($M248,CropResidue!$G$153:$H$169,2,FALSE),Crop!J300)</f>
        <v>1800</v>
      </c>
      <c r="X300" s="1004">
        <f>IF($S300,K300/VLOOKUP($M248,CropResidue!$H$94:$L$110,5,FALSE)/VLOOKUP($M248,CropResidue!$H$94:$L$110,4,FALSE)/VLOOKUP($M248,CropResidue!$H$94:$L$110,2,FALSE)*VLOOKUP($M248,CropResidue!$G$153:$H$169,2,FALSE),Crop!K300)</f>
        <v>2196</v>
      </c>
      <c r="Y300" s="1004">
        <f>IF($S300,L300/VLOOKUP($M248,CropResidue!$H$94:$L$110,5,FALSE)/VLOOKUP($M248,CropResidue!$H$94:$L$110,4,FALSE)/VLOOKUP($M248,CropResidue!$H$94:$L$110,2,FALSE)*VLOOKUP($M248,CropResidue!$G$153:$H$169,2,FALSE),Crop!L300)</f>
        <v>1566</v>
      </c>
      <c r="Z300" s="1004">
        <f>IF($S300,M300/VLOOKUP($M248,CropResidue!$H$94:$L$110,5,FALSE)/VLOOKUP($M248,CropResidue!$H$94:$L$110,4,FALSE)/VLOOKUP($M248,CropResidue!$H$94:$L$110,2,FALSE)*VLOOKUP($M248,CropResidue!$G$153:$H$169,2,FALSE),Crop!M300)</f>
        <v>1890</v>
      </c>
      <c r="AA300" s="1004">
        <f>IF($S300,N300/VLOOKUP($M248,CropResidue!$H$94:$L$110,5,FALSE)/VLOOKUP($M248,CropResidue!$H$94:$L$110,4,FALSE)/VLOOKUP($M248,CropResidue!$H$94:$L$110,2,FALSE)*VLOOKUP($M248,CropResidue!$G$153:$H$169,2,FALSE),Crop!N300)</f>
        <v>1494</v>
      </c>
      <c r="AB300" s="1004">
        <f>IF($S300,O300/VLOOKUP($M248,CropResidue!$H$94:$L$110,5,FALSE)/VLOOKUP($M248,CropResidue!$H$94:$L$110,4,FALSE)/VLOOKUP($M248,CropResidue!$H$94:$L$110,2,FALSE)*VLOOKUP($M248,CropResidue!$G$153:$H$169,2,FALSE),Crop!O300)</f>
        <v>1710</v>
      </c>
      <c r="AC300" s="1004">
        <f>IF($S300,P300/VLOOKUP($M248,CropResidue!$H$94:$L$110,5,FALSE)/VLOOKUP($M248,CropResidue!$H$94:$L$110,4,FALSE)/VLOOKUP($M248,CropResidue!$H$94:$L$110,2,FALSE)*VLOOKUP($M248,CropResidue!$G$153:$H$169,2,FALSE),Crop!P300)</f>
        <v>1170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4" t="str">
        <f t="shared" si="38"/>
        <v>YYBNBr</v>
      </c>
      <c r="H301" s="944">
        <v>2000</v>
      </c>
      <c r="I301" s="942">
        <f t="shared" si="45"/>
        <v>2400</v>
      </c>
      <c r="J301" s="942">
        <f t="shared" si="39"/>
        <v>2000</v>
      </c>
      <c r="K301" s="942">
        <f t="shared" si="39"/>
        <v>2440</v>
      </c>
      <c r="L301" s="942">
        <f t="shared" si="39"/>
        <v>1740</v>
      </c>
      <c r="M301" s="942">
        <f t="shared" si="39"/>
        <v>2100</v>
      </c>
      <c r="N301" s="942">
        <f t="shared" si="39"/>
        <v>1660</v>
      </c>
      <c r="O301" s="942">
        <f t="shared" si="39"/>
        <v>1900</v>
      </c>
      <c r="P301" s="942">
        <f t="shared" si="39"/>
        <v>1300</v>
      </c>
      <c r="Q301" s="942">
        <f t="shared" si="39"/>
        <v>0</v>
      </c>
      <c r="R301" s="306"/>
      <c r="S301" s="941" t="b">
        <v>0</v>
      </c>
      <c r="T301" s="943" t="str">
        <f t="shared" si="40"/>
        <v>YYBNBr</v>
      </c>
      <c r="U301" s="1004">
        <f>IF($S301,H301/VLOOKUP($M249,CropResidue!$H$94:$L$110,5,FALSE)/VLOOKUP($M249,CropResidue!$H$94:$L$110,4,FALSE)/VLOOKUP($M249,CropResidue!$H$94:$L$110,2,FALSE)*VLOOKUP($M249,CropResidue!$G$153:$H$169,2,FALSE),Crop!H301)</f>
        <v>2000</v>
      </c>
      <c r="V301" s="1004">
        <f>IF($S301,I301/VLOOKUP($M249,CropResidue!$H$94:$L$110,5,FALSE)/VLOOKUP($M249,CropResidue!$H$94:$L$110,4,FALSE)/VLOOKUP($M249,CropResidue!$H$94:$L$110,2,FALSE)*VLOOKUP($M249,CropResidue!$G$153:$H$169,2,FALSE),Crop!I301)</f>
        <v>2400</v>
      </c>
      <c r="W301" s="1004">
        <f>IF($S301,J301/VLOOKUP($M249,CropResidue!$H$94:$L$110,5,FALSE)/VLOOKUP($M249,CropResidue!$H$94:$L$110,4,FALSE)/VLOOKUP($M249,CropResidue!$H$94:$L$110,2,FALSE)*VLOOKUP($M249,CropResidue!$G$153:$H$169,2,FALSE),Crop!J301)</f>
        <v>2000</v>
      </c>
      <c r="X301" s="1004">
        <f>IF($S301,K301/VLOOKUP($M249,CropResidue!$H$94:$L$110,5,FALSE)/VLOOKUP($M249,CropResidue!$H$94:$L$110,4,FALSE)/VLOOKUP($M249,CropResidue!$H$94:$L$110,2,FALSE)*VLOOKUP($M249,CropResidue!$G$153:$H$169,2,FALSE),Crop!K301)</f>
        <v>2440</v>
      </c>
      <c r="Y301" s="1004">
        <f>IF($S301,L301/VLOOKUP($M249,CropResidue!$H$94:$L$110,5,FALSE)/VLOOKUP($M249,CropResidue!$H$94:$L$110,4,FALSE)/VLOOKUP($M249,CropResidue!$H$94:$L$110,2,FALSE)*VLOOKUP($M249,CropResidue!$G$153:$H$169,2,FALSE),Crop!L301)</f>
        <v>1740</v>
      </c>
      <c r="Z301" s="1004">
        <f>IF($S301,M301/VLOOKUP($M249,CropResidue!$H$94:$L$110,5,FALSE)/VLOOKUP($M249,CropResidue!$H$94:$L$110,4,FALSE)/VLOOKUP($M249,CropResidue!$H$94:$L$110,2,FALSE)*VLOOKUP($M249,CropResidue!$G$153:$H$169,2,FALSE),Crop!M301)</f>
        <v>2100</v>
      </c>
      <c r="AA301" s="1004">
        <f>IF($S301,N301/VLOOKUP($M249,CropResidue!$H$94:$L$110,5,FALSE)/VLOOKUP($M249,CropResidue!$H$94:$L$110,4,FALSE)/VLOOKUP($M249,CropResidue!$H$94:$L$110,2,FALSE)*VLOOKUP($M249,CropResidue!$G$153:$H$169,2,FALSE),Crop!N301)</f>
        <v>1660</v>
      </c>
      <c r="AB301" s="1004">
        <f>IF($S301,O301/VLOOKUP($M249,CropResidue!$H$94:$L$110,5,FALSE)/VLOOKUP($M249,CropResidue!$H$94:$L$110,4,FALSE)/VLOOKUP($M249,CropResidue!$H$94:$L$110,2,FALSE)*VLOOKUP($M249,CropResidue!$G$153:$H$169,2,FALSE),Crop!O301)</f>
        <v>1900</v>
      </c>
      <c r="AC301" s="1004">
        <f>IF($S301,P301/VLOOKUP($M249,CropResidue!$H$94:$L$110,5,FALSE)/VLOOKUP($M249,CropResidue!$H$94:$L$110,4,FALSE)/VLOOKUP($M249,CropResidue!$H$94:$L$110,2,FALSE)*VLOOKUP($M249,CropResidue!$G$153:$H$169,2,FALSE),Crop!P301)</f>
        <v>1300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4" t="str">
        <f t="shared" si="38"/>
        <v>YYNWBr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YYNWBr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4" t="str">
        <f t="shared" si="38"/>
        <v>YYWBNw</v>
      </c>
      <c r="H303" s="944">
        <v>3800</v>
      </c>
      <c r="I303" s="942">
        <f t="shared" si="45"/>
        <v>4560</v>
      </c>
      <c r="J303" s="942">
        <f t="shared" si="39"/>
        <v>3800</v>
      </c>
      <c r="K303" s="942">
        <f t="shared" si="39"/>
        <v>4636</v>
      </c>
      <c r="L303" s="942">
        <f t="shared" si="39"/>
        <v>3306</v>
      </c>
      <c r="M303" s="942">
        <f t="shared" si="39"/>
        <v>3990</v>
      </c>
      <c r="N303" s="942">
        <f t="shared" si="39"/>
        <v>3154</v>
      </c>
      <c r="O303" s="942">
        <f t="shared" si="39"/>
        <v>3610</v>
      </c>
      <c r="P303" s="942">
        <f t="shared" si="39"/>
        <v>2470</v>
      </c>
      <c r="Q303" s="942">
        <f t="shared" si="39"/>
        <v>0</v>
      </c>
      <c r="R303" s="306"/>
      <c r="S303" s="941" t="b">
        <v>0</v>
      </c>
      <c r="T303" s="943" t="str">
        <f t="shared" si="40"/>
        <v>YYWBNw</v>
      </c>
      <c r="U303" s="1004">
        <f>IF($S303,H303/VLOOKUP($M251,CropResidue!$H$94:$L$110,5,FALSE)/VLOOKUP($M251,CropResidue!$H$94:$L$110,4,FALSE)/VLOOKUP($M251,CropResidue!$H$94:$L$110,2,FALSE)*VLOOKUP($M251,CropResidue!$G$153:$H$169,2,FALSE),Crop!H303)</f>
        <v>3800</v>
      </c>
      <c r="V303" s="1004">
        <f>IF($S303,I303/VLOOKUP($M251,CropResidue!$H$94:$L$110,5,FALSE)/VLOOKUP($M251,CropResidue!$H$94:$L$110,4,FALSE)/VLOOKUP($M251,CropResidue!$H$94:$L$110,2,FALSE)*VLOOKUP($M251,CropResidue!$G$153:$H$169,2,FALSE),Crop!I303)</f>
        <v>4560</v>
      </c>
      <c r="W303" s="1004">
        <f>IF($S303,J303/VLOOKUP($M251,CropResidue!$H$94:$L$110,5,FALSE)/VLOOKUP($M251,CropResidue!$H$94:$L$110,4,FALSE)/VLOOKUP($M251,CropResidue!$H$94:$L$110,2,FALSE)*VLOOKUP($M251,CropResidue!$G$153:$H$169,2,FALSE),Crop!J303)</f>
        <v>3800</v>
      </c>
      <c r="X303" s="1004">
        <f>IF($S303,K303/VLOOKUP($M251,CropResidue!$H$94:$L$110,5,FALSE)/VLOOKUP($M251,CropResidue!$H$94:$L$110,4,FALSE)/VLOOKUP($M251,CropResidue!$H$94:$L$110,2,FALSE)*VLOOKUP($M251,CropResidue!$G$153:$H$169,2,FALSE),Crop!K303)</f>
        <v>4636</v>
      </c>
      <c r="Y303" s="1004">
        <f>IF($S303,L303/VLOOKUP($M251,CropResidue!$H$94:$L$110,5,FALSE)/VLOOKUP($M251,CropResidue!$H$94:$L$110,4,FALSE)/VLOOKUP($M251,CropResidue!$H$94:$L$110,2,FALSE)*VLOOKUP($M251,CropResidue!$G$153:$H$169,2,FALSE),Crop!L303)</f>
        <v>3306</v>
      </c>
      <c r="Z303" s="1004">
        <f>IF($S303,M303/VLOOKUP($M251,CropResidue!$H$94:$L$110,5,FALSE)/VLOOKUP($M251,CropResidue!$H$94:$L$110,4,FALSE)/VLOOKUP($M251,CropResidue!$H$94:$L$110,2,FALSE)*VLOOKUP($M251,CropResidue!$G$153:$H$169,2,FALSE),Crop!M303)</f>
        <v>3990</v>
      </c>
      <c r="AA303" s="1004">
        <f>IF($S303,N303/VLOOKUP($M251,CropResidue!$H$94:$L$110,5,FALSE)/VLOOKUP($M251,CropResidue!$H$94:$L$110,4,FALSE)/VLOOKUP($M251,CropResidue!$H$94:$L$110,2,FALSE)*VLOOKUP($M251,CropResidue!$G$153:$H$169,2,FALSE),Crop!N303)</f>
        <v>3154</v>
      </c>
      <c r="AB303" s="1004">
        <f>IF($S303,O303/VLOOKUP($M251,CropResidue!$H$94:$L$110,5,FALSE)/VLOOKUP($M251,CropResidue!$H$94:$L$110,4,FALSE)/VLOOKUP($M251,CropResidue!$H$94:$L$110,2,FALSE)*VLOOKUP($M251,CropResidue!$G$153:$H$169,2,FALSE),Crop!O303)</f>
        <v>3610</v>
      </c>
      <c r="AC303" s="1004">
        <f>IF($S303,P303/VLOOKUP($M251,CropResidue!$H$94:$L$110,5,FALSE)/VLOOKUP($M251,CropResidue!$H$94:$L$110,4,FALSE)/VLOOKUP($M251,CropResidue!$H$94:$L$110,2,FALSE)*VLOOKUP($M251,CropResidue!$G$153:$H$169,2,FALSE),Crop!P303)</f>
        <v>2470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4" t="str">
        <f t="shared" si="38"/>
        <v>YYBNWb</v>
      </c>
      <c r="H304" s="944">
        <v>4000</v>
      </c>
      <c r="I304" s="942">
        <f t="shared" si="45"/>
        <v>4800</v>
      </c>
      <c r="J304" s="942">
        <f t="shared" si="39"/>
        <v>4000</v>
      </c>
      <c r="K304" s="942">
        <f t="shared" si="39"/>
        <v>4880</v>
      </c>
      <c r="L304" s="942">
        <f t="shared" si="39"/>
        <v>3480</v>
      </c>
      <c r="M304" s="942">
        <f t="shared" si="39"/>
        <v>4200</v>
      </c>
      <c r="N304" s="942">
        <f t="shared" si="39"/>
        <v>3320</v>
      </c>
      <c r="O304" s="942">
        <f t="shared" si="39"/>
        <v>3800</v>
      </c>
      <c r="P304" s="942">
        <f t="shared" si="39"/>
        <v>2600</v>
      </c>
      <c r="Q304" s="942">
        <f t="shared" si="39"/>
        <v>0</v>
      </c>
      <c r="S304" s="941" t="b">
        <v>0</v>
      </c>
      <c r="T304" s="943" t="str">
        <f t="shared" si="40"/>
        <v>YYBNWb</v>
      </c>
      <c r="U304" s="1004">
        <f>IF($S304,H304/VLOOKUP($M252,CropResidue!$H$94:$L$110,5,FALSE)/VLOOKUP($M252,CropResidue!$H$94:$L$110,4,FALSE)/VLOOKUP($M252,CropResidue!$H$94:$L$110,2,FALSE)*VLOOKUP($M252,CropResidue!$G$153:$H$169,2,FALSE),Crop!H304)</f>
        <v>4000</v>
      </c>
      <c r="V304" s="1004">
        <f>IF($S304,I304/VLOOKUP($M252,CropResidue!$H$94:$L$110,5,FALSE)/VLOOKUP($M252,CropResidue!$H$94:$L$110,4,FALSE)/VLOOKUP($M252,CropResidue!$H$94:$L$110,2,FALSE)*VLOOKUP($M252,CropResidue!$G$153:$H$169,2,FALSE),Crop!I304)</f>
        <v>4800</v>
      </c>
      <c r="W304" s="1004">
        <f>IF($S304,J304/VLOOKUP($M252,CropResidue!$H$94:$L$110,5,FALSE)/VLOOKUP($M252,CropResidue!$H$94:$L$110,4,FALSE)/VLOOKUP($M252,CropResidue!$H$94:$L$110,2,FALSE)*VLOOKUP($M252,CropResidue!$G$153:$H$169,2,FALSE),Crop!J304)</f>
        <v>4000</v>
      </c>
      <c r="X304" s="1004">
        <f>IF($S304,K304/VLOOKUP($M252,CropResidue!$H$94:$L$110,5,FALSE)/VLOOKUP($M252,CropResidue!$H$94:$L$110,4,FALSE)/VLOOKUP($M252,CropResidue!$H$94:$L$110,2,FALSE)*VLOOKUP($M252,CropResidue!$G$153:$H$169,2,FALSE),Crop!K304)</f>
        <v>4880</v>
      </c>
      <c r="Y304" s="1004">
        <f>IF($S304,L304/VLOOKUP($M252,CropResidue!$H$94:$L$110,5,FALSE)/VLOOKUP($M252,CropResidue!$H$94:$L$110,4,FALSE)/VLOOKUP($M252,CropResidue!$H$94:$L$110,2,FALSE)*VLOOKUP($M252,CropResidue!$G$153:$H$169,2,FALSE),Crop!L304)</f>
        <v>3480</v>
      </c>
      <c r="Z304" s="1004">
        <f>IF($S304,M304/VLOOKUP($M252,CropResidue!$H$94:$L$110,5,FALSE)/VLOOKUP($M252,CropResidue!$H$94:$L$110,4,FALSE)/VLOOKUP($M252,CropResidue!$H$94:$L$110,2,FALSE)*VLOOKUP($M252,CropResidue!$G$153:$H$169,2,FALSE),Crop!M304)</f>
        <v>4200</v>
      </c>
      <c r="AA304" s="1004">
        <f>IF($S304,N304/VLOOKUP($M252,CropResidue!$H$94:$L$110,5,FALSE)/VLOOKUP($M252,CropResidue!$H$94:$L$110,4,FALSE)/VLOOKUP($M252,CropResidue!$H$94:$L$110,2,FALSE)*VLOOKUP($M252,CropResidue!$G$153:$H$169,2,FALSE),Crop!N304)</f>
        <v>3320</v>
      </c>
      <c r="AB304" s="1004">
        <f>IF($S304,O304/VLOOKUP($M252,CropResidue!$H$94:$L$110,5,FALSE)/VLOOKUP($M252,CropResidue!$H$94:$L$110,4,FALSE)/VLOOKUP($M252,CropResidue!$H$94:$L$110,2,FALSE)*VLOOKUP($M252,CropResidue!$G$153:$H$169,2,FALSE),Crop!O304)</f>
        <v>3800</v>
      </c>
      <c r="AC304" s="1004">
        <f>IF($S304,P304/VLOOKUP($M252,CropResidue!$H$94:$L$110,5,FALSE)/VLOOKUP($M252,CropResidue!$H$94:$L$110,4,FALSE)/VLOOKUP($M252,CropResidue!$H$94:$L$110,2,FALSE)*VLOOKUP($M252,CropResidue!$G$153:$H$169,2,FALSE),Crop!P304)</f>
        <v>2600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4" t="str">
        <f t="shared" si="38"/>
        <v>AAAA2A1z</v>
      </c>
      <c r="H305" s="944">
        <v>1800</v>
      </c>
      <c r="I305" s="942">
        <f t="shared" si="45"/>
        <v>2160</v>
      </c>
      <c r="J305" s="942">
        <f t="shared" si="39"/>
        <v>1800</v>
      </c>
      <c r="K305" s="942">
        <f t="shared" si="39"/>
        <v>2196</v>
      </c>
      <c r="L305" s="942">
        <f t="shared" si="39"/>
        <v>1566</v>
      </c>
      <c r="M305" s="942">
        <f t="shared" si="39"/>
        <v>1890</v>
      </c>
      <c r="N305" s="942">
        <f t="shared" si="39"/>
        <v>1494</v>
      </c>
      <c r="O305" s="942">
        <f t="shared" si="39"/>
        <v>1710</v>
      </c>
      <c r="P305" s="942">
        <f t="shared" si="39"/>
        <v>1170</v>
      </c>
      <c r="Q305" s="942">
        <f t="shared" si="39"/>
        <v>0</v>
      </c>
      <c r="R305" s="306"/>
      <c r="S305" s="941" t="b">
        <v>0</v>
      </c>
      <c r="T305" s="943" t="str">
        <f t="shared" si="40"/>
        <v>AAAA2A1z</v>
      </c>
      <c r="U305" s="1004">
        <f>IF($S305,H305/VLOOKUP($M253,CropResidue!$H$94:$L$110,5,FALSE)/VLOOKUP($M253,CropResidue!$H$94:$L$110,4,FALSE)/VLOOKUP($M253,CropResidue!$H$94:$L$110,2,FALSE)*VLOOKUP($M253,CropResidue!$G$153:$H$169,2,FALSE),Crop!H305)</f>
        <v>1800</v>
      </c>
      <c r="V305" s="1004">
        <f>IF($S305,I305/VLOOKUP($M253,CropResidue!$H$94:$L$110,5,FALSE)/VLOOKUP($M253,CropResidue!$H$94:$L$110,4,FALSE)/VLOOKUP($M253,CropResidue!$H$94:$L$110,2,FALSE)*VLOOKUP($M253,CropResidue!$G$153:$H$169,2,FALSE),Crop!I305)</f>
        <v>2160</v>
      </c>
      <c r="W305" s="1004">
        <f>IF($S305,J305/VLOOKUP($M253,CropResidue!$H$94:$L$110,5,FALSE)/VLOOKUP($M253,CropResidue!$H$94:$L$110,4,FALSE)/VLOOKUP($M253,CropResidue!$H$94:$L$110,2,FALSE)*VLOOKUP($M253,CropResidue!$G$153:$H$169,2,FALSE),Crop!J305)</f>
        <v>1800</v>
      </c>
      <c r="X305" s="1004">
        <f>IF($S305,K305/VLOOKUP($M253,CropResidue!$H$94:$L$110,5,FALSE)/VLOOKUP($M253,CropResidue!$H$94:$L$110,4,FALSE)/VLOOKUP($M253,CropResidue!$H$94:$L$110,2,FALSE)*VLOOKUP($M253,CropResidue!$G$153:$H$169,2,FALSE),Crop!K305)</f>
        <v>2196</v>
      </c>
      <c r="Y305" s="1004">
        <f>IF($S305,L305/VLOOKUP($M253,CropResidue!$H$94:$L$110,5,FALSE)/VLOOKUP($M253,CropResidue!$H$94:$L$110,4,FALSE)/VLOOKUP($M253,CropResidue!$H$94:$L$110,2,FALSE)*VLOOKUP($M253,CropResidue!$G$153:$H$169,2,FALSE),Crop!L305)</f>
        <v>1566</v>
      </c>
      <c r="Z305" s="1004">
        <f>IF($S305,M305/VLOOKUP($M253,CropResidue!$H$94:$L$110,5,FALSE)/VLOOKUP($M253,CropResidue!$H$94:$L$110,4,FALSE)/VLOOKUP($M253,CropResidue!$H$94:$L$110,2,FALSE)*VLOOKUP($M253,CropResidue!$G$153:$H$169,2,FALSE),Crop!M305)</f>
        <v>1890</v>
      </c>
      <c r="AA305" s="1004">
        <f>IF($S305,N305/VLOOKUP($M253,CropResidue!$H$94:$L$110,5,FALSE)/VLOOKUP($M253,CropResidue!$H$94:$L$110,4,FALSE)/VLOOKUP($M253,CropResidue!$H$94:$L$110,2,FALSE)*VLOOKUP($M253,CropResidue!$G$153:$H$169,2,FALSE),Crop!N305)</f>
        <v>1494</v>
      </c>
      <c r="AB305" s="1004">
        <f>IF($S305,O305/VLOOKUP($M253,CropResidue!$H$94:$L$110,5,FALSE)/VLOOKUP($M253,CropResidue!$H$94:$L$110,4,FALSE)/VLOOKUP($M253,CropResidue!$H$94:$L$110,2,FALSE)*VLOOKUP($M253,CropResidue!$G$153:$H$169,2,FALSE),Crop!O305)</f>
        <v>1710</v>
      </c>
      <c r="AC305" s="1004">
        <f>IF($S305,P305/VLOOKUP($M253,CropResidue!$H$94:$L$110,5,FALSE)/VLOOKUP($M253,CropResidue!$H$94:$L$110,4,FALSE)/VLOOKUP($M253,CropResidue!$H$94:$L$110,2,FALSE)*VLOOKUP($M253,CropResidue!$G$153:$H$169,2,FALSE),Crop!P305)</f>
        <v>1170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4" t="str">
        <f t="shared" si="38"/>
        <v>AAAA2Nw</v>
      </c>
      <c r="H306" s="944">
        <v>3800</v>
      </c>
      <c r="I306" s="942">
        <f t="shared" si="45"/>
        <v>4560</v>
      </c>
      <c r="J306" s="942">
        <f t="shared" si="39"/>
        <v>3800</v>
      </c>
      <c r="K306" s="942">
        <f t="shared" si="39"/>
        <v>4636</v>
      </c>
      <c r="L306" s="942">
        <f t="shared" si="39"/>
        <v>3306</v>
      </c>
      <c r="M306" s="942">
        <f t="shared" si="39"/>
        <v>3990</v>
      </c>
      <c r="N306" s="942">
        <f t="shared" si="39"/>
        <v>3154</v>
      </c>
      <c r="O306" s="942">
        <f t="shared" si="39"/>
        <v>3610</v>
      </c>
      <c r="P306" s="942">
        <f t="shared" si="39"/>
        <v>2470</v>
      </c>
      <c r="Q306" s="942">
        <f t="shared" si="39"/>
        <v>0</v>
      </c>
      <c r="R306" s="306"/>
      <c r="S306" s="941" t="b">
        <v>0</v>
      </c>
      <c r="T306" s="943" t="str">
        <f t="shared" si="40"/>
        <v>AAAA2Nw</v>
      </c>
      <c r="U306" s="1004">
        <f>IF($S306,H306/VLOOKUP($M254,CropResidue!$H$94:$L$110,5,FALSE)/VLOOKUP($M254,CropResidue!$H$94:$L$110,4,FALSE)/VLOOKUP($M254,CropResidue!$H$94:$L$110,2,FALSE)*VLOOKUP($M254,CropResidue!$G$153:$H$169,2,FALSE),Crop!H306)</f>
        <v>3800</v>
      </c>
      <c r="V306" s="1004">
        <f>IF($S306,I306/VLOOKUP($M254,CropResidue!$H$94:$L$110,5,FALSE)/VLOOKUP($M254,CropResidue!$H$94:$L$110,4,FALSE)/VLOOKUP($M254,CropResidue!$H$94:$L$110,2,FALSE)*VLOOKUP($M254,CropResidue!$G$153:$H$169,2,FALSE),Crop!I306)</f>
        <v>4560</v>
      </c>
      <c r="W306" s="1004">
        <f>IF($S306,J306/VLOOKUP($M254,CropResidue!$H$94:$L$110,5,FALSE)/VLOOKUP($M254,CropResidue!$H$94:$L$110,4,FALSE)/VLOOKUP($M254,CropResidue!$H$94:$L$110,2,FALSE)*VLOOKUP($M254,CropResidue!$G$153:$H$169,2,FALSE),Crop!J306)</f>
        <v>3800</v>
      </c>
      <c r="X306" s="1004">
        <f>IF($S306,K306/VLOOKUP($M254,CropResidue!$H$94:$L$110,5,FALSE)/VLOOKUP($M254,CropResidue!$H$94:$L$110,4,FALSE)/VLOOKUP($M254,CropResidue!$H$94:$L$110,2,FALSE)*VLOOKUP($M254,CropResidue!$G$153:$H$169,2,FALSE),Crop!K306)</f>
        <v>4636</v>
      </c>
      <c r="Y306" s="1004">
        <f>IF($S306,L306/VLOOKUP($M254,CropResidue!$H$94:$L$110,5,FALSE)/VLOOKUP($M254,CropResidue!$H$94:$L$110,4,FALSE)/VLOOKUP($M254,CropResidue!$H$94:$L$110,2,FALSE)*VLOOKUP($M254,CropResidue!$G$153:$H$169,2,FALSE),Crop!L306)</f>
        <v>3306</v>
      </c>
      <c r="Z306" s="1004">
        <f>IF($S306,M306/VLOOKUP($M254,CropResidue!$H$94:$L$110,5,FALSE)/VLOOKUP($M254,CropResidue!$H$94:$L$110,4,FALSE)/VLOOKUP($M254,CropResidue!$H$94:$L$110,2,FALSE)*VLOOKUP($M254,CropResidue!$G$153:$H$169,2,FALSE),Crop!M306)</f>
        <v>3990</v>
      </c>
      <c r="AA306" s="1004">
        <f>IF($S306,N306/VLOOKUP($M254,CropResidue!$H$94:$L$110,5,FALSE)/VLOOKUP($M254,CropResidue!$H$94:$L$110,4,FALSE)/VLOOKUP($M254,CropResidue!$H$94:$L$110,2,FALSE)*VLOOKUP($M254,CropResidue!$G$153:$H$169,2,FALSE),Crop!N306)</f>
        <v>3154</v>
      </c>
      <c r="AB306" s="1004">
        <f>IF($S306,O306/VLOOKUP($M254,CropResidue!$H$94:$L$110,5,FALSE)/VLOOKUP($M254,CropResidue!$H$94:$L$110,4,FALSE)/VLOOKUP($M254,CropResidue!$H$94:$L$110,2,FALSE)*VLOOKUP($M254,CropResidue!$G$153:$H$169,2,FALSE),Crop!O306)</f>
        <v>3610</v>
      </c>
      <c r="AC306" s="1004">
        <f>IF($S306,P306/VLOOKUP($M254,CropResidue!$H$94:$L$110,5,FALSE)/VLOOKUP($M254,CropResidue!$H$94:$L$110,4,FALSE)/VLOOKUP($M254,CropResidue!$H$94:$L$110,2,FALSE)*VLOOKUP($M254,CropResidue!$G$153:$H$169,2,FALSE),Crop!P306)</f>
        <v>2470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4" t="str">
        <f t="shared" si="38"/>
        <v>AAANWb</v>
      </c>
      <c r="H307" s="944">
        <v>4000</v>
      </c>
      <c r="I307" s="942">
        <f t="shared" si="45"/>
        <v>4800</v>
      </c>
      <c r="J307" s="942">
        <f t="shared" si="39"/>
        <v>4000</v>
      </c>
      <c r="K307" s="942">
        <f t="shared" si="39"/>
        <v>4880</v>
      </c>
      <c r="L307" s="942">
        <f t="shared" si="39"/>
        <v>3480</v>
      </c>
      <c r="M307" s="942">
        <f t="shared" si="39"/>
        <v>4200</v>
      </c>
      <c r="N307" s="942">
        <f t="shared" si="39"/>
        <v>3320</v>
      </c>
      <c r="O307" s="942">
        <f t="shared" si="39"/>
        <v>3800</v>
      </c>
      <c r="P307" s="942">
        <f t="shared" si="39"/>
        <v>2600</v>
      </c>
      <c r="Q307" s="942">
        <f t="shared" si="39"/>
        <v>0</v>
      </c>
      <c r="R307" s="306"/>
      <c r="S307" s="941" t="b">
        <v>0</v>
      </c>
      <c r="T307" s="943" t="str">
        <f t="shared" si="40"/>
        <v>AAANWb</v>
      </c>
      <c r="U307" s="1004">
        <f>IF($S307,H307/VLOOKUP($M255,CropResidue!$H$94:$L$110,5,FALSE)/VLOOKUP($M255,CropResidue!$H$94:$L$110,4,FALSE)/VLOOKUP($M255,CropResidue!$H$94:$L$110,2,FALSE)*VLOOKUP($M255,CropResidue!$G$153:$H$169,2,FALSE),Crop!H307)</f>
        <v>4000</v>
      </c>
      <c r="V307" s="1004">
        <f>IF($S307,I307/VLOOKUP($M255,CropResidue!$H$94:$L$110,5,FALSE)/VLOOKUP($M255,CropResidue!$H$94:$L$110,4,FALSE)/VLOOKUP($M255,CropResidue!$H$94:$L$110,2,FALSE)*VLOOKUP($M255,CropResidue!$G$153:$H$169,2,FALSE),Crop!I307)</f>
        <v>4800</v>
      </c>
      <c r="W307" s="1004">
        <f>IF($S307,J307/VLOOKUP($M255,CropResidue!$H$94:$L$110,5,FALSE)/VLOOKUP($M255,CropResidue!$H$94:$L$110,4,FALSE)/VLOOKUP($M255,CropResidue!$H$94:$L$110,2,FALSE)*VLOOKUP($M255,CropResidue!$G$153:$H$169,2,FALSE),Crop!J307)</f>
        <v>4000</v>
      </c>
      <c r="X307" s="1004">
        <f>IF($S307,K307/VLOOKUP($M255,CropResidue!$H$94:$L$110,5,FALSE)/VLOOKUP($M255,CropResidue!$H$94:$L$110,4,FALSE)/VLOOKUP($M255,CropResidue!$H$94:$L$110,2,FALSE)*VLOOKUP($M255,CropResidue!$G$153:$H$169,2,FALSE),Crop!K307)</f>
        <v>4880</v>
      </c>
      <c r="Y307" s="1004">
        <f>IF($S307,L307/VLOOKUP($M255,CropResidue!$H$94:$L$110,5,FALSE)/VLOOKUP($M255,CropResidue!$H$94:$L$110,4,FALSE)/VLOOKUP($M255,CropResidue!$H$94:$L$110,2,FALSE)*VLOOKUP($M255,CropResidue!$G$153:$H$169,2,FALSE),Crop!L307)</f>
        <v>3480</v>
      </c>
      <c r="Z307" s="1004">
        <f>IF($S307,M307/VLOOKUP($M255,CropResidue!$H$94:$L$110,5,FALSE)/VLOOKUP($M255,CropResidue!$H$94:$L$110,4,FALSE)/VLOOKUP($M255,CropResidue!$H$94:$L$110,2,FALSE)*VLOOKUP($M255,CropResidue!$G$153:$H$169,2,FALSE),Crop!M307)</f>
        <v>4200</v>
      </c>
      <c r="AA307" s="1004">
        <f>IF($S307,N307/VLOOKUP($M255,CropResidue!$H$94:$L$110,5,FALSE)/VLOOKUP($M255,CropResidue!$H$94:$L$110,4,FALSE)/VLOOKUP($M255,CropResidue!$H$94:$L$110,2,FALSE)*VLOOKUP($M255,CropResidue!$G$153:$H$169,2,FALSE),Crop!N307)</f>
        <v>3320</v>
      </c>
      <c r="AB307" s="1004">
        <f>IF($S307,O307/VLOOKUP($M255,CropResidue!$H$94:$L$110,5,FALSE)/VLOOKUP($M255,CropResidue!$H$94:$L$110,4,FALSE)/VLOOKUP($M255,CropResidue!$H$94:$L$110,2,FALSE)*VLOOKUP($M255,CropResidue!$G$153:$H$169,2,FALSE),Crop!O307)</f>
        <v>3800</v>
      </c>
      <c r="AC307" s="1004">
        <f>IF($S307,P307/VLOOKUP($M255,CropResidue!$H$94:$L$110,5,FALSE)/VLOOKUP($M255,CropResidue!$H$94:$L$110,4,FALSE)/VLOOKUP($M255,CropResidue!$H$94:$L$110,2,FALSE)*VLOOKUP($M255,CropResidue!$G$153:$H$169,2,FALSE),Crop!P307)</f>
        <v>2600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4" t="str">
        <f t="shared" si="38"/>
        <v>AANWBa</v>
      </c>
      <c r="H308" s="944">
        <v>0</v>
      </c>
      <c r="I308" s="942">
        <f t="shared" si="45"/>
        <v>0</v>
      </c>
      <c r="J308" s="942">
        <f t="shared" si="39"/>
        <v>0</v>
      </c>
      <c r="K308" s="942">
        <f t="shared" si="39"/>
        <v>0</v>
      </c>
      <c r="L308" s="942">
        <f t="shared" si="39"/>
        <v>0</v>
      </c>
      <c r="M308" s="942">
        <f t="shared" si="39"/>
        <v>0</v>
      </c>
      <c r="N308" s="942">
        <f t="shared" si="39"/>
        <v>0</v>
      </c>
      <c r="O308" s="942">
        <f t="shared" si="39"/>
        <v>0</v>
      </c>
      <c r="P308" s="942">
        <f t="shared" si="39"/>
        <v>0</v>
      </c>
      <c r="Q308" s="942">
        <f t="shared" si="39"/>
        <v>0</v>
      </c>
      <c r="R308" s="306"/>
      <c r="S308" s="941" t="b">
        <v>0</v>
      </c>
      <c r="T308" s="943" t="str">
        <f t="shared" si="40"/>
        <v>AANWBa</v>
      </c>
      <c r="U308" s="1004">
        <f>IF($S308,H308/VLOOKUP($M256,CropResidue!$H$94:$L$110,5,FALSE)/VLOOKUP($M256,CropResidue!$H$94:$L$110,4,FALSE)/VLOOKUP($M256,CropResidue!$H$94:$L$110,2,FALSE)*VLOOKUP($M256,CropResidue!$G$153:$H$169,2,FALSE),Crop!H308)</f>
        <v>0</v>
      </c>
      <c r="V308" s="1004">
        <f>IF($S308,I308/VLOOKUP($M256,CropResidue!$H$94:$L$110,5,FALSE)/VLOOKUP($M256,CropResidue!$H$94:$L$110,4,FALSE)/VLOOKUP($M256,CropResidue!$H$94:$L$110,2,FALSE)*VLOOKUP($M256,CropResidue!$G$153:$H$169,2,FALSE),Crop!I308)</f>
        <v>0</v>
      </c>
      <c r="W308" s="1004">
        <f>IF($S308,J308/VLOOKUP($M256,CropResidue!$H$94:$L$110,5,FALSE)/VLOOKUP($M256,CropResidue!$H$94:$L$110,4,FALSE)/VLOOKUP($M256,CropResidue!$H$94:$L$110,2,FALSE)*VLOOKUP($M256,CropResidue!$G$153:$H$169,2,FALSE),Crop!J308)</f>
        <v>0</v>
      </c>
      <c r="X308" s="1004">
        <f>IF($S308,K308/VLOOKUP($M256,CropResidue!$H$94:$L$110,5,FALSE)/VLOOKUP($M256,CropResidue!$H$94:$L$110,4,FALSE)/VLOOKUP($M256,CropResidue!$H$94:$L$110,2,FALSE)*VLOOKUP($M256,CropResidue!$G$153:$H$169,2,FALSE),Crop!K308)</f>
        <v>0</v>
      </c>
      <c r="Y308" s="1004">
        <f>IF($S308,L308/VLOOKUP($M256,CropResidue!$H$94:$L$110,5,FALSE)/VLOOKUP($M256,CropResidue!$H$94:$L$110,4,FALSE)/VLOOKUP($M256,CropResidue!$H$94:$L$110,2,FALSE)*VLOOKUP($M256,CropResidue!$G$153:$H$169,2,FALSE),Crop!L308)</f>
        <v>0</v>
      </c>
      <c r="Z308" s="1004">
        <f>IF($S308,M308/VLOOKUP($M256,CropResidue!$H$94:$L$110,5,FALSE)/VLOOKUP($M256,CropResidue!$H$94:$L$110,4,FALSE)/VLOOKUP($M256,CropResidue!$H$94:$L$110,2,FALSE)*VLOOKUP($M256,CropResidue!$G$153:$H$169,2,FALSE),Crop!M308)</f>
        <v>0</v>
      </c>
      <c r="AA308" s="1004">
        <f>IF($S308,N308/VLOOKUP($M256,CropResidue!$H$94:$L$110,5,FALSE)/VLOOKUP($M256,CropResidue!$H$94:$L$110,4,FALSE)/VLOOKUP($M256,CropResidue!$H$94:$L$110,2,FALSE)*VLOOKUP($M256,CropResidue!$G$153:$H$169,2,FALSE),Crop!N308)</f>
        <v>0</v>
      </c>
      <c r="AB308" s="1004">
        <f>IF($S308,O308/VLOOKUP($M256,CropResidue!$H$94:$L$110,5,FALSE)/VLOOKUP($M256,CropResidue!$H$94:$L$110,4,FALSE)/VLOOKUP($M256,CropResidue!$H$94:$L$110,2,FALSE)*VLOOKUP($M256,CropResidue!$G$153:$H$169,2,FALSE),Crop!O308)</f>
        <v>0</v>
      </c>
      <c r="AC308" s="1004">
        <f>IF($S308,P308/VLOOKUP($M256,CropResidue!$H$94:$L$110,5,FALSE)/VLOOKUP($M256,CropResidue!$H$94:$L$110,4,FALSE)/VLOOKUP($M256,CropResidue!$H$94:$L$110,2,FALSE)*VLOOKUP($M256,CropResidue!$G$153:$H$169,2,FALSE),Crop!P308)</f>
        <v>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4" t="str">
        <f t="shared" si="38"/>
        <v>AYWBA1a</v>
      </c>
      <c r="H309" s="944">
        <v>0</v>
      </c>
      <c r="I309" s="942">
        <f t="shared" si="45"/>
        <v>0</v>
      </c>
      <c r="J309" s="942">
        <f t="shared" si="45"/>
        <v>0</v>
      </c>
      <c r="K309" s="942">
        <f t="shared" si="45"/>
        <v>0</v>
      </c>
      <c r="L309" s="942">
        <f t="shared" si="45"/>
        <v>0</v>
      </c>
      <c r="M309" s="942">
        <f t="shared" si="45"/>
        <v>0</v>
      </c>
      <c r="N309" s="942">
        <f t="shared" si="45"/>
        <v>0</v>
      </c>
      <c r="O309" s="942">
        <f t="shared" si="45"/>
        <v>0</v>
      </c>
      <c r="P309" s="942">
        <f t="shared" si="45"/>
        <v>0</v>
      </c>
      <c r="Q309" s="942">
        <f t="shared" si="45"/>
        <v>0</v>
      </c>
      <c r="R309" s="306"/>
      <c r="S309" s="941" t="b">
        <v>0</v>
      </c>
      <c r="T309" s="943" t="str">
        <f t="shared" si="40"/>
        <v>AYWBA1a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4" t="str">
        <f t="shared" si="38"/>
        <v>YYBA2A1a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YYBA2A1a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4" t="str">
        <f t="shared" si="38"/>
        <v>YYAA2A1a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YYAA2A1a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4" t="str">
        <f t="shared" si="38"/>
        <v>YAAA2A1a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S312" s="941" t="b">
        <v>0</v>
      </c>
      <c r="T312" s="943" t="str">
        <f t="shared" si="40"/>
        <v>YAAA2A1a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687" customFormat="1" ht="15" outlineLevel="1" x14ac:dyDescent="0.25">
      <c r="A313" s="691"/>
      <c r="B313" s="688"/>
      <c r="C313" s="700"/>
      <c r="D313" s="700"/>
      <c r="E313" s="700"/>
      <c r="F313" s="704"/>
      <c r="G313" s="704" t="str">
        <f t="shared" si="38"/>
        <v>YYFWBz</v>
      </c>
      <c r="H313" s="944">
        <v>1800</v>
      </c>
      <c r="I313" s="942">
        <f t="shared" si="45"/>
        <v>2160</v>
      </c>
      <c r="J313" s="942">
        <f t="shared" si="45"/>
        <v>1800</v>
      </c>
      <c r="K313" s="942">
        <f t="shared" si="45"/>
        <v>2196</v>
      </c>
      <c r="L313" s="942">
        <f t="shared" si="45"/>
        <v>1566</v>
      </c>
      <c r="M313" s="942">
        <f t="shared" si="45"/>
        <v>1890</v>
      </c>
      <c r="N313" s="942">
        <f t="shared" si="45"/>
        <v>1494</v>
      </c>
      <c r="O313" s="942">
        <f t="shared" si="45"/>
        <v>1710</v>
      </c>
      <c r="P313" s="942">
        <f t="shared" si="45"/>
        <v>1170</v>
      </c>
      <c r="Q313" s="942">
        <f t="shared" si="45"/>
        <v>0</v>
      </c>
      <c r="S313" s="941" t="b">
        <v>0</v>
      </c>
      <c r="T313" s="943" t="str">
        <f t="shared" ref="T313:T316" si="46">G313</f>
        <v>YYFWBz</v>
      </c>
      <c r="U313" s="1004">
        <f>IF($S313,H313/VLOOKUP($M261,CropResidue!$H$94:$L$110,5,FALSE)/VLOOKUP($M261,CropResidue!$H$94:$L$110,4,FALSE)/VLOOKUP($M261,CropResidue!$H$94:$L$110,2,FALSE)*VLOOKUP($M261,CropResidue!$G$153:$H$169,2,FALSE),Crop!H313)</f>
        <v>1800</v>
      </c>
      <c r="V313" s="1004">
        <f>IF($S313,I313/VLOOKUP($M261,CropResidue!$H$94:$L$110,5,FALSE)/VLOOKUP($M261,CropResidue!$H$94:$L$110,4,FALSE)/VLOOKUP($M261,CropResidue!$H$94:$L$110,2,FALSE)*VLOOKUP($M261,CropResidue!$G$153:$H$169,2,FALSE),Crop!I313)</f>
        <v>2160</v>
      </c>
      <c r="W313" s="1004">
        <f>IF($S313,J313/VLOOKUP($M261,CropResidue!$H$94:$L$110,5,FALSE)/VLOOKUP($M261,CropResidue!$H$94:$L$110,4,FALSE)/VLOOKUP($M261,CropResidue!$H$94:$L$110,2,FALSE)*VLOOKUP($M261,CropResidue!$G$153:$H$169,2,FALSE),Crop!J313)</f>
        <v>1800</v>
      </c>
      <c r="X313" s="1004">
        <f>IF($S313,K313/VLOOKUP($M261,CropResidue!$H$94:$L$110,5,FALSE)/VLOOKUP($M261,CropResidue!$H$94:$L$110,4,FALSE)/VLOOKUP($M261,CropResidue!$H$94:$L$110,2,FALSE)*VLOOKUP($M261,CropResidue!$G$153:$H$169,2,FALSE),Crop!K313)</f>
        <v>2196</v>
      </c>
      <c r="Y313" s="1004">
        <f>IF($S313,L313/VLOOKUP($M261,CropResidue!$H$94:$L$110,5,FALSE)/VLOOKUP($M261,CropResidue!$H$94:$L$110,4,FALSE)/VLOOKUP($M261,CropResidue!$H$94:$L$110,2,FALSE)*VLOOKUP($M261,CropResidue!$G$153:$H$169,2,FALSE),Crop!L313)</f>
        <v>1566</v>
      </c>
      <c r="Z313" s="1004">
        <f>IF($S313,M313/VLOOKUP($M261,CropResidue!$H$94:$L$110,5,FALSE)/VLOOKUP($M261,CropResidue!$H$94:$L$110,4,FALSE)/VLOOKUP($M261,CropResidue!$H$94:$L$110,2,FALSE)*VLOOKUP($M261,CropResidue!$G$153:$H$169,2,FALSE),Crop!M313)</f>
        <v>1890</v>
      </c>
      <c r="AA313" s="1004">
        <f>IF($S313,N313/VLOOKUP($M261,CropResidue!$H$94:$L$110,5,FALSE)/VLOOKUP($M261,CropResidue!$H$94:$L$110,4,FALSE)/VLOOKUP($M261,CropResidue!$H$94:$L$110,2,FALSE)*VLOOKUP($M261,CropResidue!$G$153:$H$169,2,FALSE),Crop!N313)</f>
        <v>1494</v>
      </c>
      <c r="AB313" s="1004">
        <f>IF($S313,O313/VLOOKUP($M261,CropResidue!$H$94:$L$110,5,FALSE)/VLOOKUP($M261,CropResidue!$H$94:$L$110,4,FALSE)/VLOOKUP($M261,CropResidue!$H$94:$L$110,2,FALSE)*VLOOKUP($M261,CropResidue!$G$153:$H$169,2,FALSE),Crop!O313)</f>
        <v>1710</v>
      </c>
      <c r="AC313" s="1004">
        <f>IF($S313,P313/VLOOKUP($M261,CropResidue!$H$94:$L$110,5,FALSE)/VLOOKUP($M261,CropResidue!$H$94:$L$110,4,FALSE)/VLOOKUP($M261,CropResidue!$H$94:$L$110,2,FALSE)*VLOOKUP($M261,CropResidue!$G$153:$H$169,2,FALSE),Crop!P313)</f>
        <v>1170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5"/>
      <c r="AY313" s="690"/>
      <c r="AZ313" s="690"/>
      <c r="BA313" s="690"/>
    </row>
    <row r="314" spans="1:53" s="687" customFormat="1" ht="15" outlineLevel="1" x14ac:dyDescent="0.25">
      <c r="A314" s="691"/>
      <c r="B314" s="688"/>
      <c r="C314" s="700"/>
      <c r="D314" s="700"/>
      <c r="E314" s="700"/>
      <c r="F314" s="704"/>
      <c r="G314" s="704" t="str">
        <f t="shared" si="38"/>
        <v>YYBNWf</v>
      </c>
      <c r="H314" s="944">
        <v>2200</v>
      </c>
      <c r="I314" s="942">
        <f t="shared" si="45"/>
        <v>2640</v>
      </c>
      <c r="J314" s="942">
        <f t="shared" si="45"/>
        <v>2200</v>
      </c>
      <c r="K314" s="942">
        <f t="shared" si="45"/>
        <v>2684</v>
      </c>
      <c r="L314" s="942">
        <f t="shared" si="45"/>
        <v>1914</v>
      </c>
      <c r="M314" s="942">
        <f t="shared" si="45"/>
        <v>2310</v>
      </c>
      <c r="N314" s="942">
        <f t="shared" si="45"/>
        <v>1826</v>
      </c>
      <c r="O314" s="942">
        <f t="shared" si="45"/>
        <v>2090</v>
      </c>
      <c r="P314" s="942">
        <f t="shared" si="45"/>
        <v>1430</v>
      </c>
      <c r="Q314" s="942">
        <f t="shared" si="45"/>
        <v>0</v>
      </c>
      <c r="S314" s="941" t="b">
        <v>0</v>
      </c>
      <c r="T314" s="943" t="str">
        <f t="shared" si="46"/>
        <v>YYBNWf</v>
      </c>
      <c r="U314" s="1004">
        <f>IF($S314,H314/VLOOKUP($M262,CropResidue!$H$94:$L$110,5,FALSE)/VLOOKUP($M262,CropResidue!$H$94:$L$110,4,FALSE)/VLOOKUP($M262,CropResidue!$H$94:$L$110,2,FALSE)*VLOOKUP($M262,CropResidue!$G$153:$H$169,2,FALSE),Crop!H314)</f>
        <v>2200</v>
      </c>
      <c r="V314" s="1004">
        <f>IF($S314,I314/VLOOKUP($M262,CropResidue!$H$94:$L$110,5,FALSE)/VLOOKUP($M262,CropResidue!$H$94:$L$110,4,FALSE)/VLOOKUP($M262,CropResidue!$H$94:$L$110,2,FALSE)*VLOOKUP($M262,CropResidue!$G$153:$H$169,2,FALSE),Crop!I314)</f>
        <v>2640</v>
      </c>
      <c r="W314" s="1004">
        <f>IF($S314,J314/VLOOKUP($M262,CropResidue!$H$94:$L$110,5,FALSE)/VLOOKUP($M262,CropResidue!$H$94:$L$110,4,FALSE)/VLOOKUP($M262,CropResidue!$H$94:$L$110,2,FALSE)*VLOOKUP($M262,CropResidue!$G$153:$H$169,2,FALSE),Crop!J314)</f>
        <v>2200</v>
      </c>
      <c r="X314" s="1004">
        <f>IF($S314,K314/VLOOKUP($M262,CropResidue!$H$94:$L$110,5,FALSE)/VLOOKUP($M262,CropResidue!$H$94:$L$110,4,FALSE)/VLOOKUP($M262,CropResidue!$H$94:$L$110,2,FALSE)*VLOOKUP($M262,CropResidue!$G$153:$H$169,2,FALSE),Crop!K314)</f>
        <v>2684</v>
      </c>
      <c r="Y314" s="1004">
        <f>IF($S314,L314/VLOOKUP($M262,CropResidue!$H$94:$L$110,5,FALSE)/VLOOKUP($M262,CropResidue!$H$94:$L$110,4,FALSE)/VLOOKUP($M262,CropResidue!$H$94:$L$110,2,FALSE)*VLOOKUP($M262,CropResidue!$G$153:$H$169,2,FALSE),Crop!L314)</f>
        <v>1914</v>
      </c>
      <c r="Z314" s="1004">
        <f>IF($S314,M314/VLOOKUP($M262,CropResidue!$H$94:$L$110,5,FALSE)/VLOOKUP($M262,CropResidue!$H$94:$L$110,4,FALSE)/VLOOKUP($M262,CropResidue!$H$94:$L$110,2,FALSE)*VLOOKUP($M262,CropResidue!$G$153:$H$169,2,FALSE),Crop!M314)</f>
        <v>2310</v>
      </c>
      <c r="AA314" s="1004">
        <f>IF($S314,N314/VLOOKUP($M262,CropResidue!$H$94:$L$110,5,FALSE)/VLOOKUP($M262,CropResidue!$H$94:$L$110,4,FALSE)/VLOOKUP($M262,CropResidue!$H$94:$L$110,2,FALSE)*VLOOKUP($M262,CropResidue!$G$153:$H$169,2,FALSE),Crop!N314)</f>
        <v>1826</v>
      </c>
      <c r="AB314" s="1004">
        <f>IF($S314,O314/VLOOKUP($M262,CropResidue!$H$94:$L$110,5,FALSE)/VLOOKUP($M262,CropResidue!$H$94:$L$110,4,FALSE)/VLOOKUP($M262,CropResidue!$H$94:$L$110,2,FALSE)*VLOOKUP($M262,CropResidue!$G$153:$H$169,2,FALSE),Crop!O314)</f>
        <v>2090</v>
      </c>
      <c r="AC314" s="1004">
        <f>IF($S314,P314/VLOOKUP($M262,CropResidue!$H$94:$L$110,5,FALSE)/VLOOKUP($M262,CropResidue!$H$94:$L$110,4,FALSE)/VLOOKUP($M262,CropResidue!$H$94:$L$110,2,FALSE)*VLOOKUP($M262,CropResidue!$G$153:$H$169,2,FALSE),Crop!P314)</f>
        <v>1430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5" outlineLevel="1" x14ac:dyDescent="0.25">
      <c r="A315" s="691"/>
      <c r="B315" s="688"/>
      <c r="C315" s="700"/>
      <c r="D315" s="700"/>
      <c r="E315" s="700"/>
      <c r="F315" s="704"/>
      <c r="G315" s="704" t="str">
        <f t="shared" si="38"/>
        <v>YYNWFw</v>
      </c>
      <c r="H315" s="944">
        <v>4200</v>
      </c>
      <c r="I315" s="942">
        <f t="shared" si="45"/>
        <v>5040</v>
      </c>
      <c r="J315" s="942">
        <f t="shared" si="45"/>
        <v>4200</v>
      </c>
      <c r="K315" s="942">
        <f t="shared" si="45"/>
        <v>5124</v>
      </c>
      <c r="L315" s="942">
        <f t="shared" si="45"/>
        <v>3654</v>
      </c>
      <c r="M315" s="942">
        <f t="shared" si="45"/>
        <v>4410</v>
      </c>
      <c r="N315" s="942">
        <f t="shared" si="45"/>
        <v>3486</v>
      </c>
      <c r="O315" s="942">
        <f t="shared" si="45"/>
        <v>3990</v>
      </c>
      <c r="P315" s="942">
        <f t="shared" si="45"/>
        <v>2730</v>
      </c>
      <c r="Q315" s="942">
        <f t="shared" si="45"/>
        <v>0</v>
      </c>
      <c r="S315" s="941" t="b">
        <v>0</v>
      </c>
      <c r="T315" s="943" t="str">
        <f t="shared" si="46"/>
        <v>YYNWFw</v>
      </c>
      <c r="U315" s="1004">
        <f>IF($S315,H315/VLOOKUP($M263,CropResidue!$H$94:$L$110,5,FALSE)/VLOOKUP($M263,CropResidue!$H$94:$L$110,4,FALSE)/VLOOKUP($M263,CropResidue!$H$94:$L$110,2,FALSE)*VLOOKUP($M263,CropResidue!$G$153:$H$169,2,FALSE),Crop!H315)</f>
        <v>4200</v>
      </c>
      <c r="V315" s="1004">
        <f>IF($S315,I315/VLOOKUP($M263,CropResidue!$H$94:$L$110,5,FALSE)/VLOOKUP($M263,CropResidue!$H$94:$L$110,4,FALSE)/VLOOKUP($M263,CropResidue!$H$94:$L$110,2,FALSE)*VLOOKUP($M263,CropResidue!$G$153:$H$169,2,FALSE),Crop!I315)</f>
        <v>5040</v>
      </c>
      <c r="W315" s="1004">
        <f>IF($S315,J315/VLOOKUP($M263,CropResidue!$H$94:$L$110,5,FALSE)/VLOOKUP($M263,CropResidue!$H$94:$L$110,4,FALSE)/VLOOKUP($M263,CropResidue!$H$94:$L$110,2,FALSE)*VLOOKUP($M263,CropResidue!$G$153:$H$169,2,FALSE),Crop!J315)</f>
        <v>4200</v>
      </c>
      <c r="X315" s="1004">
        <f>IF($S315,K315/VLOOKUP($M263,CropResidue!$H$94:$L$110,5,FALSE)/VLOOKUP($M263,CropResidue!$H$94:$L$110,4,FALSE)/VLOOKUP($M263,CropResidue!$H$94:$L$110,2,FALSE)*VLOOKUP($M263,CropResidue!$G$153:$H$169,2,FALSE),Crop!K315)</f>
        <v>5124</v>
      </c>
      <c r="Y315" s="1004">
        <f>IF($S315,L315/VLOOKUP($M263,CropResidue!$H$94:$L$110,5,FALSE)/VLOOKUP($M263,CropResidue!$H$94:$L$110,4,FALSE)/VLOOKUP($M263,CropResidue!$H$94:$L$110,2,FALSE)*VLOOKUP($M263,CropResidue!$G$153:$H$169,2,FALSE),Crop!L315)</f>
        <v>3654</v>
      </c>
      <c r="Z315" s="1004">
        <f>IF($S315,M315/VLOOKUP($M263,CropResidue!$H$94:$L$110,5,FALSE)/VLOOKUP($M263,CropResidue!$H$94:$L$110,4,FALSE)/VLOOKUP($M263,CropResidue!$H$94:$L$110,2,FALSE)*VLOOKUP($M263,CropResidue!$G$153:$H$169,2,FALSE),Crop!M315)</f>
        <v>4410</v>
      </c>
      <c r="AA315" s="1004">
        <f>IF($S315,N315/VLOOKUP($M263,CropResidue!$H$94:$L$110,5,FALSE)/VLOOKUP($M263,CropResidue!$H$94:$L$110,4,FALSE)/VLOOKUP($M263,CropResidue!$H$94:$L$110,2,FALSE)*VLOOKUP($M263,CropResidue!$G$153:$H$169,2,FALSE),Crop!N315)</f>
        <v>3486</v>
      </c>
      <c r="AB315" s="1004">
        <f>IF($S315,O315/VLOOKUP($M263,CropResidue!$H$94:$L$110,5,FALSE)/VLOOKUP($M263,CropResidue!$H$94:$L$110,4,FALSE)/VLOOKUP($M263,CropResidue!$H$94:$L$110,2,FALSE)*VLOOKUP($M263,CropResidue!$G$153:$H$169,2,FALSE),Crop!O315)</f>
        <v>3990</v>
      </c>
      <c r="AC315" s="1004">
        <f>IF($S315,P315/VLOOKUP($M263,CropResidue!$H$94:$L$110,5,FALSE)/VLOOKUP($M263,CropResidue!$H$94:$L$110,4,FALSE)/VLOOKUP($M263,CropResidue!$H$94:$L$110,2,FALSE)*VLOOKUP($M263,CropResidue!$G$153:$H$169,2,FALSE),Crop!P315)</f>
        <v>2730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5" outlineLevel="1" x14ac:dyDescent="0.25">
      <c r="A316" s="691"/>
      <c r="B316" s="688"/>
      <c r="C316" s="700"/>
      <c r="D316" s="700"/>
      <c r="E316" s="700"/>
      <c r="F316" s="704"/>
      <c r="G316" s="704" t="str">
        <f t="shared" si="38"/>
        <v>YYWFWb</v>
      </c>
      <c r="H316" s="944">
        <v>4000</v>
      </c>
      <c r="I316" s="942">
        <f t="shared" si="45"/>
        <v>4800</v>
      </c>
      <c r="J316" s="942">
        <f t="shared" si="45"/>
        <v>4000</v>
      </c>
      <c r="K316" s="942">
        <f t="shared" si="45"/>
        <v>4880</v>
      </c>
      <c r="L316" s="942">
        <f t="shared" si="45"/>
        <v>3480</v>
      </c>
      <c r="M316" s="942">
        <f t="shared" si="45"/>
        <v>4200</v>
      </c>
      <c r="N316" s="942">
        <f t="shared" si="45"/>
        <v>3320</v>
      </c>
      <c r="O316" s="942">
        <f t="shared" si="45"/>
        <v>3800</v>
      </c>
      <c r="P316" s="942">
        <f t="shared" si="45"/>
        <v>2600</v>
      </c>
      <c r="Q316" s="942">
        <f t="shared" si="45"/>
        <v>0</v>
      </c>
      <c r="S316" s="941" t="b">
        <v>0</v>
      </c>
      <c r="T316" s="943" t="str">
        <f t="shared" si="46"/>
        <v>YYWFWb</v>
      </c>
      <c r="U316" s="1004">
        <f>IF($S316,H316/VLOOKUP($M264,CropResidue!$H$94:$L$110,5,FALSE)/VLOOKUP($M264,CropResidue!$H$94:$L$110,4,FALSE)/VLOOKUP($M264,CropResidue!$H$94:$L$110,2,FALSE)*VLOOKUP($M264,CropResidue!$G$153:$H$169,2,FALSE),Crop!H316)</f>
        <v>4000</v>
      </c>
      <c r="V316" s="1004">
        <f>IF($S316,I316/VLOOKUP($M264,CropResidue!$H$94:$L$110,5,FALSE)/VLOOKUP($M264,CropResidue!$H$94:$L$110,4,FALSE)/VLOOKUP($M264,CropResidue!$H$94:$L$110,2,FALSE)*VLOOKUP($M264,CropResidue!$G$153:$H$169,2,FALSE),Crop!I316)</f>
        <v>4800</v>
      </c>
      <c r="W316" s="1004">
        <f>IF($S316,J316/VLOOKUP($M264,CropResidue!$H$94:$L$110,5,FALSE)/VLOOKUP($M264,CropResidue!$H$94:$L$110,4,FALSE)/VLOOKUP($M264,CropResidue!$H$94:$L$110,2,FALSE)*VLOOKUP($M264,CropResidue!$G$153:$H$169,2,FALSE),Crop!J316)</f>
        <v>4000</v>
      </c>
      <c r="X316" s="1004">
        <f>IF($S316,K316/VLOOKUP($M264,CropResidue!$H$94:$L$110,5,FALSE)/VLOOKUP($M264,CropResidue!$H$94:$L$110,4,FALSE)/VLOOKUP($M264,CropResidue!$H$94:$L$110,2,FALSE)*VLOOKUP($M264,CropResidue!$G$153:$H$169,2,FALSE),Crop!K316)</f>
        <v>4880</v>
      </c>
      <c r="Y316" s="1004">
        <f>IF($S316,L316/VLOOKUP($M264,CropResidue!$H$94:$L$110,5,FALSE)/VLOOKUP($M264,CropResidue!$H$94:$L$110,4,FALSE)/VLOOKUP($M264,CropResidue!$H$94:$L$110,2,FALSE)*VLOOKUP($M264,CropResidue!$G$153:$H$169,2,FALSE),Crop!L316)</f>
        <v>3480</v>
      </c>
      <c r="Z316" s="1004">
        <f>IF($S316,M316/VLOOKUP($M264,CropResidue!$H$94:$L$110,5,FALSE)/VLOOKUP($M264,CropResidue!$H$94:$L$110,4,FALSE)/VLOOKUP($M264,CropResidue!$H$94:$L$110,2,FALSE)*VLOOKUP($M264,CropResidue!$G$153:$H$169,2,FALSE),Crop!M316)</f>
        <v>4200</v>
      </c>
      <c r="AA316" s="1004">
        <f>IF($S316,N316/VLOOKUP($M264,CropResidue!$H$94:$L$110,5,FALSE)/VLOOKUP($M264,CropResidue!$H$94:$L$110,4,FALSE)/VLOOKUP($M264,CropResidue!$H$94:$L$110,2,FALSE)*VLOOKUP($M264,CropResidue!$G$153:$H$169,2,FALSE),Crop!N316)</f>
        <v>3320</v>
      </c>
      <c r="AB316" s="1004">
        <f>IF($S316,O316/VLOOKUP($M264,CropResidue!$H$94:$L$110,5,FALSE)/VLOOKUP($M264,CropResidue!$H$94:$L$110,4,FALSE)/VLOOKUP($M264,CropResidue!$H$94:$L$110,2,FALSE)*VLOOKUP($M264,CropResidue!$G$153:$H$169,2,FALSE),Crop!O316)</f>
        <v>3800</v>
      </c>
      <c r="AC316" s="1004">
        <f>IF($S316,P316/VLOOKUP($M264,CropResidue!$H$94:$L$110,5,FALSE)/VLOOKUP($M264,CropResidue!$H$94:$L$110,4,FALSE)/VLOOKUP($M264,CropResidue!$H$94:$L$110,2,FALSE)*VLOOKUP($M264,CropResidue!$G$153:$H$169,2,FALSE),Crop!P316)</f>
        <v>2600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76" customFormat="1" ht="15" outlineLevel="1" x14ac:dyDescent="0.25">
      <c r="A317" s="233"/>
      <c r="B317" s="234"/>
      <c r="C317" s="244"/>
      <c r="D317" s="244"/>
      <c r="E317" s="244"/>
      <c r="F317" s="252"/>
      <c r="G317" s="704" t="str">
        <f t="shared" si="38"/>
        <v>YYWNWl</v>
      </c>
      <c r="H317" s="944">
        <v>0</v>
      </c>
      <c r="I317" s="942">
        <f t="shared" si="45"/>
        <v>0</v>
      </c>
      <c r="J317" s="942">
        <f t="shared" si="45"/>
        <v>0</v>
      </c>
      <c r="K317" s="942">
        <f t="shared" si="45"/>
        <v>0</v>
      </c>
      <c r="L317" s="942">
        <f t="shared" si="45"/>
        <v>0</v>
      </c>
      <c r="M317" s="942">
        <f t="shared" si="45"/>
        <v>0</v>
      </c>
      <c r="N317" s="942">
        <f t="shared" si="45"/>
        <v>0</v>
      </c>
      <c r="O317" s="942">
        <f t="shared" si="45"/>
        <v>0</v>
      </c>
      <c r="P317" s="942">
        <f t="shared" si="45"/>
        <v>0</v>
      </c>
      <c r="Q317" s="942">
        <f t="shared" si="45"/>
        <v>0</v>
      </c>
      <c r="S317" s="941" t="b">
        <v>0</v>
      </c>
      <c r="T317" s="943" t="str">
        <f t="shared" si="40"/>
        <v>YYWNWl</v>
      </c>
      <c r="U317" s="1004">
        <f>IF($S317,H317/VLOOKUP($M265,CropResidue!$H$94:$L$110,5,FALSE)/VLOOKUP($M265,CropResidue!$H$94:$L$110,4,FALSE)/VLOOKUP($M265,CropResidue!$H$94:$L$110,2,FALSE)*VLOOKUP($M265,CropResidue!$G$153:$H$169,2,FALSE),Crop!H317)</f>
        <v>0</v>
      </c>
      <c r="V317" s="1004">
        <f>IF($S317,I317/VLOOKUP($M265,CropResidue!$H$94:$L$110,5,FALSE)/VLOOKUP($M265,CropResidue!$H$94:$L$110,4,FALSE)/VLOOKUP($M265,CropResidue!$H$94:$L$110,2,FALSE)*VLOOKUP($M265,CropResidue!$G$153:$H$169,2,FALSE),Crop!I317)</f>
        <v>0</v>
      </c>
      <c r="W317" s="1004">
        <f>IF($S317,J317/VLOOKUP($M265,CropResidue!$H$94:$L$110,5,FALSE)/VLOOKUP($M265,CropResidue!$H$94:$L$110,4,FALSE)/VLOOKUP($M265,CropResidue!$H$94:$L$110,2,FALSE)*VLOOKUP($M265,CropResidue!$G$153:$H$169,2,FALSE),Crop!J317)</f>
        <v>0</v>
      </c>
      <c r="X317" s="1004">
        <f>IF($S317,K317/VLOOKUP($M265,CropResidue!$H$94:$L$110,5,FALSE)/VLOOKUP($M265,CropResidue!$H$94:$L$110,4,FALSE)/VLOOKUP($M265,CropResidue!$H$94:$L$110,2,FALSE)*VLOOKUP($M265,CropResidue!$G$153:$H$169,2,FALSE),Crop!K317)</f>
        <v>0</v>
      </c>
      <c r="Y317" s="1004">
        <f>IF($S317,L317/VLOOKUP($M265,CropResidue!$H$94:$L$110,5,FALSE)/VLOOKUP($M265,CropResidue!$H$94:$L$110,4,FALSE)/VLOOKUP($M265,CropResidue!$H$94:$L$110,2,FALSE)*VLOOKUP($M265,CropResidue!$G$153:$H$169,2,FALSE),Crop!L317)</f>
        <v>0</v>
      </c>
      <c r="Z317" s="1004">
        <f>IF($S317,M317/VLOOKUP($M265,CropResidue!$H$94:$L$110,5,FALSE)/VLOOKUP($M265,CropResidue!$H$94:$L$110,4,FALSE)/VLOOKUP($M265,CropResidue!$H$94:$L$110,2,FALSE)*VLOOKUP($M265,CropResidue!$G$153:$H$169,2,FALSE),Crop!M317)</f>
        <v>0</v>
      </c>
      <c r="AA317" s="1004">
        <f>IF($S317,N317/VLOOKUP($M265,CropResidue!$H$94:$L$110,5,FALSE)/VLOOKUP($M265,CropResidue!$H$94:$L$110,4,FALSE)/VLOOKUP($M265,CropResidue!$H$94:$L$110,2,FALSE)*VLOOKUP($M265,CropResidue!$G$153:$H$169,2,FALSE),Crop!N317)</f>
        <v>0</v>
      </c>
      <c r="AB317" s="1004">
        <f>IF($S317,O317/VLOOKUP($M265,CropResidue!$H$94:$L$110,5,FALSE)/VLOOKUP($M265,CropResidue!$H$94:$L$110,4,FALSE)/VLOOKUP($M265,CropResidue!$H$94:$L$110,2,FALSE)*VLOOKUP($M265,CropResidue!$G$153:$H$169,2,FALSE),Crop!O317)</f>
        <v>0</v>
      </c>
      <c r="AC317" s="1004">
        <f>IF($S317,P317/VLOOKUP($M265,CropResidue!$H$94:$L$110,5,FALSE)/VLOOKUP($M265,CropResidue!$H$94:$L$110,4,FALSE)/VLOOKUP($M265,CropResidue!$H$94:$L$110,2,FALSE)*VLOOKUP($M265,CropResidue!$G$153:$H$169,2,FALSE),Crop!P317)</f>
        <v>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5" outlineLevel="1" x14ac:dyDescent="0.25">
      <c r="A318" s="233"/>
      <c r="B318" s="234"/>
      <c r="C318" s="244"/>
      <c r="D318" s="244"/>
      <c r="E318" s="244"/>
      <c r="F318" s="252"/>
      <c r="G318" s="704" t="str">
        <f t="shared" si="38"/>
        <v>YYLWNw</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YYLWNw</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4" t="str">
        <f t="shared" si="38"/>
        <v>YYWLWz</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YYWLWz</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4" t="str">
        <f t="shared" si="38"/>
        <v>YYNWLw</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YYNWLw</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4" t="str">
        <f t="shared" si="38"/>
        <v>AYAA2A1w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AYAA2A1w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4" t="str">
        <f t="shared" si="38"/>
        <v>AAWA2A1a</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AAWA2A1a</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4" t="str">
        <f t="shared" si="38"/>
        <v>AAAWA1a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AAAWA1a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4" t="str">
        <f t="shared" si="38"/>
        <v>YAAA2Wa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YAAA2Wa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4" t="str">
        <f t="shared" si="38"/>
        <v>YAAA2Nw</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YAAA2Nw</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4" t="str">
        <f t="shared" si="38"/>
        <v>YYAA2A1z</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YYAA2A1z</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4" t="str">
        <f t="shared" si="38"/>
        <v>AYWA2A1a</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AYWA2A1a</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4" t="str">
        <f t="shared" si="38"/>
        <v>AANWA1a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AANWA1a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4" t="str">
        <f t="shared" si="38"/>
        <v>AAANWa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AAANWa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252"/>
      <c r="I330" s="252"/>
      <c r="J330" s="252"/>
      <c r="K330" s="252"/>
      <c r="N330" s="650"/>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687" customFormat="1" ht="15" outlineLevel="1" x14ac:dyDescent="0.25">
      <c r="A331" s="691"/>
      <c r="B331" s="688"/>
      <c r="C331" s="700"/>
      <c r="D331" s="700"/>
      <c r="E331" s="700"/>
      <c r="F331" s="704"/>
      <c r="G331" s="704"/>
      <c r="I331" s="704"/>
      <c r="J331" s="704"/>
      <c r="K331" s="704"/>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5"/>
      <c r="AY331" s="690"/>
      <c r="AZ331" s="690"/>
      <c r="BA331" s="690"/>
    </row>
    <row r="332" spans="1:53" s="687" customFormat="1" ht="15" outlineLevel="1" x14ac:dyDescent="0.2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5" outlineLevel="1" x14ac:dyDescent="0.2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5" outlineLevel="1" x14ac:dyDescent="0.2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76" customFormat="1" ht="15" outlineLevel="1" x14ac:dyDescent="0.25">
      <c r="A335" s="233"/>
      <c r="B335" s="234"/>
      <c r="C335" s="244"/>
      <c r="D335" s="244"/>
      <c r="E335" s="244"/>
      <c r="F335" s="252"/>
      <c r="G335" s="252"/>
      <c r="I335" s="252"/>
      <c r="J335" s="252"/>
      <c r="K335" s="252"/>
      <c r="N335" s="650"/>
      <c r="O335" s="306"/>
      <c r="P335" s="306"/>
      <c r="Q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243"/>
      <c r="AY335" s="235"/>
      <c r="AZ335" s="235"/>
      <c r="BA335" s="235"/>
    </row>
    <row r="336" spans="1:53" s="687" customFormat="1" ht="15" outlineLevel="1" x14ac:dyDescent="0.25">
      <c r="A336" s="691"/>
      <c r="B336" s="688"/>
      <c r="C336" s="700"/>
      <c r="D336" s="700"/>
      <c r="E336" s="700"/>
      <c r="F336" s="704"/>
      <c r="G336" s="651" t="s">
        <v>1096</v>
      </c>
      <c r="I336" s="1001" t="s">
        <v>411</v>
      </c>
      <c r="J336" s="1001" t="s">
        <v>807</v>
      </c>
      <c r="K336" s="1001" t="s">
        <v>808</v>
      </c>
      <c r="L336" s="1001" t="s">
        <v>809</v>
      </c>
      <c r="M336" s="1001" t="s">
        <v>810</v>
      </c>
      <c r="N336" s="1001" t="s">
        <v>811</v>
      </c>
      <c r="O336" s="1001" t="s">
        <v>812</v>
      </c>
      <c r="P336" s="1001" t="s">
        <v>813</v>
      </c>
      <c r="Q336" s="1001" t="s">
        <v>814</v>
      </c>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5"/>
      <c r="AY336" s="690"/>
      <c r="AZ336" s="690"/>
      <c r="BA336" s="690"/>
    </row>
    <row r="337" spans="1:53" s="687" customFormat="1" ht="15" outlineLevel="1" x14ac:dyDescent="0.25">
      <c r="A337" s="691"/>
      <c r="B337" s="688"/>
      <c r="C337" s="700"/>
      <c r="D337" s="700"/>
      <c r="E337" s="700"/>
      <c r="F337" s="704"/>
      <c r="G337" s="651"/>
      <c r="H337" s="687" t="s">
        <v>1144</v>
      </c>
      <c r="I337" s="1002">
        <v>0.85</v>
      </c>
      <c r="J337" s="1002">
        <v>0.85</v>
      </c>
      <c r="K337" s="1002">
        <v>0.85</v>
      </c>
      <c r="L337" s="1002">
        <v>0.85</v>
      </c>
      <c r="M337" s="1002">
        <v>1</v>
      </c>
      <c r="N337" s="1002">
        <v>1</v>
      </c>
      <c r="O337" s="1002">
        <v>1</v>
      </c>
      <c r="P337" s="1002">
        <v>1</v>
      </c>
      <c r="Q337" s="1002">
        <v>1</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5" outlineLevel="1" x14ac:dyDescent="0.25">
      <c r="A338" s="691"/>
      <c r="B338" s="688"/>
      <c r="C338" s="700"/>
      <c r="D338" s="700"/>
      <c r="E338" s="700"/>
      <c r="F338" s="704"/>
      <c r="G338" s="651"/>
      <c r="I338" s="704"/>
      <c r="J338" s="704"/>
      <c r="K338" s="704"/>
      <c r="N338" s="650"/>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5" outlineLevel="1" x14ac:dyDescent="0.25">
      <c r="A339" s="691"/>
      <c r="B339" s="688"/>
      <c r="C339" s="700"/>
      <c r="D339" s="700"/>
      <c r="E339" s="700"/>
      <c r="F339" s="704"/>
      <c r="G339" s="704" t="s">
        <v>821</v>
      </c>
      <c r="H339" s="687" t="s">
        <v>838</v>
      </c>
      <c r="I339" s="687" t="s">
        <v>838</v>
      </c>
      <c r="J339" s="687" t="s">
        <v>411</v>
      </c>
      <c r="K339" s="687" t="s">
        <v>411</v>
      </c>
      <c r="L339" s="687" t="s">
        <v>807</v>
      </c>
      <c r="M339" s="687" t="s">
        <v>807</v>
      </c>
      <c r="N339" s="687" t="s">
        <v>808</v>
      </c>
      <c r="O339" s="687" t="s">
        <v>808</v>
      </c>
      <c r="P339" s="687" t="s">
        <v>809</v>
      </c>
      <c r="Q339" s="687" t="s">
        <v>809</v>
      </c>
      <c r="R339" s="687" t="s">
        <v>810</v>
      </c>
      <c r="S339" s="687" t="s">
        <v>810</v>
      </c>
      <c r="T339" s="687" t="s">
        <v>811</v>
      </c>
      <c r="U339" s="687" t="s">
        <v>811</v>
      </c>
      <c r="V339" s="687" t="s">
        <v>812</v>
      </c>
      <c r="W339" s="687" t="s">
        <v>812</v>
      </c>
      <c r="X339" s="687" t="s">
        <v>813</v>
      </c>
      <c r="Y339" s="687" t="s">
        <v>813</v>
      </c>
      <c r="Z339" s="687" t="s">
        <v>814</v>
      </c>
      <c r="AA339" s="687" t="s">
        <v>814</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5" outlineLevel="1" x14ac:dyDescent="0.25">
      <c r="A340" s="691"/>
      <c r="B340" s="688"/>
      <c r="C340" s="700"/>
      <c r="D340" s="700"/>
      <c r="E340" s="700"/>
      <c r="F340" s="704"/>
      <c r="G340" s="704" t="s">
        <v>820</v>
      </c>
      <c r="H340" s="687" t="s">
        <v>1095</v>
      </c>
      <c r="I340" s="687" t="s">
        <v>1077</v>
      </c>
      <c r="J340" s="687" t="s">
        <v>1095</v>
      </c>
      <c r="K340" s="687" t="s">
        <v>1077</v>
      </c>
      <c r="L340" s="687" t="s">
        <v>1095</v>
      </c>
      <c r="M340" s="687" t="s">
        <v>1077</v>
      </c>
      <c r="N340" s="687" t="s">
        <v>1095</v>
      </c>
      <c r="O340" s="687" t="s">
        <v>1077</v>
      </c>
      <c r="P340" s="687" t="s">
        <v>1095</v>
      </c>
      <c r="Q340" s="687" t="s">
        <v>1077</v>
      </c>
      <c r="R340" s="687" t="s">
        <v>1095</v>
      </c>
      <c r="S340" s="687" t="s">
        <v>1077</v>
      </c>
      <c r="T340" s="687" t="s">
        <v>1095</v>
      </c>
      <c r="U340" s="687" t="s">
        <v>1077</v>
      </c>
      <c r="V340" s="687" t="s">
        <v>1095</v>
      </c>
      <c r="W340" s="687" t="s">
        <v>1077</v>
      </c>
      <c r="X340" s="687" t="s">
        <v>1095</v>
      </c>
      <c r="Y340" s="687" t="s">
        <v>1077</v>
      </c>
      <c r="Z340" s="687" t="s">
        <v>1095</v>
      </c>
      <c r="AA340" s="687" t="s">
        <v>1077</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5" outlineLevel="1" x14ac:dyDescent="0.25">
      <c r="A341" s="691"/>
      <c r="B341" s="688"/>
      <c r="C341" s="700"/>
      <c r="D341" s="700"/>
      <c r="E341" s="700"/>
      <c r="F341" s="704"/>
      <c r="G341" s="704" t="str">
        <f t="shared" ref="G341:G387" si="47">_xlfn.CONCAT(H231:M231)</f>
        <v>AAAA2A1a</v>
      </c>
      <c r="H341" s="356">
        <v>0</v>
      </c>
      <c r="I341" s="356">
        <v>0</v>
      </c>
      <c r="J341" s="942">
        <f>$H341*HLOOKUP(J$339,$I$336:$Q$337,2)</f>
        <v>0</v>
      </c>
      <c r="K341" s="969">
        <f>$I341</f>
        <v>0</v>
      </c>
      <c r="L341" s="942">
        <f>$H341*HLOOKUP(L$339,$I$336:$Q$337,2)</f>
        <v>0</v>
      </c>
      <c r="M341" s="969">
        <f>$I341</f>
        <v>0</v>
      </c>
      <c r="N341" s="942">
        <f>$H341*HLOOKUP(N$339,$I$336:$Q$337,2)</f>
        <v>0</v>
      </c>
      <c r="O341" s="969">
        <f>$I341</f>
        <v>0</v>
      </c>
      <c r="P341" s="942">
        <f>$H341*HLOOKUP(P$339,$I$336:$Q$337,2)</f>
        <v>0</v>
      </c>
      <c r="Q341" s="969">
        <f>$I341</f>
        <v>0</v>
      </c>
      <c r="R341" s="942">
        <f>$H341*HLOOKUP(R$339,$I$336:$Q$337,2)</f>
        <v>0</v>
      </c>
      <c r="S341" s="969">
        <f>$I341</f>
        <v>0</v>
      </c>
      <c r="T341" s="942">
        <f>$H341*HLOOKUP(T$339,$I$336:$Q$337,2)</f>
        <v>0</v>
      </c>
      <c r="U341" s="969">
        <f>$I341</f>
        <v>0</v>
      </c>
      <c r="V341" s="942">
        <f>$H341*HLOOKUP(V$339,$I$336:$Q$337,2)</f>
        <v>0</v>
      </c>
      <c r="W341" s="969">
        <f>$I341</f>
        <v>0</v>
      </c>
      <c r="X341" s="942">
        <f>$H341*HLOOKUP(X$339,$I$336:$Q$337,2)</f>
        <v>0</v>
      </c>
      <c r="Y341" s="969">
        <f>$I341</f>
        <v>0</v>
      </c>
      <c r="Z341" s="942">
        <f>$H341*HLOOKUP(Z$339,$I$336:$Q$337,2)</f>
        <v>0</v>
      </c>
      <c r="AA341" s="969">
        <f>$I341</f>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5" outlineLevel="1" x14ac:dyDescent="0.25">
      <c r="A342" s="691"/>
      <c r="B342" s="688"/>
      <c r="C342" s="700"/>
      <c r="D342" s="700"/>
      <c r="E342" s="700"/>
      <c r="F342" s="704"/>
      <c r="G342" s="704" t="str">
        <f t="shared" si="47"/>
        <v>GGGGAg1a2</v>
      </c>
      <c r="H342" s="356">
        <v>0</v>
      </c>
      <c r="I342" s="356">
        <v>0</v>
      </c>
      <c r="J342" s="942">
        <f t="shared" ref="J342:J350" si="48">$H342*HLOOKUP(J$339,$I$336:$Q$337,2)</f>
        <v>0</v>
      </c>
      <c r="K342" s="969">
        <f t="shared" ref="K342:K350" si="49">$I342</f>
        <v>0</v>
      </c>
      <c r="L342" s="942">
        <f t="shared" ref="L342:L350" si="50">$H342*HLOOKUP(L$339,$I$336:$Q$337,2)</f>
        <v>0</v>
      </c>
      <c r="M342" s="969">
        <f t="shared" ref="M342:M350" si="51">$I342</f>
        <v>0</v>
      </c>
      <c r="N342" s="942">
        <f t="shared" ref="N342:N350" si="52">$H342*HLOOKUP(N$339,$I$336:$Q$337,2)</f>
        <v>0</v>
      </c>
      <c r="O342" s="969">
        <f t="shared" ref="O342:O350" si="53">$I342</f>
        <v>0</v>
      </c>
      <c r="P342" s="942">
        <f t="shared" ref="P342:P350" si="54">$H342*HLOOKUP(P$339,$I$336:$Q$337,2)</f>
        <v>0</v>
      </c>
      <c r="Q342" s="969">
        <f t="shared" ref="Q342:Q350" si="55">$I342</f>
        <v>0</v>
      </c>
      <c r="R342" s="942">
        <f t="shared" ref="R342:R350" si="56">$H342*HLOOKUP(R$339,$I$336:$Q$337,2)</f>
        <v>0</v>
      </c>
      <c r="S342" s="969">
        <f t="shared" ref="S342:S350" si="57">$I342</f>
        <v>0</v>
      </c>
      <c r="T342" s="942">
        <f t="shared" ref="T342:T350" si="58">$H342*HLOOKUP(T$339,$I$336:$Q$337,2)</f>
        <v>0</v>
      </c>
      <c r="U342" s="969">
        <f t="shared" ref="U342:U350" si="59">$I342</f>
        <v>0</v>
      </c>
      <c r="V342" s="942">
        <f t="shared" ref="V342:V350" si="60">$H342*HLOOKUP(V$339,$I$336:$Q$337,2)</f>
        <v>0</v>
      </c>
      <c r="W342" s="969">
        <f t="shared" ref="W342:W350" si="61">$I342</f>
        <v>0</v>
      </c>
      <c r="X342" s="942">
        <f t="shared" ref="X342:X350" si="62">$H342*HLOOKUP(X$339,$I$336:$Q$337,2)</f>
        <v>0</v>
      </c>
      <c r="Y342" s="969">
        <f t="shared" ref="Y342:Y350" si="63">$I342</f>
        <v>0</v>
      </c>
      <c r="Z342" s="942">
        <f t="shared" ref="Z342:Z350" si="64">$H342*HLOOKUP(Z$339,$I$336:$Q$337,2)</f>
        <v>0</v>
      </c>
      <c r="AA342" s="969">
        <f t="shared" ref="AA342:AA350" si="65">$I342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5" outlineLevel="1" x14ac:dyDescent="0.25">
      <c r="A343" s="691"/>
      <c r="B343" s="688"/>
      <c r="C343" s="700"/>
      <c r="D343" s="700"/>
      <c r="E343" s="700"/>
      <c r="F343" s="704"/>
      <c r="G343" s="704" t="str">
        <f t="shared" si="47"/>
        <v>GGGGSg1a2</v>
      </c>
      <c r="H343" s="356">
        <v>0</v>
      </c>
      <c r="I343" s="356">
        <v>0</v>
      </c>
      <c r="J343" s="942">
        <f t="shared" si="48"/>
        <v>0</v>
      </c>
      <c r="K343" s="969">
        <f t="shared" si="49"/>
        <v>0</v>
      </c>
      <c r="L343" s="942">
        <f t="shared" si="50"/>
        <v>0</v>
      </c>
      <c r="M343" s="969">
        <f t="shared" si="51"/>
        <v>0</v>
      </c>
      <c r="N343" s="942">
        <f t="shared" si="52"/>
        <v>0</v>
      </c>
      <c r="O343" s="969">
        <f t="shared" si="53"/>
        <v>0</v>
      </c>
      <c r="P343" s="942">
        <f t="shared" si="54"/>
        <v>0</v>
      </c>
      <c r="Q343" s="969">
        <f t="shared" si="55"/>
        <v>0</v>
      </c>
      <c r="R343" s="942">
        <f t="shared" si="56"/>
        <v>0</v>
      </c>
      <c r="S343" s="969">
        <f t="shared" si="57"/>
        <v>0</v>
      </c>
      <c r="T343" s="942">
        <f t="shared" si="58"/>
        <v>0</v>
      </c>
      <c r="U343" s="969">
        <f t="shared" si="59"/>
        <v>0</v>
      </c>
      <c r="V343" s="942">
        <f t="shared" si="60"/>
        <v>0</v>
      </c>
      <c r="W343" s="969">
        <f t="shared" si="61"/>
        <v>0</v>
      </c>
      <c r="X343" s="942">
        <f t="shared" si="62"/>
        <v>0</v>
      </c>
      <c r="Y343" s="969">
        <f t="shared" si="63"/>
        <v>0</v>
      </c>
      <c r="Z343" s="942">
        <f t="shared" si="64"/>
        <v>0</v>
      </c>
      <c r="AA343" s="969">
        <f t="shared" si="65"/>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5" outlineLevel="1" x14ac:dyDescent="0.25">
      <c r="A344" s="691"/>
      <c r="B344" s="688"/>
      <c r="C344" s="700"/>
      <c r="D344" s="700"/>
      <c r="E344" s="700"/>
      <c r="F344" s="704"/>
      <c r="G344" s="704" t="str">
        <f t="shared" si="47"/>
        <v>GGGAg2Na2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5" outlineLevel="1" x14ac:dyDescent="0.25">
      <c r="A345" s="691"/>
      <c r="B345" s="688"/>
      <c r="C345" s="700"/>
      <c r="D345" s="700"/>
      <c r="E345" s="700"/>
      <c r="F345" s="704"/>
      <c r="G345" s="704" t="str">
        <f t="shared" si="47"/>
        <v>GGGAg2Ea2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5" outlineLevel="1" x14ac:dyDescent="0.25">
      <c r="A346" s="691"/>
      <c r="B346" s="688"/>
      <c r="C346" s="700"/>
      <c r="D346" s="700"/>
      <c r="E346" s="700"/>
      <c r="F346" s="704"/>
      <c r="G346" s="704" t="str">
        <f t="shared" si="47"/>
        <v>GGGAg2OFa2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5" outlineLevel="1" x14ac:dyDescent="0.25">
      <c r="A347" s="691"/>
      <c r="B347" s="688"/>
      <c r="C347" s="700"/>
      <c r="D347" s="700"/>
      <c r="E347" s="700"/>
      <c r="F347" s="704"/>
      <c r="G347" s="704" t="str">
        <f t="shared" si="47"/>
        <v>GGGC1Na2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5" outlineLevel="1" x14ac:dyDescent="0.25">
      <c r="A348" s="691"/>
      <c r="B348" s="688"/>
      <c r="C348" s="700"/>
      <c r="D348" s="700"/>
      <c r="E348" s="700"/>
      <c r="F348" s="704"/>
      <c r="G348" s="704" t="str">
        <f t="shared" si="47"/>
        <v>GGGC1Ea2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5" outlineLevel="1" x14ac:dyDescent="0.25">
      <c r="A349" s="691"/>
      <c r="B349" s="688"/>
      <c r="C349" s="700"/>
      <c r="D349" s="700"/>
      <c r="E349" s="700"/>
      <c r="F349" s="704"/>
      <c r="G349" s="704" t="str">
        <f t="shared" si="47"/>
        <v>GGGC1Pa2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5" outlineLevel="1" x14ac:dyDescent="0.25">
      <c r="A350" s="691"/>
      <c r="B350" s="688"/>
      <c r="C350" s="700"/>
      <c r="D350" s="700"/>
      <c r="E350" s="700"/>
      <c r="F350" s="704"/>
      <c r="G350" s="704" t="str">
        <f t="shared" si="47"/>
        <v>GGGC1OFa2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5" outlineLevel="1" x14ac:dyDescent="0.25">
      <c r="A351" s="691"/>
      <c r="B351" s="688"/>
      <c r="C351" s="700"/>
      <c r="D351" s="700"/>
      <c r="E351" s="700"/>
      <c r="F351" s="704"/>
      <c r="G351" s="704" t="str">
        <f t="shared" si="47"/>
        <v>SPSPSPSPSPsp</v>
      </c>
      <c r="H351" s="356">
        <v>0</v>
      </c>
      <c r="I351" s="356">
        <v>0</v>
      </c>
      <c r="J351" s="942">
        <f>$H351*HLOOKUP(J$339,$I$336:$Q$337,2)</f>
        <v>0</v>
      </c>
      <c r="K351" s="969">
        <f>$I351</f>
        <v>0</v>
      </c>
      <c r="L351" s="942">
        <f>$H351*HLOOKUP(L$339,$I$336:$Q$337,2)</f>
        <v>0</v>
      </c>
      <c r="M351" s="969">
        <f>$I351</f>
        <v>0</v>
      </c>
      <c r="N351" s="942">
        <f>$H351*HLOOKUP(N$339,$I$336:$Q$337,2)</f>
        <v>0</v>
      </c>
      <c r="O351" s="969">
        <f>$I351</f>
        <v>0</v>
      </c>
      <c r="P351" s="942">
        <f>$H351*HLOOKUP(P$339,$I$336:$Q$337,2)</f>
        <v>0</v>
      </c>
      <c r="Q351" s="969">
        <f>$I351</f>
        <v>0</v>
      </c>
      <c r="R351" s="942">
        <f>$H351*HLOOKUP(R$339,$I$336:$Q$337,2)</f>
        <v>0</v>
      </c>
      <c r="S351" s="969">
        <f>$I351</f>
        <v>0</v>
      </c>
      <c r="T351" s="942">
        <f>$H351*HLOOKUP(T$339,$I$336:$Q$337,2)</f>
        <v>0</v>
      </c>
      <c r="U351" s="969">
        <f>$I351</f>
        <v>0</v>
      </c>
      <c r="V351" s="942">
        <f>$H351*HLOOKUP(V$339,$I$336:$Q$337,2)</f>
        <v>0</v>
      </c>
      <c r="W351" s="969">
        <f>$I351</f>
        <v>0</v>
      </c>
      <c r="X351" s="942">
        <f>$H351*HLOOKUP(X$339,$I$336:$Q$337,2)</f>
        <v>0</v>
      </c>
      <c r="Y351" s="969">
        <f>$I351</f>
        <v>0</v>
      </c>
      <c r="Z351" s="942">
        <f>$H351*HLOOKUP(Z$339,$I$336:$Q$337,2)</f>
        <v>0</v>
      </c>
      <c r="AA351" s="969">
        <f>$I351</f>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5" outlineLevel="1" x14ac:dyDescent="0.25">
      <c r="A352" s="691"/>
      <c r="B352" s="688"/>
      <c r="C352" s="700"/>
      <c r="D352" s="700"/>
      <c r="E352" s="700"/>
      <c r="F352" s="704"/>
      <c r="G352" s="704" t="str">
        <f t="shared" si="47"/>
        <v>YABA2Ba</v>
      </c>
      <c r="H352" s="356">
        <v>0</v>
      </c>
      <c r="I352" s="356">
        <v>0</v>
      </c>
      <c r="J352" s="942">
        <f t="shared" ref="J352:X387" si="66">$H352*HLOOKUP(J$339,$I$336:$Q$337,2)</f>
        <v>0</v>
      </c>
      <c r="K352" s="969">
        <f t="shared" ref="K352:Y387" si="67">$I352</f>
        <v>0</v>
      </c>
      <c r="L352" s="942">
        <f t="shared" si="66"/>
        <v>0</v>
      </c>
      <c r="M352" s="969">
        <f t="shared" si="67"/>
        <v>0</v>
      </c>
      <c r="N352" s="942">
        <f t="shared" si="66"/>
        <v>0</v>
      </c>
      <c r="O352" s="969">
        <f t="shared" si="67"/>
        <v>0</v>
      </c>
      <c r="P352" s="942">
        <f t="shared" si="66"/>
        <v>0</v>
      </c>
      <c r="Q352" s="969">
        <f t="shared" si="67"/>
        <v>0</v>
      </c>
      <c r="R352" s="942">
        <f t="shared" si="66"/>
        <v>0</v>
      </c>
      <c r="S352" s="969">
        <f t="shared" si="67"/>
        <v>0</v>
      </c>
      <c r="T352" s="942">
        <f t="shared" si="66"/>
        <v>0</v>
      </c>
      <c r="U352" s="969">
        <f t="shared" si="67"/>
        <v>0</v>
      </c>
      <c r="V352" s="942">
        <f t="shared" si="66"/>
        <v>0</v>
      </c>
      <c r="W352" s="969">
        <f t="shared" si="67"/>
        <v>0</v>
      </c>
      <c r="X352" s="942">
        <f t="shared" si="66"/>
        <v>0</v>
      </c>
      <c r="Y352" s="969">
        <f t="shared" si="67"/>
        <v>0</v>
      </c>
      <c r="Z352" s="942">
        <f t="shared" ref="Z352:Z387" si="68">$H352*HLOOKUP(Z$339,$I$336:$Q$337,2)</f>
        <v>0</v>
      </c>
      <c r="AA352" s="969">
        <f t="shared" ref="AA352:AA387" si="69">$I352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5" outlineLevel="1" x14ac:dyDescent="0.25">
      <c r="A353" s="691"/>
      <c r="B353" s="688"/>
      <c r="C353" s="700"/>
      <c r="D353" s="700"/>
      <c r="E353" s="700"/>
      <c r="F353" s="704"/>
      <c r="G353" s="704" t="str">
        <f t="shared" si="47"/>
        <v>AYABA1b</v>
      </c>
      <c r="H353" s="356">
        <v>56.58</v>
      </c>
      <c r="I353" s="356">
        <v>13.5</v>
      </c>
      <c r="J353" s="942">
        <f t="shared" si="66"/>
        <v>48.092999999999996</v>
      </c>
      <c r="K353" s="969">
        <f t="shared" si="67"/>
        <v>13.5</v>
      </c>
      <c r="L353" s="942">
        <f t="shared" si="66"/>
        <v>48.092999999999996</v>
      </c>
      <c r="M353" s="969">
        <f t="shared" si="67"/>
        <v>13.5</v>
      </c>
      <c r="N353" s="942">
        <f t="shared" si="66"/>
        <v>48.092999999999996</v>
      </c>
      <c r="O353" s="969">
        <f t="shared" si="67"/>
        <v>13.5</v>
      </c>
      <c r="P353" s="942">
        <f t="shared" si="66"/>
        <v>48.092999999999996</v>
      </c>
      <c r="Q353" s="969">
        <f t="shared" si="67"/>
        <v>13.5</v>
      </c>
      <c r="R353" s="942">
        <f t="shared" si="66"/>
        <v>56.58</v>
      </c>
      <c r="S353" s="969">
        <f t="shared" si="67"/>
        <v>13.5</v>
      </c>
      <c r="T353" s="942">
        <f t="shared" si="66"/>
        <v>56.58</v>
      </c>
      <c r="U353" s="969">
        <f t="shared" si="67"/>
        <v>13.5</v>
      </c>
      <c r="V353" s="942">
        <f t="shared" si="66"/>
        <v>56.58</v>
      </c>
      <c r="W353" s="969">
        <f t="shared" si="67"/>
        <v>13.5</v>
      </c>
      <c r="X353" s="942">
        <f t="shared" si="66"/>
        <v>56.58</v>
      </c>
      <c r="Y353" s="969">
        <f t="shared" si="67"/>
        <v>13.5</v>
      </c>
      <c r="Z353" s="942">
        <f t="shared" si="68"/>
        <v>56.58</v>
      </c>
      <c r="AA353" s="969">
        <f t="shared" si="69"/>
        <v>13.5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5" outlineLevel="1" x14ac:dyDescent="0.25">
      <c r="A354" s="691"/>
      <c r="B354" s="688"/>
      <c r="C354" s="700"/>
      <c r="D354" s="700"/>
      <c r="E354" s="700"/>
      <c r="F354" s="704"/>
      <c r="G354" s="704" t="str">
        <f t="shared" si="47"/>
        <v>AYABA1bd</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5" outlineLevel="1" x14ac:dyDescent="0.25">
      <c r="A355" s="691"/>
      <c r="B355" s="688"/>
      <c r="C355" s="700"/>
      <c r="D355" s="700"/>
      <c r="E355" s="700"/>
      <c r="F355" s="704"/>
      <c r="G355" s="704" t="str">
        <f t="shared" si="47"/>
        <v>YAOA2OFa</v>
      </c>
      <c r="H355" s="356">
        <v>0</v>
      </c>
      <c r="I355" s="356">
        <v>0</v>
      </c>
      <c r="J355" s="942">
        <f t="shared" si="66"/>
        <v>0</v>
      </c>
      <c r="K355" s="969">
        <f t="shared" si="67"/>
        <v>0</v>
      </c>
      <c r="L355" s="942">
        <f t="shared" si="66"/>
        <v>0</v>
      </c>
      <c r="M355" s="969">
        <f t="shared" si="67"/>
        <v>0</v>
      </c>
      <c r="N355" s="942">
        <f t="shared" si="66"/>
        <v>0</v>
      </c>
      <c r="O355" s="969">
        <f t="shared" si="67"/>
        <v>0</v>
      </c>
      <c r="P355" s="942">
        <f t="shared" si="66"/>
        <v>0</v>
      </c>
      <c r="Q355" s="969">
        <f t="shared" si="67"/>
        <v>0</v>
      </c>
      <c r="R355" s="942">
        <f t="shared" si="66"/>
        <v>0</v>
      </c>
      <c r="S355" s="969">
        <f t="shared" si="67"/>
        <v>0</v>
      </c>
      <c r="T355" s="942">
        <f t="shared" si="66"/>
        <v>0</v>
      </c>
      <c r="U355" s="969">
        <f t="shared" si="67"/>
        <v>0</v>
      </c>
      <c r="V355" s="942">
        <f t="shared" si="66"/>
        <v>0</v>
      </c>
      <c r="W355" s="969">
        <f t="shared" si="67"/>
        <v>0</v>
      </c>
      <c r="X355" s="942">
        <f t="shared" ref="X355:X387" si="70">$H355*HLOOKUP(X$339,$I$336:$Q$337,2)</f>
        <v>0</v>
      </c>
      <c r="Y355" s="969">
        <f t="shared" si="67"/>
        <v>0</v>
      </c>
      <c r="Z355" s="942">
        <f t="shared" si="68"/>
        <v>0</v>
      </c>
      <c r="AA355" s="969">
        <f t="shared" si="69"/>
        <v>0</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5" outlineLevel="1" x14ac:dyDescent="0.25">
      <c r="A356" s="691"/>
      <c r="B356" s="688"/>
      <c r="C356" s="700"/>
      <c r="D356" s="700"/>
      <c r="E356" s="700"/>
      <c r="F356" s="704"/>
      <c r="G356" s="704" t="str">
        <f t="shared" si="47"/>
        <v>AYAOA1of</v>
      </c>
      <c r="H356" s="356">
        <f>0.5*47.13</f>
        <v>23.565000000000001</v>
      </c>
      <c r="I356" s="356">
        <f>0.5*13.5</f>
        <v>6.75</v>
      </c>
      <c r="J356" s="942">
        <f t="shared" si="66"/>
        <v>20.030250000000002</v>
      </c>
      <c r="K356" s="969">
        <f t="shared" si="67"/>
        <v>6.75</v>
      </c>
      <c r="L356" s="942">
        <f t="shared" si="66"/>
        <v>20.030250000000002</v>
      </c>
      <c r="M356" s="969">
        <f t="shared" si="67"/>
        <v>6.75</v>
      </c>
      <c r="N356" s="942">
        <f t="shared" si="66"/>
        <v>20.030250000000002</v>
      </c>
      <c r="O356" s="969">
        <f t="shared" si="67"/>
        <v>6.75</v>
      </c>
      <c r="P356" s="942">
        <f t="shared" si="66"/>
        <v>20.030250000000002</v>
      </c>
      <c r="Q356" s="969">
        <f t="shared" si="67"/>
        <v>6.75</v>
      </c>
      <c r="R356" s="942">
        <f t="shared" si="66"/>
        <v>23.565000000000001</v>
      </c>
      <c r="S356" s="969">
        <f t="shared" si="67"/>
        <v>6.75</v>
      </c>
      <c r="T356" s="942">
        <f t="shared" si="66"/>
        <v>23.565000000000001</v>
      </c>
      <c r="U356" s="969">
        <f t="shared" si="67"/>
        <v>6.75</v>
      </c>
      <c r="V356" s="942">
        <f t="shared" si="66"/>
        <v>23.565000000000001</v>
      </c>
      <c r="W356" s="969">
        <f t="shared" si="67"/>
        <v>6.75</v>
      </c>
      <c r="X356" s="942">
        <f t="shared" si="70"/>
        <v>23.565000000000001</v>
      </c>
      <c r="Y356" s="969">
        <f t="shared" si="67"/>
        <v>6.75</v>
      </c>
      <c r="Z356" s="942">
        <f t="shared" si="68"/>
        <v>23.565000000000001</v>
      </c>
      <c r="AA356" s="969">
        <f t="shared" si="69"/>
        <v>6.75</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5" outlineLevel="1" x14ac:dyDescent="0.25">
      <c r="A357" s="691"/>
      <c r="B357" s="688"/>
      <c r="C357" s="700"/>
      <c r="D357" s="700"/>
      <c r="E357" s="700"/>
      <c r="F357" s="704"/>
      <c r="G357" s="704" t="str">
        <f t="shared" si="47"/>
        <v>YYNBNb</v>
      </c>
      <c r="H357" s="356">
        <v>86.38</v>
      </c>
      <c r="I357" s="356">
        <v>13.5</v>
      </c>
      <c r="J357" s="942">
        <f t="shared" si="66"/>
        <v>73.422999999999988</v>
      </c>
      <c r="K357" s="969">
        <f t="shared" si="67"/>
        <v>13.5</v>
      </c>
      <c r="L357" s="942">
        <f t="shared" si="66"/>
        <v>73.422999999999988</v>
      </c>
      <c r="M357" s="969">
        <f t="shared" si="67"/>
        <v>13.5</v>
      </c>
      <c r="N357" s="942">
        <f t="shared" si="66"/>
        <v>73.422999999999988</v>
      </c>
      <c r="O357" s="969">
        <f t="shared" si="67"/>
        <v>13.5</v>
      </c>
      <c r="P357" s="942">
        <f t="shared" si="66"/>
        <v>73.422999999999988</v>
      </c>
      <c r="Q357" s="969">
        <f t="shared" si="67"/>
        <v>13.5</v>
      </c>
      <c r="R357" s="942">
        <f t="shared" si="66"/>
        <v>86.38</v>
      </c>
      <c r="S357" s="969">
        <f t="shared" si="67"/>
        <v>13.5</v>
      </c>
      <c r="T357" s="942">
        <f t="shared" si="66"/>
        <v>86.38</v>
      </c>
      <c r="U357" s="969">
        <f t="shared" si="67"/>
        <v>13.5</v>
      </c>
      <c r="V357" s="942">
        <f t="shared" si="66"/>
        <v>86.38</v>
      </c>
      <c r="W357" s="969">
        <f t="shared" si="67"/>
        <v>13.5</v>
      </c>
      <c r="X357" s="942">
        <f t="shared" si="70"/>
        <v>86.38</v>
      </c>
      <c r="Y357" s="969">
        <f t="shared" si="67"/>
        <v>13.5</v>
      </c>
      <c r="Z357" s="942">
        <f t="shared" si="68"/>
        <v>86.38</v>
      </c>
      <c r="AA357" s="969">
        <f t="shared" si="69"/>
        <v>13.5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5" outlineLevel="1" x14ac:dyDescent="0.25">
      <c r="A358" s="691"/>
      <c r="B358" s="688"/>
      <c r="C358" s="700"/>
      <c r="D358" s="700"/>
      <c r="E358" s="700"/>
      <c r="F358" s="704"/>
      <c r="G358" s="704" t="str">
        <f t="shared" si="47"/>
        <v>YYBNBz</v>
      </c>
      <c r="H358" s="356">
        <v>61.12</v>
      </c>
      <c r="I358" s="356">
        <v>43.7</v>
      </c>
      <c r="J358" s="942">
        <f t="shared" si="66"/>
        <v>51.951999999999998</v>
      </c>
      <c r="K358" s="969">
        <f t="shared" si="67"/>
        <v>43.7</v>
      </c>
      <c r="L358" s="942">
        <f t="shared" si="66"/>
        <v>51.951999999999998</v>
      </c>
      <c r="M358" s="969">
        <f t="shared" si="67"/>
        <v>43.7</v>
      </c>
      <c r="N358" s="942">
        <f t="shared" si="66"/>
        <v>51.951999999999998</v>
      </c>
      <c r="O358" s="969">
        <f t="shared" si="67"/>
        <v>43.7</v>
      </c>
      <c r="P358" s="942">
        <f t="shared" si="66"/>
        <v>51.951999999999998</v>
      </c>
      <c r="Q358" s="969">
        <f t="shared" si="67"/>
        <v>43.7</v>
      </c>
      <c r="R358" s="942">
        <f t="shared" si="66"/>
        <v>61.12</v>
      </c>
      <c r="S358" s="969">
        <f t="shared" si="67"/>
        <v>43.7</v>
      </c>
      <c r="T358" s="942">
        <f t="shared" si="66"/>
        <v>61.12</v>
      </c>
      <c r="U358" s="969">
        <f t="shared" si="67"/>
        <v>43.7</v>
      </c>
      <c r="V358" s="942">
        <f t="shared" si="66"/>
        <v>61.12</v>
      </c>
      <c r="W358" s="969">
        <f t="shared" si="67"/>
        <v>43.7</v>
      </c>
      <c r="X358" s="942">
        <f t="shared" si="70"/>
        <v>61.12</v>
      </c>
      <c r="Y358" s="969">
        <f t="shared" si="67"/>
        <v>43.7</v>
      </c>
      <c r="Z358" s="942">
        <f t="shared" si="68"/>
        <v>61.12</v>
      </c>
      <c r="AA358" s="969">
        <f t="shared" si="69"/>
        <v>43.7</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5" outlineLevel="1" x14ac:dyDescent="0.25">
      <c r="A359" s="691"/>
      <c r="B359" s="688"/>
      <c r="C359" s="700"/>
      <c r="D359" s="700"/>
      <c r="E359" s="700"/>
      <c r="F359" s="704"/>
      <c r="G359" s="704" t="str">
        <f t="shared" si="47"/>
        <v>YYBNBr</v>
      </c>
      <c r="H359" s="356">
        <v>110.01</v>
      </c>
      <c r="I359" s="356">
        <v>43.7</v>
      </c>
      <c r="J359" s="942">
        <f t="shared" si="66"/>
        <v>93.508499999999998</v>
      </c>
      <c r="K359" s="969">
        <f t="shared" si="67"/>
        <v>43.7</v>
      </c>
      <c r="L359" s="942">
        <f t="shared" si="66"/>
        <v>93.508499999999998</v>
      </c>
      <c r="M359" s="969">
        <f t="shared" si="67"/>
        <v>43.7</v>
      </c>
      <c r="N359" s="942">
        <f t="shared" si="66"/>
        <v>93.508499999999998</v>
      </c>
      <c r="O359" s="969">
        <f t="shared" si="67"/>
        <v>43.7</v>
      </c>
      <c r="P359" s="942">
        <f t="shared" si="66"/>
        <v>93.508499999999998</v>
      </c>
      <c r="Q359" s="969">
        <f t="shared" si="67"/>
        <v>43.7</v>
      </c>
      <c r="R359" s="942">
        <f t="shared" si="66"/>
        <v>110.01</v>
      </c>
      <c r="S359" s="969">
        <f t="shared" si="67"/>
        <v>43.7</v>
      </c>
      <c r="T359" s="942">
        <f t="shared" si="66"/>
        <v>110.01</v>
      </c>
      <c r="U359" s="969">
        <f t="shared" si="67"/>
        <v>43.7</v>
      </c>
      <c r="V359" s="942">
        <f t="shared" si="66"/>
        <v>110.01</v>
      </c>
      <c r="W359" s="969">
        <f t="shared" si="67"/>
        <v>43.7</v>
      </c>
      <c r="X359" s="942">
        <f t="shared" si="70"/>
        <v>110.01</v>
      </c>
      <c r="Y359" s="969">
        <f t="shared" si="67"/>
        <v>43.7</v>
      </c>
      <c r="Z359" s="942">
        <f t="shared" si="68"/>
        <v>110.01</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5" outlineLevel="1" x14ac:dyDescent="0.25">
      <c r="A360" s="691"/>
      <c r="B360" s="688"/>
      <c r="C360" s="700"/>
      <c r="D360" s="700"/>
      <c r="E360" s="700"/>
      <c r="F360" s="704"/>
      <c r="G360" s="704" t="str">
        <f t="shared" si="47"/>
        <v>YYNWBr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5" outlineLevel="1" x14ac:dyDescent="0.25">
      <c r="A361" s="691"/>
      <c r="B361" s="688"/>
      <c r="C361" s="700"/>
      <c r="D361" s="700"/>
      <c r="E361" s="700"/>
      <c r="F361" s="704"/>
      <c r="G361" s="704" t="str">
        <f t="shared" si="47"/>
        <v>YYWBNw</v>
      </c>
      <c r="H361" s="356">
        <v>83.15</v>
      </c>
      <c r="I361" s="356">
        <v>11.5</v>
      </c>
      <c r="J361" s="942">
        <f t="shared" si="66"/>
        <v>70.677500000000009</v>
      </c>
      <c r="K361" s="969">
        <f t="shared" si="67"/>
        <v>11.5</v>
      </c>
      <c r="L361" s="942">
        <f t="shared" si="66"/>
        <v>70.677500000000009</v>
      </c>
      <c r="M361" s="969">
        <f t="shared" si="67"/>
        <v>11.5</v>
      </c>
      <c r="N361" s="942">
        <f t="shared" si="66"/>
        <v>70.677500000000009</v>
      </c>
      <c r="O361" s="969">
        <f t="shared" si="67"/>
        <v>11.5</v>
      </c>
      <c r="P361" s="942">
        <f t="shared" si="66"/>
        <v>70.677500000000009</v>
      </c>
      <c r="Q361" s="969">
        <f t="shared" si="67"/>
        <v>11.5</v>
      </c>
      <c r="R361" s="942">
        <f t="shared" si="66"/>
        <v>83.15</v>
      </c>
      <c r="S361" s="969">
        <f t="shared" si="67"/>
        <v>11.5</v>
      </c>
      <c r="T361" s="942">
        <f t="shared" si="66"/>
        <v>83.15</v>
      </c>
      <c r="U361" s="969">
        <f t="shared" si="67"/>
        <v>11.5</v>
      </c>
      <c r="V361" s="942">
        <f t="shared" si="66"/>
        <v>83.15</v>
      </c>
      <c r="W361" s="969">
        <f t="shared" si="67"/>
        <v>11.5</v>
      </c>
      <c r="X361" s="942">
        <f t="shared" si="70"/>
        <v>83.15</v>
      </c>
      <c r="Y361" s="969">
        <f t="shared" si="67"/>
        <v>11.5</v>
      </c>
      <c r="Z361" s="942">
        <f t="shared" si="68"/>
        <v>83.15</v>
      </c>
      <c r="AA361" s="969">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5" outlineLevel="1" x14ac:dyDescent="0.25">
      <c r="A362" s="691"/>
      <c r="B362" s="688"/>
      <c r="C362" s="700"/>
      <c r="D362" s="700"/>
      <c r="E362" s="700"/>
      <c r="F362" s="704"/>
      <c r="G362" s="704" t="str">
        <f t="shared" si="47"/>
        <v>YYBNWb</v>
      </c>
      <c r="H362" s="356">
        <v>86.38</v>
      </c>
      <c r="I362" s="356">
        <v>36.9</v>
      </c>
      <c r="J362" s="942">
        <f t="shared" si="66"/>
        <v>73.422999999999988</v>
      </c>
      <c r="K362" s="969">
        <f t="shared" si="67"/>
        <v>36.9</v>
      </c>
      <c r="L362" s="942">
        <f t="shared" si="66"/>
        <v>73.422999999999988</v>
      </c>
      <c r="M362" s="969">
        <f t="shared" si="67"/>
        <v>36.9</v>
      </c>
      <c r="N362" s="942">
        <f t="shared" si="66"/>
        <v>73.422999999999988</v>
      </c>
      <c r="O362" s="969">
        <f t="shared" si="67"/>
        <v>36.9</v>
      </c>
      <c r="P362" s="942">
        <f t="shared" si="66"/>
        <v>73.422999999999988</v>
      </c>
      <c r="Q362" s="969">
        <f t="shared" si="67"/>
        <v>36.9</v>
      </c>
      <c r="R362" s="942">
        <f t="shared" si="66"/>
        <v>86.38</v>
      </c>
      <c r="S362" s="969">
        <f t="shared" si="67"/>
        <v>36.9</v>
      </c>
      <c r="T362" s="942">
        <f t="shared" si="66"/>
        <v>86.38</v>
      </c>
      <c r="U362" s="969">
        <f t="shared" si="67"/>
        <v>36.9</v>
      </c>
      <c r="V362" s="942">
        <f t="shared" si="66"/>
        <v>86.38</v>
      </c>
      <c r="W362" s="969">
        <f t="shared" si="67"/>
        <v>36.9</v>
      </c>
      <c r="X362" s="942">
        <f t="shared" si="70"/>
        <v>86.38</v>
      </c>
      <c r="Y362" s="969">
        <f t="shared" si="67"/>
        <v>36.9</v>
      </c>
      <c r="Z362" s="942">
        <f t="shared" si="68"/>
        <v>86.38</v>
      </c>
      <c r="AA362" s="969">
        <f t="shared" si="69"/>
        <v>36.9</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5" outlineLevel="1" x14ac:dyDescent="0.25">
      <c r="A363" s="691"/>
      <c r="B363" s="688"/>
      <c r="C363" s="700"/>
      <c r="D363" s="700"/>
      <c r="E363" s="700"/>
      <c r="F363" s="704"/>
      <c r="G363" s="704" t="str">
        <f t="shared" si="47"/>
        <v>AAAA2A1z</v>
      </c>
      <c r="H363" s="356">
        <v>69.459999999999994</v>
      </c>
      <c r="I363" s="356">
        <v>0</v>
      </c>
      <c r="J363" s="942">
        <f t="shared" si="66"/>
        <v>59.04099999999999</v>
      </c>
      <c r="K363" s="969">
        <f t="shared" si="67"/>
        <v>0</v>
      </c>
      <c r="L363" s="942">
        <f t="shared" si="66"/>
        <v>59.04099999999999</v>
      </c>
      <c r="M363" s="969">
        <f t="shared" si="67"/>
        <v>0</v>
      </c>
      <c r="N363" s="942">
        <f t="shared" si="66"/>
        <v>59.04099999999999</v>
      </c>
      <c r="O363" s="969">
        <f t="shared" si="67"/>
        <v>0</v>
      </c>
      <c r="P363" s="942">
        <f t="shared" si="66"/>
        <v>59.04099999999999</v>
      </c>
      <c r="Q363" s="969">
        <f t="shared" si="67"/>
        <v>0</v>
      </c>
      <c r="R363" s="942">
        <f t="shared" si="66"/>
        <v>69.459999999999994</v>
      </c>
      <c r="S363" s="969">
        <f t="shared" si="67"/>
        <v>0</v>
      </c>
      <c r="T363" s="942">
        <f t="shared" si="66"/>
        <v>69.459999999999994</v>
      </c>
      <c r="U363" s="969">
        <f t="shared" si="67"/>
        <v>0</v>
      </c>
      <c r="V363" s="942">
        <f t="shared" si="66"/>
        <v>69.459999999999994</v>
      </c>
      <c r="W363" s="969">
        <f t="shared" si="67"/>
        <v>0</v>
      </c>
      <c r="X363" s="942">
        <f t="shared" si="70"/>
        <v>69.459999999999994</v>
      </c>
      <c r="Y363" s="969">
        <f t="shared" si="67"/>
        <v>0</v>
      </c>
      <c r="Z363" s="942">
        <f t="shared" si="68"/>
        <v>69.459999999999994</v>
      </c>
      <c r="AA363" s="969">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5" outlineLevel="1" x14ac:dyDescent="0.25">
      <c r="A364" s="691"/>
      <c r="B364" s="688"/>
      <c r="C364" s="700"/>
      <c r="D364" s="700"/>
      <c r="E364" s="700"/>
      <c r="F364" s="704"/>
      <c r="G364" s="704" t="str">
        <f t="shared" si="47"/>
        <v>AAAA2Nw</v>
      </c>
      <c r="H364" s="356">
        <v>77.56</v>
      </c>
      <c r="I364" s="356">
        <v>11.5</v>
      </c>
      <c r="J364" s="942">
        <f t="shared" si="66"/>
        <v>65.926000000000002</v>
      </c>
      <c r="K364" s="969">
        <f t="shared" si="67"/>
        <v>11.5</v>
      </c>
      <c r="L364" s="942">
        <f t="shared" si="66"/>
        <v>65.926000000000002</v>
      </c>
      <c r="M364" s="969">
        <f t="shared" si="67"/>
        <v>11.5</v>
      </c>
      <c r="N364" s="942">
        <f t="shared" si="66"/>
        <v>65.926000000000002</v>
      </c>
      <c r="O364" s="969">
        <f t="shared" si="67"/>
        <v>11.5</v>
      </c>
      <c r="P364" s="942">
        <f t="shared" si="66"/>
        <v>65.926000000000002</v>
      </c>
      <c r="Q364" s="969">
        <f t="shared" si="67"/>
        <v>11.5</v>
      </c>
      <c r="R364" s="942">
        <f t="shared" si="66"/>
        <v>77.56</v>
      </c>
      <c r="S364" s="969">
        <f t="shared" si="67"/>
        <v>11.5</v>
      </c>
      <c r="T364" s="942">
        <f t="shared" si="66"/>
        <v>77.56</v>
      </c>
      <c r="U364" s="969">
        <f t="shared" si="67"/>
        <v>11.5</v>
      </c>
      <c r="V364" s="942">
        <f t="shared" si="66"/>
        <v>77.56</v>
      </c>
      <c r="W364" s="969">
        <f t="shared" si="67"/>
        <v>11.5</v>
      </c>
      <c r="X364" s="942">
        <f t="shared" si="70"/>
        <v>77.56</v>
      </c>
      <c r="Y364" s="969">
        <f t="shared" si="67"/>
        <v>11.5</v>
      </c>
      <c r="Z364" s="942">
        <f t="shared" si="68"/>
        <v>77.56</v>
      </c>
      <c r="AA364" s="969">
        <f t="shared" si="69"/>
        <v>11.5</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5" outlineLevel="1" x14ac:dyDescent="0.25">
      <c r="A365" s="691"/>
      <c r="B365" s="688"/>
      <c r="C365" s="700"/>
      <c r="D365" s="700"/>
      <c r="E365" s="700"/>
      <c r="F365" s="704"/>
      <c r="G365" s="704" t="str">
        <f t="shared" si="47"/>
        <v>AAANWb</v>
      </c>
      <c r="H365" s="356">
        <v>56.58</v>
      </c>
      <c r="I365" s="356">
        <v>13.5</v>
      </c>
      <c r="J365" s="942">
        <f t="shared" si="66"/>
        <v>48.092999999999996</v>
      </c>
      <c r="K365" s="969">
        <f t="shared" si="67"/>
        <v>13.5</v>
      </c>
      <c r="L365" s="942">
        <f t="shared" si="66"/>
        <v>48.092999999999996</v>
      </c>
      <c r="M365" s="969">
        <f t="shared" si="67"/>
        <v>13.5</v>
      </c>
      <c r="N365" s="942">
        <f t="shared" si="66"/>
        <v>48.092999999999996</v>
      </c>
      <c r="O365" s="969">
        <f t="shared" si="67"/>
        <v>13.5</v>
      </c>
      <c r="P365" s="942">
        <f t="shared" si="66"/>
        <v>48.092999999999996</v>
      </c>
      <c r="Q365" s="969">
        <f t="shared" si="67"/>
        <v>13.5</v>
      </c>
      <c r="R365" s="942">
        <f t="shared" si="66"/>
        <v>56.58</v>
      </c>
      <c r="S365" s="969">
        <f t="shared" si="67"/>
        <v>13.5</v>
      </c>
      <c r="T365" s="942">
        <f t="shared" si="66"/>
        <v>56.58</v>
      </c>
      <c r="U365" s="969">
        <f t="shared" si="67"/>
        <v>13.5</v>
      </c>
      <c r="V365" s="942">
        <f t="shared" si="66"/>
        <v>56.58</v>
      </c>
      <c r="W365" s="969">
        <f t="shared" si="67"/>
        <v>13.5</v>
      </c>
      <c r="X365" s="942">
        <f t="shared" si="70"/>
        <v>56.58</v>
      </c>
      <c r="Y365" s="969">
        <f t="shared" si="67"/>
        <v>13.5</v>
      </c>
      <c r="Z365" s="942">
        <f t="shared" si="68"/>
        <v>56.58</v>
      </c>
      <c r="AA365" s="969">
        <f t="shared" si="69"/>
        <v>13.5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5" outlineLevel="1" x14ac:dyDescent="0.25">
      <c r="A366" s="691"/>
      <c r="B366" s="688"/>
      <c r="C366" s="700"/>
      <c r="D366" s="700"/>
      <c r="E366" s="700"/>
      <c r="F366" s="704"/>
      <c r="G366" s="704" t="str">
        <f t="shared" si="47"/>
        <v>AANWBa</v>
      </c>
      <c r="H366" s="356">
        <v>0</v>
      </c>
      <c r="I366" s="356">
        <v>0</v>
      </c>
      <c r="J366" s="942">
        <f t="shared" si="66"/>
        <v>0</v>
      </c>
      <c r="K366" s="969">
        <f t="shared" si="67"/>
        <v>0</v>
      </c>
      <c r="L366" s="942">
        <f t="shared" si="66"/>
        <v>0</v>
      </c>
      <c r="M366" s="969">
        <f t="shared" si="67"/>
        <v>0</v>
      </c>
      <c r="N366" s="942">
        <f t="shared" si="66"/>
        <v>0</v>
      </c>
      <c r="O366" s="969">
        <f t="shared" si="67"/>
        <v>0</v>
      </c>
      <c r="P366" s="942">
        <f t="shared" si="66"/>
        <v>0</v>
      </c>
      <c r="Q366" s="969">
        <f t="shared" si="67"/>
        <v>0</v>
      </c>
      <c r="R366" s="942">
        <f t="shared" si="66"/>
        <v>0</v>
      </c>
      <c r="S366" s="969">
        <f t="shared" si="67"/>
        <v>0</v>
      </c>
      <c r="T366" s="942">
        <f t="shared" si="66"/>
        <v>0</v>
      </c>
      <c r="U366" s="969">
        <f t="shared" si="67"/>
        <v>0</v>
      </c>
      <c r="V366" s="942">
        <f t="shared" si="66"/>
        <v>0</v>
      </c>
      <c r="W366" s="969">
        <f t="shared" si="67"/>
        <v>0</v>
      </c>
      <c r="X366" s="942">
        <f t="shared" si="70"/>
        <v>0</v>
      </c>
      <c r="Y366" s="969">
        <f t="shared" si="67"/>
        <v>0</v>
      </c>
      <c r="Z366" s="942">
        <f t="shared" si="68"/>
        <v>0</v>
      </c>
      <c r="AA366" s="969">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5" outlineLevel="1" x14ac:dyDescent="0.25">
      <c r="A367" s="691"/>
      <c r="B367" s="688"/>
      <c r="C367" s="700"/>
      <c r="D367" s="700"/>
      <c r="E367" s="700"/>
      <c r="F367" s="704"/>
      <c r="G367" s="704" t="str">
        <f t="shared" si="47"/>
        <v>AYWBA1a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5" outlineLevel="1" x14ac:dyDescent="0.25">
      <c r="A368" s="691"/>
      <c r="B368" s="688"/>
      <c r="C368" s="700"/>
      <c r="D368" s="700"/>
      <c r="E368" s="700"/>
      <c r="F368" s="704"/>
      <c r="G368" s="704" t="str">
        <f t="shared" si="47"/>
        <v>YYBA2A1a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5" outlineLevel="1" x14ac:dyDescent="0.25">
      <c r="A369" s="691"/>
      <c r="B369" s="688"/>
      <c r="C369" s="700"/>
      <c r="D369" s="700"/>
      <c r="E369" s="700"/>
      <c r="F369" s="704"/>
      <c r="G369" s="704" t="str">
        <f t="shared" si="47"/>
        <v>YYAA2A1a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5" outlineLevel="1" x14ac:dyDescent="0.25">
      <c r="A370" s="691"/>
      <c r="B370" s="688"/>
      <c r="C370" s="700"/>
      <c r="D370" s="700"/>
      <c r="E370" s="700"/>
      <c r="F370" s="704"/>
      <c r="G370" s="704" t="str">
        <f t="shared" si="47"/>
        <v>YAAA2A1a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5" outlineLevel="1" x14ac:dyDescent="0.25">
      <c r="A371" s="691"/>
      <c r="B371" s="688"/>
      <c r="C371" s="700"/>
      <c r="D371" s="700"/>
      <c r="E371" s="700"/>
      <c r="F371" s="704"/>
      <c r="G371" s="704" t="str">
        <f t="shared" si="47"/>
        <v>YYFWBz</v>
      </c>
      <c r="H371" s="356">
        <v>105.52</v>
      </c>
      <c r="I371" s="356">
        <v>43.7</v>
      </c>
      <c r="J371" s="942">
        <f t="shared" si="66"/>
        <v>89.691999999999993</v>
      </c>
      <c r="K371" s="969">
        <f t="shared" ref="K371:Y374" si="71">$I371</f>
        <v>43.7</v>
      </c>
      <c r="L371" s="942">
        <f t="shared" si="66"/>
        <v>89.691999999999993</v>
      </c>
      <c r="M371" s="969">
        <f t="shared" si="71"/>
        <v>43.7</v>
      </c>
      <c r="N371" s="942">
        <f t="shared" si="66"/>
        <v>89.691999999999993</v>
      </c>
      <c r="O371" s="969">
        <f t="shared" si="71"/>
        <v>43.7</v>
      </c>
      <c r="P371" s="942">
        <f t="shared" si="66"/>
        <v>89.691999999999993</v>
      </c>
      <c r="Q371" s="969">
        <f t="shared" si="71"/>
        <v>43.7</v>
      </c>
      <c r="R371" s="942">
        <f t="shared" si="66"/>
        <v>105.52</v>
      </c>
      <c r="S371" s="969">
        <f t="shared" si="71"/>
        <v>43.7</v>
      </c>
      <c r="T371" s="942">
        <f t="shared" si="66"/>
        <v>105.52</v>
      </c>
      <c r="U371" s="969">
        <f t="shared" si="71"/>
        <v>43.7</v>
      </c>
      <c r="V371" s="942">
        <f t="shared" si="66"/>
        <v>105.52</v>
      </c>
      <c r="W371" s="969">
        <f t="shared" si="71"/>
        <v>43.7</v>
      </c>
      <c r="X371" s="942">
        <f t="shared" si="70"/>
        <v>105.52</v>
      </c>
      <c r="Y371" s="969">
        <f t="shared" si="71"/>
        <v>43.7</v>
      </c>
      <c r="Z371" s="942">
        <f t="shared" si="68"/>
        <v>105.52</v>
      </c>
      <c r="AA371" s="969">
        <f t="shared" si="69"/>
        <v>43.7</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5" outlineLevel="1" x14ac:dyDescent="0.25">
      <c r="A372" s="691"/>
      <c r="B372" s="688"/>
      <c r="C372" s="700"/>
      <c r="D372" s="700"/>
      <c r="E372" s="700"/>
      <c r="F372" s="704"/>
      <c r="G372" s="704" t="str">
        <f t="shared" si="47"/>
        <v>YYBNWf</v>
      </c>
      <c r="H372" s="356">
        <v>177.21</v>
      </c>
      <c r="I372" s="356">
        <v>92.01</v>
      </c>
      <c r="J372" s="942">
        <f t="shared" si="66"/>
        <v>150.6285</v>
      </c>
      <c r="K372" s="969">
        <f t="shared" si="71"/>
        <v>92.01</v>
      </c>
      <c r="L372" s="942">
        <f t="shared" si="66"/>
        <v>150.6285</v>
      </c>
      <c r="M372" s="969">
        <f t="shared" si="71"/>
        <v>92.01</v>
      </c>
      <c r="N372" s="942">
        <f t="shared" si="66"/>
        <v>150.6285</v>
      </c>
      <c r="O372" s="969">
        <f t="shared" si="71"/>
        <v>92.01</v>
      </c>
      <c r="P372" s="942">
        <f t="shared" si="66"/>
        <v>150.6285</v>
      </c>
      <c r="Q372" s="969">
        <f t="shared" si="71"/>
        <v>92.01</v>
      </c>
      <c r="R372" s="942">
        <f t="shared" si="66"/>
        <v>177.21</v>
      </c>
      <c r="S372" s="969">
        <f t="shared" si="71"/>
        <v>92.01</v>
      </c>
      <c r="T372" s="942">
        <f t="shared" si="66"/>
        <v>177.21</v>
      </c>
      <c r="U372" s="969">
        <f t="shared" si="71"/>
        <v>92.01</v>
      </c>
      <c r="V372" s="942">
        <f t="shared" si="66"/>
        <v>177.21</v>
      </c>
      <c r="W372" s="969">
        <f t="shared" si="71"/>
        <v>92.01</v>
      </c>
      <c r="X372" s="942">
        <f t="shared" si="70"/>
        <v>177.21</v>
      </c>
      <c r="Y372" s="969">
        <f t="shared" si="71"/>
        <v>92.01</v>
      </c>
      <c r="Z372" s="942">
        <f t="shared" si="68"/>
        <v>177.21</v>
      </c>
      <c r="AA372" s="982">
        <f>$I372</f>
        <v>92.01</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5" outlineLevel="1" x14ac:dyDescent="0.25">
      <c r="A373" s="691"/>
      <c r="B373" s="688"/>
      <c r="C373" s="700"/>
      <c r="D373" s="700"/>
      <c r="E373" s="700"/>
      <c r="F373" s="704"/>
      <c r="G373" s="704" t="str">
        <f t="shared" si="47"/>
        <v>YYNWFw</v>
      </c>
      <c r="H373" s="356">
        <v>105.94</v>
      </c>
      <c r="I373" s="356">
        <v>11.5</v>
      </c>
      <c r="J373" s="942">
        <f t="shared" si="66"/>
        <v>90.048999999999992</v>
      </c>
      <c r="K373" s="969">
        <f t="shared" si="71"/>
        <v>11.5</v>
      </c>
      <c r="L373" s="942">
        <f t="shared" si="66"/>
        <v>90.048999999999992</v>
      </c>
      <c r="M373" s="969">
        <f t="shared" si="71"/>
        <v>11.5</v>
      </c>
      <c r="N373" s="942">
        <f t="shared" si="66"/>
        <v>90.048999999999992</v>
      </c>
      <c r="O373" s="969">
        <f t="shared" si="71"/>
        <v>11.5</v>
      </c>
      <c r="P373" s="942">
        <f t="shared" si="66"/>
        <v>90.048999999999992</v>
      </c>
      <c r="Q373" s="969">
        <f t="shared" si="71"/>
        <v>11.5</v>
      </c>
      <c r="R373" s="942">
        <f t="shared" si="66"/>
        <v>105.94</v>
      </c>
      <c r="S373" s="969">
        <f t="shared" si="71"/>
        <v>11.5</v>
      </c>
      <c r="T373" s="942">
        <f t="shared" si="66"/>
        <v>105.94</v>
      </c>
      <c r="U373" s="969">
        <f t="shared" si="71"/>
        <v>11.5</v>
      </c>
      <c r="V373" s="942">
        <f t="shared" si="66"/>
        <v>105.94</v>
      </c>
      <c r="W373" s="969">
        <f t="shared" si="71"/>
        <v>11.5</v>
      </c>
      <c r="X373" s="942">
        <f t="shared" si="70"/>
        <v>105.94</v>
      </c>
      <c r="Y373" s="969">
        <f t="shared" si="71"/>
        <v>11.5</v>
      </c>
      <c r="Z373" s="942">
        <f t="shared" si="68"/>
        <v>105.94</v>
      </c>
      <c r="AA373" s="969">
        <f t="shared" si="69"/>
        <v>11.5</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5" outlineLevel="1" x14ac:dyDescent="0.25">
      <c r="A374" s="691"/>
      <c r="B374" s="688"/>
      <c r="C374" s="700"/>
      <c r="D374" s="700"/>
      <c r="E374" s="700"/>
      <c r="F374" s="704"/>
      <c r="G374" s="704" t="str">
        <f t="shared" si="47"/>
        <v>YYWFWb</v>
      </c>
      <c r="H374" s="356">
        <v>86.38</v>
      </c>
      <c r="I374" s="356">
        <v>36.880000000000003</v>
      </c>
      <c r="J374" s="942">
        <f t="shared" si="66"/>
        <v>73.422999999999988</v>
      </c>
      <c r="K374" s="969">
        <f t="shared" si="71"/>
        <v>36.880000000000003</v>
      </c>
      <c r="L374" s="942">
        <f t="shared" si="66"/>
        <v>73.422999999999988</v>
      </c>
      <c r="M374" s="969">
        <f t="shared" si="71"/>
        <v>36.880000000000003</v>
      </c>
      <c r="N374" s="942">
        <f t="shared" si="66"/>
        <v>73.422999999999988</v>
      </c>
      <c r="O374" s="969">
        <f t="shared" si="71"/>
        <v>36.880000000000003</v>
      </c>
      <c r="P374" s="942">
        <f t="shared" si="66"/>
        <v>73.422999999999988</v>
      </c>
      <c r="Q374" s="969">
        <f t="shared" si="71"/>
        <v>36.880000000000003</v>
      </c>
      <c r="R374" s="942">
        <f t="shared" si="66"/>
        <v>86.38</v>
      </c>
      <c r="S374" s="969">
        <f t="shared" si="71"/>
        <v>36.880000000000003</v>
      </c>
      <c r="T374" s="942">
        <f t="shared" si="66"/>
        <v>86.38</v>
      </c>
      <c r="U374" s="969">
        <f t="shared" si="71"/>
        <v>36.880000000000003</v>
      </c>
      <c r="V374" s="942">
        <f t="shared" si="66"/>
        <v>86.38</v>
      </c>
      <c r="W374" s="969">
        <f t="shared" si="71"/>
        <v>36.880000000000003</v>
      </c>
      <c r="X374" s="942">
        <f t="shared" si="70"/>
        <v>86.38</v>
      </c>
      <c r="Y374" s="969">
        <f t="shared" si="71"/>
        <v>36.880000000000003</v>
      </c>
      <c r="Z374" s="942">
        <f t="shared" si="68"/>
        <v>86.38</v>
      </c>
      <c r="AA374" s="969">
        <f t="shared" si="69"/>
        <v>36.880000000000003</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5" outlineLevel="1" x14ac:dyDescent="0.25">
      <c r="A375" s="691"/>
      <c r="B375" s="688"/>
      <c r="C375" s="700"/>
      <c r="D375" s="700"/>
      <c r="E375" s="700"/>
      <c r="F375" s="704"/>
      <c r="G375" s="704" t="str">
        <f t="shared" si="47"/>
        <v>YYWNWl</v>
      </c>
      <c r="H375" s="356">
        <v>0</v>
      </c>
      <c r="I375" s="356">
        <v>0</v>
      </c>
      <c r="J375" s="942">
        <f t="shared" si="66"/>
        <v>0</v>
      </c>
      <c r="K375" s="969">
        <f t="shared" si="67"/>
        <v>0</v>
      </c>
      <c r="L375" s="942">
        <f t="shared" si="66"/>
        <v>0</v>
      </c>
      <c r="M375" s="969">
        <f t="shared" si="67"/>
        <v>0</v>
      </c>
      <c r="N375" s="942">
        <f t="shared" si="66"/>
        <v>0</v>
      </c>
      <c r="O375" s="969">
        <f t="shared" si="67"/>
        <v>0</v>
      </c>
      <c r="P375" s="942">
        <f t="shared" si="66"/>
        <v>0</v>
      </c>
      <c r="Q375" s="969">
        <f t="shared" si="67"/>
        <v>0</v>
      </c>
      <c r="R375" s="942">
        <f t="shared" si="66"/>
        <v>0</v>
      </c>
      <c r="S375" s="969">
        <f t="shared" si="67"/>
        <v>0</v>
      </c>
      <c r="T375" s="942">
        <f t="shared" si="66"/>
        <v>0</v>
      </c>
      <c r="U375" s="969">
        <f t="shared" si="67"/>
        <v>0</v>
      </c>
      <c r="V375" s="942">
        <f t="shared" si="66"/>
        <v>0</v>
      </c>
      <c r="W375" s="969">
        <f t="shared" si="67"/>
        <v>0</v>
      </c>
      <c r="X375" s="942">
        <f t="shared" si="70"/>
        <v>0</v>
      </c>
      <c r="Y375" s="969">
        <f t="shared" si="67"/>
        <v>0</v>
      </c>
      <c r="Z375" s="942">
        <f t="shared" si="68"/>
        <v>0</v>
      </c>
      <c r="AA375" s="969">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5" outlineLevel="1" x14ac:dyDescent="0.25">
      <c r="A376" s="691"/>
      <c r="B376" s="688"/>
      <c r="C376" s="700"/>
      <c r="D376" s="700"/>
      <c r="E376" s="700"/>
      <c r="F376" s="704"/>
      <c r="G376" s="704" t="str">
        <f t="shared" si="47"/>
        <v>YYLWNw</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5" outlineLevel="1" x14ac:dyDescent="0.25">
      <c r="A377" s="691"/>
      <c r="B377" s="688"/>
      <c r="C377" s="700"/>
      <c r="D377" s="700"/>
      <c r="E377" s="700"/>
      <c r="F377" s="704"/>
      <c r="G377" s="704" t="str">
        <f t="shared" si="47"/>
        <v>YYWLWz</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5" outlineLevel="1" x14ac:dyDescent="0.25">
      <c r="A378" s="691"/>
      <c r="B378" s="688"/>
      <c r="C378" s="700"/>
      <c r="D378" s="700"/>
      <c r="E378" s="700"/>
      <c r="F378" s="704"/>
      <c r="G378" s="704" t="str">
        <f t="shared" si="47"/>
        <v>YYNWLw</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5" outlineLevel="1" x14ac:dyDescent="0.25">
      <c r="A379" s="691"/>
      <c r="B379" s="688"/>
      <c r="C379" s="700"/>
      <c r="D379" s="700"/>
      <c r="E379" s="700"/>
      <c r="F379" s="704"/>
      <c r="G379" s="704" t="str">
        <f t="shared" si="47"/>
        <v>AYAA2A1w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5" outlineLevel="1" x14ac:dyDescent="0.25">
      <c r="A380" s="691"/>
      <c r="B380" s="688"/>
      <c r="C380" s="700"/>
      <c r="D380" s="700"/>
      <c r="E380" s="700"/>
      <c r="F380" s="704"/>
      <c r="G380" s="704" t="str">
        <f t="shared" si="47"/>
        <v>AAWA2A1a</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5" outlineLevel="1" x14ac:dyDescent="0.25">
      <c r="A381" s="691"/>
      <c r="B381" s="688"/>
      <c r="C381" s="700"/>
      <c r="D381" s="700"/>
      <c r="E381" s="700"/>
      <c r="F381" s="704"/>
      <c r="G381" s="704" t="str">
        <f t="shared" si="47"/>
        <v>AAAWA1a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5" outlineLevel="1" x14ac:dyDescent="0.25">
      <c r="A382" s="691"/>
      <c r="B382" s="688"/>
      <c r="C382" s="700"/>
      <c r="D382" s="700"/>
      <c r="E382" s="700"/>
      <c r="F382" s="704"/>
      <c r="G382" s="704" t="str">
        <f t="shared" si="47"/>
        <v>YAAA2Wa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5" outlineLevel="1" x14ac:dyDescent="0.25">
      <c r="A383" s="691"/>
      <c r="B383" s="688"/>
      <c r="C383" s="700"/>
      <c r="D383" s="700"/>
      <c r="E383" s="700"/>
      <c r="F383" s="704"/>
      <c r="G383" s="704" t="str">
        <f t="shared" si="47"/>
        <v>YAAA2Nw</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5" outlineLevel="1" x14ac:dyDescent="0.25">
      <c r="A384" s="691"/>
      <c r="B384" s="688"/>
      <c r="C384" s="700"/>
      <c r="D384" s="700"/>
      <c r="E384" s="700"/>
      <c r="F384" s="704"/>
      <c r="G384" s="704" t="str">
        <f t="shared" si="47"/>
        <v>YYAA2A1z</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5" outlineLevel="1" x14ac:dyDescent="0.25">
      <c r="A385" s="691"/>
      <c r="B385" s="688"/>
      <c r="C385" s="700"/>
      <c r="D385" s="700"/>
      <c r="E385" s="700"/>
      <c r="F385" s="704"/>
      <c r="G385" s="704" t="str">
        <f t="shared" si="47"/>
        <v>AYWA2A1a</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5" outlineLevel="1" x14ac:dyDescent="0.25">
      <c r="A386" s="691"/>
      <c r="B386" s="688"/>
      <c r="C386" s="700"/>
      <c r="D386" s="700"/>
      <c r="E386" s="700"/>
      <c r="F386" s="704"/>
      <c r="G386" s="704" t="str">
        <f t="shared" si="47"/>
        <v>AANWA1a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5" outlineLevel="1" x14ac:dyDescent="0.25">
      <c r="A387" s="691"/>
      <c r="B387" s="688"/>
      <c r="C387" s="700"/>
      <c r="D387" s="700"/>
      <c r="E387" s="700"/>
      <c r="F387" s="704"/>
      <c r="G387" s="704" t="str">
        <f t="shared" si="47"/>
        <v>AAANWa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ref="Y387" si="72">$I387</f>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5" outlineLevel="1" x14ac:dyDescent="0.25">
      <c r="A388" s="691"/>
      <c r="B388" s="688"/>
      <c r="C388" s="700"/>
      <c r="D388" s="700"/>
      <c r="E388" s="700"/>
      <c r="F388" s="704"/>
      <c r="G388" s="704"/>
      <c r="I388" s="704"/>
      <c r="J388" s="704"/>
      <c r="K388" s="704"/>
      <c r="N388" s="650"/>
      <c r="O388" s="306"/>
      <c r="P388" s="306"/>
      <c r="Q388" s="306"/>
      <c r="R388" s="306"/>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5"/>
      <c r="AY388" s="690"/>
      <c r="AZ388" s="690"/>
      <c r="BA388" s="690"/>
    </row>
    <row r="389" spans="1:53" s="76" customFormat="1" ht="15" outlineLevel="1" x14ac:dyDescent="0.25">
      <c r="A389" s="233"/>
      <c r="B389" s="234"/>
      <c r="C389" s="244"/>
      <c r="D389" s="244"/>
      <c r="E389" s="244"/>
      <c r="F389" s="252"/>
      <c r="G389" s="651" t="s">
        <v>817</v>
      </c>
      <c r="I389" s="687" t="s">
        <v>1145</v>
      </c>
      <c r="J389" s="1001" t="s">
        <v>411</v>
      </c>
      <c r="K389" s="1001" t="s">
        <v>807</v>
      </c>
      <c r="L389" s="1001" t="s">
        <v>808</v>
      </c>
      <c r="M389" s="1001" t="s">
        <v>809</v>
      </c>
      <c r="N389" s="1001" t="s">
        <v>810</v>
      </c>
      <c r="O389" s="1001" t="s">
        <v>811</v>
      </c>
      <c r="P389" s="1001" t="s">
        <v>812</v>
      </c>
      <c r="Q389" s="1001" t="s">
        <v>813</v>
      </c>
      <c r="R389" s="1001" t="s">
        <v>814</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243"/>
      <c r="AY389" s="235"/>
      <c r="AZ389" s="235"/>
      <c r="BA389" s="235"/>
    </row>
    <row r="390" spans="1:53" s="687" customFormat="1" ht="15" outlineLevel="1" x14ac:dyDescent="0.25">
      <c r="A390" s="691"/>
      <c r="B390" s="688"/>
      <c r="C390" s="700"/>
      <c r="D390" s="700"/>
      <c r="E390" s="700"/>
      <c r="F390" s="704"/>
      <c r="G390" s="651"/>
      <c r="I390" s="687" t="s">
        <v>1137</v>
      </c>
      <c r="J390" s="1002">
        <v>2</v>
      </c>
      <c r="K390" s="1002">
        <v>2</v>
      </c>
      <c r="L390" s="1002">
        <v>2</v>
      </c>
      <c r="M390" s="1002">
        <v>2</v>
      </c>
      <c r="N390" s="1002">
        <v>1</v>
      </c>
      <c r="O390" s="1002">
        <v>1</v>
      </c>
      <c r="P390" s="1002">
        <v>1</v>
      </c>
      <c r="Q390" s="1002">
        <v>1</v>
      </c>
      <c r="R390" s="1002">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5"/>
      <c r="AY390" s="690"/>
      <c r="AZ390" s="690"/>
      <c r="BA390" s="690"/>
    </row>
    <row r="391" spans="1:53" s="687" customFormat="1" ht="15" outlineLevel="1" x14ac:dyDescent="0.25">
      <c r="A391" s="691"/>
      <c r="B391" s="688"/>
      <c r="C391" s="700"/>
      <c r="D391" s="700"/>
      <c r="E391" s="700"/>
      <c r="F391" s="704"/>
      <c r="G391" s="651"/>
      <c r="I391" s="687" t="s">
        <v>1138</v>
      </c>
      <c r="J391" s="1002">
        <v>1</v>
      </c>
      <c r="K391" s="1002">
        <v>1</v>
      </c>
      <c r="L391" s="1002">
        <v>1</v>
      </c>
      <c r="M391" s="1002">
        <v>1</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5" outlineLevel="1" x14ac:dyDescent="0.25">
      <c r="A392" s="691"/>
      <c r="B392" s="688"/>
      <c r="C392" s="700"/>
      <c r="D392" s="700"/>
      <c r="E392" s="700"/>
      <c r="F392" s="704"/>
      <c r="G392" s="651"/>
      <c r="I392" s="687" t="s">
        <v>1139</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5" outlineLevel="1" x14ac:dyDescent="0.25">
      <c r="A393" s="691"/>
      <c r="B393" s="688"/>
      <c r="C393" s="700"/>
      <c r="D393" s="700"/>
      <c r="E393" s="700"/>
      <c r="F393" s="704"/>
      <c r="G393" s="651"/>
      <c r="I393" s="687" t="s">
        <v>1077</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5" outlineLevel="1" x14ac:dyDescent="0.25">
      <c r="A394" s="691"/>
      <c r="B394" s="688"/>
      <c r="C394" s="700"/>
      <c r="D394" s="700"/>
      <c r="E394" s="700"/>
      <c r="F394" s="704"/>
      <c r="G394" s="651"/>
      <c r="I394" s="704"/>
      <c r="J394" s="704"/>
      <c r="K394" s="704"/>
      <c r="N394" s="650"/>
      <c r="O394" s="306"/>
      <c r="P394" s="306"/>
      <c r="Q394" s="306"/>
      <c r="R394" s="306"/>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76" customFormat="1" ht="15" outlineLevel="1" x14ac:dyDescent="0.25">
      <c r="A395" s="233"/>
      <c r="B395" s="234"/>
      <c r="C395" s="244"/>
      <c r="D395" s="244"/>
      <c r="E395" s="244"/>
      <c r="F395" s="252"/>
      <c r="G395" s="252" t="s">
        <v>821</v>
      </c>
      <c r="H395" s="76" t="s">
        <v>838</v>
      </c>
      <c r="I395" s="76" t="s">
        <v>838</v>
      </c>
      <c r="J395" s="76" t="s">
        <v>838</v>
      </c>
      <c r="K395" s="76" t="s">
        <v>838</v>
      </c>
      <c r="L395" s="76" t="s">
        <v>411</v>
      </c>
      <c r="M395" s="76" t="s">
        <v>411</v>
      </c>
      <c r="N395" s="76" t="s">
        <v>411</v>
      </c>
      <c r="O395" s="76" t="s">
        <v>411</v>
      </c>
      <c r="P395" s="76" t="s">
        <v>807</v>
      </c>
      <c r="Q395" s="76" t="s">
        <v>807</v>
      </c>
      <c r="R395" s="76" t="s">
        <v>807</v>
      </c>
      <c r="S395" s="76" t="s">
        <v>807</v>
      </c>
      <c r="T395" s="76" t="s">
        <v>808</v>
      </c>
      <c r="U395" s="76" t="s">
        <v>808</v>
      </c>
      <c r="V395" s="76" t="s">
        <v>808</v>
      </c>
      <c r="W395" s="76" t="s">
        <v>808</v>
      </c>
      <c r="X395" s="76" t="s">
        <v>809</v>
      </c>
      <c r="Y395" s="76" t="s">
        <v>809</v>
      </c>
      <c r="Z395" s="76" t="s">
        <v>809</v>
      </c>
      <c r="AA395" s="76" t="s">
        <v>809</v>
      </c>
      <c r="AB395" s="76" t="s">
        <v>810</v>
      </c>
      <c r="AC395" s="76" t="s">
        <v>810</v>
      </c>
      <c r="AD395" s="76" t="s">
        <v>810</v>
      </c>
      <c r="AE395" s="76" t="s">
        <v>810</v>
      </c>
      <c r="AF395" s="76" t="s">
        <v>811</v>
      </c>
      <c r="AG395" s="76" t="s">
        <v>811</v>
      </c>
      <c r="AH395" s="76" t="s">
        <v>811</v>
      </c>
      <c r="AI395" s="76" t="s">
        <v>811</v>
      </c>
      <c r="AJ395" s="76" t="s">
        <v>812</v>
      </c>
      <c r="AK395" s="76" t="s">
        <v>812</v>
      </c>
      <c r="AL395" s="76" t="s">
        <v>812</v>
      </c>
      <c r="AM395" s="76" t="s">
        <v>812</v>
      </c>
      <c r="AN395" s="76" t="s">
        <v>813</v>
      </c>
      <c r="AO395" s="76" t="s">
        <v>813</v>
      </c>
      <c r="AP395" s="76" t="s">
        <v>813</v>
      </c>
      <c r="AQ395" s="76" t="s">
        <v>813</v>
      </c>
      <c r="AR395" s="76" t="s">
        <v>814</v>
      </c>
      <c r="AS395" s="76" t="s">
        <v>814</v>
      </c>
      <c r="AT395" s="76" t="s">
        <v>814</v>
      </c>
      <c r="AU395" s="76" t="s">
        <v>814</v>
      </c>
      <c r="AV395" s="312"/>
      <c r="AW395" s="312"/>
      <c r="AX395" s="243"/>
      <c r="AY395" s="235"/>
      <c r="AZ395" s="235"/>
      <c r="BA395" s="235"/>
    </row>
    <row r="396" spans="1:53" s="76" customFormat="1" ht="15" outlineLevel="1" x14ac:dyDescent="0.25">
      <c r="A396" s="233"/>
      <c r="B396" s="234"/>
      <c r="C396" s="244"/>
      <c r="D396" s="244"/>
      <c r="E396" s="244"/>
      <c r="F396" s="252"/>
      <c r="G396" s="252" t="s">
        <v>820</v>
      </c>
      <c r="H396" s="76" t="s">
        <v>1137</v>
      </c>
      <c r="I396" s="76" t="s">
        <v>1138</v>
      </c>
      <c r="J396" s="687" t="s">
        <v>1139</v>
      </c>
      <c r="K396" s="76" t="s">
        <v>1077</v>
      </c>
      <c r="L396" s="76" t="str">
        <f>H396</f>
        <v>knock</v>
      </c>
      <c r="M396" s="687" t="str">
        <f t="shared" ref="M396:AU396" si="73">I396</f>
        <v>pre-em</v>
      </c>
      <c r="N396" s="687" t="str">
        <f t="shared" si="73"/>
        <v>selective_and_spraytop</v>
      </c>
      <c r="O396" s="687" t="str">
        <f t="shared" si="73"/>
        <v>fungicide</v>
      </c>
      <c r="P396" s="687" t="str">
        <f t="shared" si="73"/>
        <v>knock</v>
      </c>
      <c r="Q396" s="687" t="str">
        <f t="shared" si="73"/>
        <v>pre-em</v>
      </c>
      <c r="R396" s="687" t="str">
        <f t="shared" si="73"/>
        <v>selective_and_spraytop</v>
      </c>
      <c r="S396" s="687" t="str">
        <f t="shared" si="73"/>
        <v>fungicide</v>
      </c>
      <c r="T396" s="687" t="str">
        <f t="shared" si="73"/>
        <v>knock</v>
      </c>
      <c r="U396" s="687" t="str">
        <f t="shared" si="73"/>
        <v>pre-em</v>
      </c>
      <c r="V396" s="687" t="str">
        <f t="shared" si="73"/>
        <v>selective_and_spraytop</v>
      </c>
      <c r="W396" s="687" t="str">
        <f t="shared" si="73"/>
        <v>fungicide</v>
      </c>
      <c r="X396" s="687" t="str">
        <f t="shared" si="73"/>
        <v>knock</v>
      </c>
      <c r="Y396" s="687" t="str">
        <f t="shared" si="73"/>
        <v>pre-em</v>
      </c>
      <c r="Z396" s="687" t="str">
        <f t="shared" si="73"/>
        <v>selective_and_spraytop</v>
      </c>
      <c r="AA396" s="687" t="str">
        <f t="shared" si="73"/>
        <v>fungicide</v>
      </c>
      <c r="AB396" s="687" t="str">
        <f t="shared" si="73"/>
        <v>knock</v>
      </c>
      <c r="AC396" s="687" t="str">
        <f t="shared" si="73"/>
        <v>pre-em</v>
      </c>
      <c r="AD396" s="687" t="str">
        <f t="shared" si="73"/>
        <v>selective_and_spraytop</v>
      </c>
      <c r="AE396" s="687" t="str">
        <f t="shared" si="73"/>
        <v>fungicide</v>
      </c>
      <c r="AF396" s="687" t="str">
        <f t="shared" si="73"/>
        <v>knock</v>
      </c>
      <c r="AG396" s="687" t="str">
        <f t="shared" si="73"/>
        <v>pre-em</v>
      </c>
      <c r="AH396" s="687" t="str">
        <f t="shared" si="73"/>
        <v>selective_and_spraytop</v>
      </c>
      <c r="AI396" s="687" t="str">
        <f t="shared" si="73"/>
        <v>fungicide</v>
      </c>
      <c r="AJ396" s="687" t="str">
        <f t="shared" si="73"/>
        <v>knock</v>
      </c>
      <c r="AK396" s="687" t="str">
        <f t="shared" si="73"/>
        <v>pre-em</v>
      </c>
      <c r="AL396" s="687" t="str">
        <f t="shared" si="73"/>
        <v>selective_and_spraytop</v>
      </c>
      <c r="AM396" s="687" t="str">
        <f t="shared" si="73"/>
        <v>fungicide</v>
      </c>
      <c r="AN396" s="687" t="str">
        <f t="shared" si="73"/>
        <v>knock</v>
      </c>
      <c r="AO396" s="687" t="str">
        <f t="shared" si="73"/>
        <v>pre-em</v>
      </c>
      <c r="AP396" s="687" t="str">
        <f t="shared" si="73"/>
        <v>selective_and_spraytop</v>
      </c>
      <c r="AQ396" s="687" t="str">
        <f t="shared" si="73"/>
        <v>fungicide</v>
      </c>
      <c r="AR396" s="687" t="str">
        <f t="shared" si="73"/>
        <v>knock</v>
      </c>
      <c r="AS396" s="687" t="str">
        <f t="shared" si="73"/>
        <v>pre-em</v>
      </c>
      <c r="AT396" s="687" t="str">
        <f t="shared" si="73"/>
        <v>selective_and_spraytop</v>
      </c>
      <c r="AU396" s="687" t="str">
        <f t="shared" si="73"/>
        <v>fungicide</v>
      </c>
      <c r="AV396" s="312"/>
      <c r="AW396" s="312"/>
      <c r="AX396" s="243"/>
      <c r="AY396" s="235"/>
      <c r="AZ396" s="235"/>
      <c r="BA396" s="235"/>
    </row>
    <row r="397" spans="1:53" s="76" customFormat="1" ht="15" outlineLevel="1" x14ac:dyDescent="0.25">
      <c r="A397" s="233"/>
      <c r="B397" s="234"/>
      <c r="C397" s="244"/>
      <c r="D397" s="244"/>
      <c r="E397" s="244"/>
      <c r="F397" s="252"/>
      <c r="G397" s="252" t="str">
        <f t="shared" ref="G397:G443" si="74">_xlfn.CONCAT(H231:M231)</f>
        <v>AAAA2A1a</v>
      </c>
      <c r="H397" s="356">
        <v>0</v>
      </c>
      <c r="I397" s="356">
        <v>0</v>
      </c>
      <c r="J397" s="356">
        <v>0</v>
      </c>
      <c r="K397" s="356">
        <v>0</v>
      </c>
      <c r="L397" s="1003" cm="1">
        <f t="array" ref="L397">INDEX($H397:$K397,0,MATCH(L$396,$H$396:$K$396,0))*INDEX($J$390:$R$393,MATCH(L$396,$I$390:$I$393,0),MATCH(L$395,$J$389:$R$389,0))</f>
        <v>0</v>
      </c>
      <c r="M397" s="1003" cm="1">
        <f t="array" ref="M397">INDEX($H397:$K397,0,MATCH(M$396,$H$396:$K$396,0))*INDEX($J$390:$R$393,MATCH(M$396,$I$390:$I$393,0),MATCH(M$395,$J$389:$R$389,0))</f>
        <v>0</v>
      </c>
      <c r="N397" s="1003" cm="1">
        <f t="array" ref="N397">INDEX($H397:$K397,0,MATCH(N$396,$H$396:$K$396,0))*INDEX($J$390:$R$393,MATCH(N$396,$I$390:$I$393,0),MATCH(N$395,$J$389:$R$389,0))</f>
        <v>0</v>
      </c>
      <c r="O397" s="1003" cm="1">
        <f t="array" ref="O397">INDEX($H397:$K397,0,MATCH(O$396,$H$396:$K$396,0))*INDEX($J$390:$R$393,MATCH(O$396,$I$390:$I$393,0),MATCH(O$395,$J$389:$R$389,0))</f>
        <v>0</v>
      </c>
      <c r="P397" s="1003" cm="1">
        <f t="array" ref="P397">INDEX($H397:$K397,0,MATCH(P$396,$H$396:$K$396,0))*INDEX($J$390:$R$393,MATCH(P$396,$I$390:$I$393,0),MATCH(P$395,$J$389:$R$389,0))</f>
        <v>0</v>
      </c>
      <c r="Q397" s="1003" cm="1">
        <f t="array" ref="Q397">INDEX($H397:$K397,0,MATCH(Q$396,$H$396:$K$396,0))*INDEX($J$390:$R$393,MATCH(Q$396,$I$390:$I$393,0),MATCH(Q$395,$J$389:$R$389,0))</f>
        <v>0</v>
      </c>
      <c r="R397" s="1003" cm="1">
        <f t="array" ref="R397">INDEX($H397:$K397,0,MATCH(R$396,$H$396:$K$396,0))*INDEX($J$390:$R$393,MATCH(R$396,$I$390:$I$393,0),MATCH(R$395,$J$389:$R$389,0))</f>
        <v>0</v>
      </c>
      <c r="S397" s="1003" cm="1">
        <f t="array" ref="S397">INDEX($H397:$K397,0,MATCH(S$396,$H$396:$K$396,0))*INDEX($J$390:$R$393,MATCH(S$396,$I$390:$I$393,0),MATCH(S$395,$J$389:$R$389,0))</f>
        <v>0</v>
      </c>
      <c r="T397" s="1003" cm="1">
        <f t="array" ref="T397">INDEX($H397:$K397,0,MATCH(T$396,$H$396:$K$396,0))*INDEX($J$390:$R$393,MATCH(T$396,$I$390:$I$393,0),MATCH(T$395,$J$389:$R$389,0))</f>
        <v>0</v>
      </c>
      <c r="U397" s="1003" cm="1">
        <f t="array" ref="U397">INDEX($H397:$K397,0,MATCH(U$396,$H$396:$K$396,0))*INDEX($J$390:$R$393,MATCH(U$396,$I$390:$I$393,0),MATCH(U$395,$J$389:$R$389,0))</f>
        <v>0</v>
      </c>
      <c r="V397" s="1003" cm="1">
        <f t="array" ref="V397">INDEX($H397:$K397,0,MATCH(V$396,$H$396:$K$396,0))*INDEX($J$390:$R$393,MATCH(V$396,$I$390:$I$393,0),MATCH(V$395,$J$389:$R$389,0))</f>
        <v>0</v>
      </c>
      <c r="W397" s="1003" cm="1">
        <f t="array" ref="W397">INDEX($H397:$K397,0,MATCH(W$396,$H$396:$K$396,0))*INDEX($J$390:$R$393,MATCH(W$396,$I$390:$I$393,0),MATCH(W$395,$J$389:$R$389,0))</f>
        <v>0</v>
      </c>
      <c r="X397" s="1003" cm="1">
        <f t="array" ref="X397">INDEX($H397:$K397,0,MATCH(X$396,$H$396:$K$396,0))*INDEX($J$390:$R$393,MATCH(X$396,$I$390:$I$393,0),MATCH(X$395,$J$389:$R$389,0))</f>
        <v>0</v>
      </c>
      <c r="Y397" s="1003" cm="1">
        <f t="array" ref="Y397">INDEX($H397:$K397,0,MATCH(Y$396,$H$396:$K$396,0))*INDEX($J$390:$R$393,MATCH(Y$396,$I$390:$I$393,0),MATCH(Y$395,$J$389:$R$389,0))</f>
        <v>0</v>
      </c>
      <c r="Z397" s="1003" cm="1">
        <f t="array" ref="Z397">INDEX($H397:$K397,0,MATCH(Z$396,$H$396:$K$396,0))*INDEX($J$390:$R$393,MATCH(Z$396,$I$390:$I$393,0),MATCH(Z$395,$J$389:$R$389,0))</f>
        <v>0</v>
      </c>
      <c r="AA397" s="1003" cm="1">
        <f t="array" ref="AA397">INDEX($H397:$K397,0,MATCH(AA$396,$H$396:$K$396,0))*INDEX($J$390:$R$393,MATCH(AA$396,$I$390:$I$393,0),MATCH(AA$395,$J$389:$R$389,0))</f>
        <v>0</v>
      </c>
      <c r="AB397" s="1003" cm="1">
        <f t="array" ref="AB397">INDEX($H397:$K397,0,MATCH(AB$396,$H$396:$K$396,0))*INDEX($J$390:$R$393,MATCH(AB$396,$I$390:$I$393,0),MATCH(AB$395,$J$389:$R$389,0))</f>
        <v>0</v>
      </c>
      <c r="AC397" s="1003" cm="1">
        <f t="array" ref="AC397">INDEX($H397:$K397,0,MATCH(AC$396,$H$396:$K$396,0))*INDEX($J$390:$R$393,MATCH(AC$396,$I$390:$I$393,0),MATCH(AC$395,$J$389:$R$389,0))</f>
        <v>0</v>
      </c>
      <c r="AD397" s="1003" cm="1">
        <f t="array" ref="AD397">INDEX($H397:$K397,0,MATCH(AD$396,$H$396:$K$396,0))*INDEX($J$390:$R$393,MATCH(AD$396,$I$390:$I$393,0),MATCH(AD$395,$J$389:$R$389,0))</f>
        <v>0</v>
      </c>
      <c r="AE397" s="1003" cm="1">
        <f t="array" ref="AE397">INDEX($H397:$K397,0,MATCH(AE$396,$H$396:$K$396,0))*INDEX($J$390:$R$393,MATCH(AE$396,$I$390:$I$393,0),MATCH(AE$395,$J$389:$R$389,0))</f>
        <v>0</v>
      </c>
      <c r="AF397" s="1003" cm="1">
        <f t="array" ref="AF397">INDEX($H397:$K397,0,MATCH(AF$396,$H$396:$K$396,0))*INDEX($J$390:$R$393,MATCH(AF$396,$I$390:$I$393,0),MATCH(AF$395,$J$389:$R$389,0))</f>
        <v>0</v>
      </c>
      <c r="AG397" s="1003" cm="1">
        <f t="array" ref="AG397">INDEX($H397:$K397,0,MATCH(AG$396,$H$396:$K$396,0))*INDEX($J$390:$R$393,MATCH(AG$396,$I$390:$I$393,0),MATCH(AG$395,$J$389:$R$389,0))</f>
        <v>0</v>
      </c>
      <c r="AH397" s="1003" cm="1">
        <f t="array" ref="AH397">INDEX($H397:$K397,0,MATCH(AH$396,$H$396:$K$396,0))*INDEX($J$390:$R$393,MATCH(AH$396,$I$390:$I$393,0),MATCH(AH$395,$J$389:$R$389,0))</f>
        <v>0</v>
      </c>
      <c r="AI397" s="1003" cm="1">
        <f t="array" ref="AI397">INDEX($H397:$K397,0,MATCH(AI$396,$H$396:$K$396,0))*INDEX($J$390:$R$393,MATCH(AI$396,$I$390:$I$393,0),MATCH(AI$395,$J$389:$R$389,0))</f>
        <v>0</v>
      </c>
      <c r="AJ397" s="1003" cm="1">
        <f t="array" ref="AJ397">INDEX($H397:$K397,0,MATCH(AJ$396,$H$396:$K$396,0))*INDEX($J$390:$R$393,MATCH(AJ$396,$I$390:$I$393,0),MATCH(AJ$395,$J$389:$R$389,0))</f>
        <v>0</v>
      </c>
      <c r="AK397" s="1003" cm="1">
        <f t="array" ref="AK397">INDEX($H397:$K397,0,MATCH(AK$396,$H$396:$K$396,0))*INDEX($J$390:$R$393,MATCH(AK$396,$I$390:$I$393,0),MATCH(AK$395,$J$389:$R$389,0))</f>
        <v>0</v>
      </c>
      <c r="AL397" s="1003" cm="1">
        <f t="array" ref="AL397">INDEX($H397:$K397,0,MATCH(AL$396,$H$396:$K$396,0))*INDEX($J$390:$R$393,MATCH(AL$396,$I$390:$I$393,0),MATCH(AL$395,$J$389:$R$389,0))</f>
        <v>0</v>
      </c>
      <c r="AM397" s="1003" cm="1">
        <f t="array" ref="AM397">INDEX($H397:$K397,0,MATCH(AM$396,$H$396:$K$396,0))*INDEX($J$390:$R$393,MATCH(AM$396,$I$390:$I$393,0),MATCH(AM$395,$J$389:$R$389,0))</f>
        <v>0</v>
      </c>
      <c r="AN397" s="1003" cm="1">
        <f t="array" ref="AN397">INDEX($H397:$K397,0,MATCH(AN$396,$H$396:$K$396,0))*INDEX($J$390:$R$393,MATCH(AN$396,$I$390:$I$393,0),MATCH(AN$395,$J$389:$R$389,0))</f>
        <v>0</v>
      </c>
      <c r="AO397" s="1003" cm="1">
        <f t="array" ref="AO397">INDEX($H397:$K397,0,MATCH(AO$396,$H$396:$K$396,0))*INDEX($J$390:$R$393,MATCH(AO$396,$I$390:$I$393,0),MATCH(AO$395,$J$389:$R$389,0))</f>
        <v>0</v>
      </c>
      <c r="AP397" s="1003" cm="1">
        <f t="array" ref="AP397">INDEX($H397:$K397,0,MATCH(AP$396,$H$396:$K$396,0))*INDEX($J$390:$R$393,MATCH(AP$396,$I$390:$I$393,0),MATCH(AP$395,$J$389:$R$389,0))</f>
        <v>0</v>
      </c>
      <c r="AQ397" s="1003" cm="1">
        <f t="array" ref="AQ397">INDEX($H397:$K397,0,MATCH(AQ$396,$H$396:$K$396,0))*INDEX($J$390:$R$393,MATCH(AQ$396,$I$390:$I$393,0),MATCH(AQ$395,$J$389:$R$389,0))</f>
        <v>0</v>
      </c>
      <c r="AR397" s="1003" cm="1">
        <f t="array" ref="AR397">INDEX($H397:$K397,0,MATCH(AR$396,$H$396:$K$396,0))*INDEX($J$390:$R$393,MATCH(AR$396,$I$390:$I$393,0),MATCH(AR$395,$J$389:$R$389,0))</f>
        <v>0</v>
      </c>
      <c r="AS397" s="1003" cm="1">
        <f t="array" ref="AS397">INDEX($H397:$K397,0,MATCH(AS$396,$H$396:$K$396,0))*INDEX($J$390:$R$393,MATCH(AS$396,$I$390:$I$393,0),MATCH(AS$395,$J$389:$R$389,0))</f>
        <v>0</v>
      </c>
      <c r="AT397" s="1003" cm="1">
        <f t="array" ref="AT397">INDEX($H397:$K397,0,MATCH(AT$396,$H$396:$K$396,0))*INDEX($J$390:$R$393,MATCH(AT$396,$I$390:$I$393,0),MATCH(AT$395,$J$389:$R$389,0))</f>
        <v>0</v>
      </c>
      <c r="AU397" s="1003" cm="1">
        <f t="array" ref="AU397">INDEX($H397:$K397,0,MATCH(AU$396,$H$396:$K$396,0))*INDEX($J$390:$R$393,MATCH(AU$396,$I$390:$I$393,0),MATCH(AU$395,$J$389:$R$389,0))</f>
        <v>0</v>
      </c>
      <c r="AV397" s="312"/>
      <c r="AW397" s="312"/>
      <c r="AX397" s="243"/>
      <c r="AY397" s="235"/>
      <c r="AZ397" s="235"/>
      <c r="BA397" s="235"/>
    </row>
    <row r="398" spans="1:53" s="687" customFormat="1" ht="15" outlineLevel="1" x14ac:dyDescent="0.25">
      <c r="A398" s="691"/>
      <c r="B398" s="688"/>
      <c r="C398" s="700"/>
      <c r="D398" s="700"/>
      <c r="E398" s="700"/>
      <c r="F398" s="704"/>
      <c r="G398" s="704" t="str">
        <f t="shared" si="74"/>
        <v>GGGGAg1a2</v>
      </c>
      <c r="H398" s="356">
        <v>0</v>
      </c>
      <c r="I398" s="356">
        <v>0</v>
      </c>
      <c r="J398" s="356">
        <v>0</v>
      </c>
      <c r="K398" s="356">
        <v>0</v>
      </c>
      <c r="L398" s="1003" cm="1">
        <f t="array" ref="L398">INDEX($H398:$K398,0,MATCH(L$396,$H$396:$K$396,0))*INDEX($J$390:$R$393,MATCH(L$396,$I$390:$I$393,0),MATCH(L$395,$J$389:$R$389,0))</f>
        <v>0</v>
      </c>
      <c r="M398" s="1003" cm="1">
        <f t="array" ref="M398">INDEX($H398:$K398,0,MATCH(M$396,$H$396:$K$396,0))*INDEX($J$390:$R$393,MATCH(M$396,$I$390:$I$393,0),MATCH(M$395,$J$389:$R$389,0))</f>
        <v>0</v>
      </c>
      <c r="N398" s="1003" cm="1">
        <f t="array" ref="N398">INDEX($H398:$K398,0,MATCH(N$396,$H$396:$K$396,0))*INDEX($J$390:$R$393,MATCH(N$396,$I$390:$I$393,0),MATCH(N$395,$J$389:$R$389,0))</f>
        <v>0</v>
      </c>
      <c r="O398" s="1003" cm="1">
        <f t="array" ref="O398">INDEX($H398:$K398,0,MATCH(O$396,$H$396:$K$396,0))*INDEX($J$390:$R$393,MATCH(O$396,$I$390:$I$393,0),MATCH(O$395,$J$389:$R$389,0))</f>
        <v>0</v>
      </c>
      <c r="P398" s="1003" cm="1">
        <f t="array" ref="P398">INDEX($H398:$K398,0,MATCH(P$396,$H$396:$K$396,0))*INDEX($J$390:$R$393,MATCH(P$396,$I$390:$I$393,0),MATCH(P$395,$J$389:$R$389,0))</f>
        <v>0</v>
      </c>
      <c r="Q398" s="1003" cm="1">
        <f t="array" ref="Q398">INDEX($H398:$K398,0,MATCH(Q$396,$H$396:$K$396,0))*INDEX($J$390:$R$393,MATCH(Q$396,$I$390:$I$393,0),MATCH(Q$395,$J$389:$R$389,0))</f>
        <v>0</v>
      </c>
      <c r="R398" s="1003" cm="1">
        <f t="array" ref="R398">INDEX($H398:$K398,0,MATCH(R$396,$H$396:$K$396,0))*INDEX($J$390:$R$393,MATCH(R$396,$I$390:$I$393,0),MATCH(R$395,$J$389:$R$389,0))</f>
        <v>0</v>
      </c>
      <c r="S398" s="1003" cm="1">
        <f t="array" ref="S398">INDEX($H398:$K398,0,MATCH(S$396,$H$396:$K$396,0))*INDEX($J$390:$R$393,MATCH(S$396,$I$390:$I$393,0),MATCH(S$395,$J$389:$R$389,0))</f>
        <v>0</v>
      </c>
      <c r="T398" s="1003" cm="1">
        <f t="array" ref="T398">INDEX($H398:$K398,0,MATCH(T$396,$H$396:$K$396,0))*INDEX($J$390:$R$393,MATCH(T$396,$I$390:$I$393,0),MATCH(T$395,$J$389:$R$389,0))</f>
        <v>0</v>
      </c>
      <c r="U398" s="1003" cm="1">
        <f t="array" ref="U398">INDEX($H398:$K398,0,MATCH(U$396,$H$396:$K$396,0))*INDEX($J$390:$R$393,MATCH(U$396,$I$390:$I$393,0),MATCH(U$395,$J$389:$R$389,0))</f>
        <v>0</v>
      </c>
      <c r="V398" s="1003" cm="1">
        <f t="array" ref="V398">INDEX($H398:$K398,0,MATCH(V$396,$H$396:$K$396,0))*INDEX($J$390:$R$393,MATCH(V$396,$I$390:$I$393,0),MATCH(V$395,$J$389:$R$389,0))</f>
        <v>0</v>
      </c>
      <c r="W398" s="1003" cm="1">
        <f t="array" ref="W398">INDEX($H398:$K398,0,MATCH(W$396,$H$396:$K$396,0))*INDEX($J$390:$R$393,MATCH(W$396,$I$390:$I$393,0),MATCH(W$395,$J$389:$R$389,0))</f>
        <v>0</v>
      </c>
      <c r="X398" s="1003" cm="1">
        <f t="array" ref="X398">INDEX($H398:$K398,0,MATCH(X$396,$H$396:$K$396,0))*INDEX($J$390:$R$393,MATCH(X$396,$I$390:$I$393,0),MATCH(X$395,$J$389:$R$389,0))</f>
        <v>0</v>
      </c>
      <c r="Y398" s="1003" cm="1">
        <f t="array" ref="Y398">INDEX($H398:$K398,0,MATCH(Y$396,$H$396:$K$396,0))*INDEX($J$390:$R$393,MATCH(Y$396,$I$390:$I$393,0),MATCH(Y$395,$J$389:$R$389,0))</f>
        <v>0</v>
      </c>
      <c r="Z398" s="1003" cm="1">
        <f t="array" ref="Z398">INDEX($H398:$K398,0,MATCH(Z$396,$H$396:$K$396,0))*INDEX($J$390:$R$393,MATCH(Z$396,$I$390:$I$393,0),MATCH(Z$395,$J$389:$R$389,0))</f>
        <v>0</v>
      </c>
      <c r="AA398" s="1003" cm="1">
        <f t="array" ref="AA398">INDEX($H398:$K398,0,MATCH(AA$396,$H$396:$K$396,0))*INDEX($J$390:$R$393,MATCH(AA$396,$I$390:$I$393,0),MATCH(AA$395,$J$389:$R$389,0))</f>
        <v>0</v>
      </c>
      <c r="AB398" s="1003" cm="1">
        <f t="array" ref="AB398">INDEX($H398:$K398,0,MATCH(AB$396,$H$396:$K$396,0))*INDEX($J$390:$R$393,MATCH(AB$396,$I$390:$I$393,0),MATCH(AB$395,$J$389:$R$389,0))</f>
        <v>0</v>
      </c>
      <c r="AC398" s="1003" cm="1">
        <f t="array" ref="AC398">INDEX($H398:$K398,0,MATCH(AC$396,$H$396:$K$396,0))*INDEX($J$390:$R$393,MATCH(AC$396,$I$390:$I$393,0),MATCH(AC$395,$J$389:$R$389,0))</f>
        <v>0</v>
      </c>
      <c r="AD398" s="1003" cm="1">
        <f t="array" ref="AD398">INDEX($H398:$K398,0,MATCH(AD$396,$H$396:$K$396,0))*INDEX($J$390:$R$393,MATCH(AD$396,$I$390:$I$393,0),MATCH(AD$395,$J$389:$R$389,0))</f>
        <v>0</v>
      </c>
      <c r="AE398" s="1003" cm="1">
        <f t="array" ref="AE398">INDEX($H398:$K398,0,MATCH(AE$396,$H$396:$K$396,0))*INDEX($J$390:$R$393,MATCH(AE$396,$I$390:$I$393,0),MATCH(AE$395,$J$389:$R$389,0))</f>
        <v>0</v>
      </c>
      <c r="AF398" s="1003" cm="1">
        <f t="array" ref="AF398">INDEX($H398:$K398,0,MATCH(AF$396,$H$396:$K$396,0))*INDEX($J$390:$R$393,MATCH(AF$396,$I$390:$I$393,0),MATCH(AF$395,$J$389:$R$389,0))</f>
        <v>0</v>
      </c>
      <c r="AG398" s="1003" cm="1">
        <f t="array" ref="AG398">INDEX($H398:$K398,0,MATCH(AG$396,$H$396:$K$396,0))*INDEX($J$390:$R$393,MATCH(AG$396,$I$390:$I$393,0),MATCH(AG$395,$J$389:$R$389,0))</f>
        <v>0</v>
      </c>
      <c r="AH398" s="1003" cm="1">
        <f t="array" ref="AH398">INDEX($H398:$K398,0,MATCH(AH$396,$H$396:$K$396,0))*INDEX($J$390:$R$393,MATCH(AH$396,$I$390:$I$393,0),MATCH(AH$395,$J$389:$R$389,0))</f>
        <v>0</v>
      </c>
      <c r="AI398" s="1003" cm="1">
        <f t="array" ref="AI398">INDEX($H398:$K398,0,MATCH(AI$396,$H$396:$K$396,0))*INDEX($J$390:$R$393,MATCH(AI$396,$I$390:$I$393,0),MATCH(AI$395,$J$389:$R$389,0))</f>
        <v>0</v>
      </c>
      <c r="AJ398" s="1003" cm="1">
        <f t="array" ref="AJ398">INDEX($H398:$K398,0,MATCH(AJ$396,$H$396:$K$396,0))*INDEX($J$390:$R$393,MATCH(AJ$396,$I$390:$I$393,0),MATCH(AJ$395,$J$389:$R$389,0))</f>
        <v>0</v>
      </c>
      <c r="AK398" s="1003" cm="1">
        <f t="array" ref="AK398">INDEX($H398:$K398,0,MATCH(AK$396,$H$396:$K$396,0))*INDEX($J$390:$R$393,MATCH(AK$396,$I$390:$I$393,0),MATCH(AK$395,$J$389:$R$389,0))</f>
        <v>0</v>
      </c>
      <c r="AL398" s="1003" cm="1">
        <f t="array" ref="AL398">INDEX($H398:$K398,0,MATCH(AL$396,$H$396:$K$396,0))*INDEX($J$390:$R$393,MATCH(AL$396,$I$390:$I$393,0),MATCH(AL$395,$J$389:$R$389,0))</f>
        <v>0</v>
      </c>
      <c r="AM398" s="1003" cm="1">
        <f t="array" ref="AM398">INDEX($H398:$K398,0,MATCH(AM$396,$H$396:$K$396,0))*INDEX($J$390:$R$393,MATCH(AM$396,$I$390:$I$393,0),MATCH(AM$395,$J$389:$R$389,0))</f>
        <v>0</v>
      </c>
      <c r="AN398" s="1003" cm="1">
        <f t="array" ref="AN398">INDEX($H398:$K398,0,MATCH(AN$396,$H$396:$K$396,0))*INDEX($J$390:$R$393,MATCH(AN$396,$I$390:$I$393,0),MATCH(AN$395,$J$389:$R$389,0))</f>
        <v>0</v>
      </c>
      <c r="AO398" s="1003" cm="1">
        <f t="array" ref="AO398">INDEX($H398:$K398,0,MATCH(AO$396,$H$396:$K$396,0))*INDEX($J$390:$R$393,MATCH(AO$396,$I$390:$I$393,0),MATCH(AO$395,$J$389:$R$389,0))</f>
        <v>0</v>
      </c>
      <c r="AP398" s="1003" cm="1">
        <f t="array" ref="AP398">INDEX($H398:$K398,0,MATCH(AP$396,$H$396:$K$396,0))*INDEX($J$390:$R$393,MATCH(AP$396,$I$390:$I$393,0),MATCH(AP$395,$J$389:$R$389,0))</f>
        <v>0</v>
      </c>
      <c r="AQ398" s="1003" cm="1">
        <f t="array" ref="AQ398">INDEX($H398:$K398,0,MATCH(AQ$396,$H$396:$K$396,0))*INDEX($J$390:$R$393,MATCH(AQ$396,$I$390:$I$393,0),MATCH(AQ$395,$J$389:$R$389,0))</f>
        <v>0</v>
      </c>
      <c r="AR398" s="1003" cm="1">
        <f t="array" ref="AR398">INDEX($H398:$K398,0,MATCH(AR$396,$H$396:$K$396,0))*INDEX($J$390:$R$393,MATCH(AR$396,$I$390:$I$393,0),MATCH(AR$395,$J$389:$R$389,0))</f>
        <v>0</v>
      </c>
      <c r="AS398" s="1003" cm="1">
        <f t="array" ref="AS398">INDEX($H398:$K398,0,MATCH(AS$396,$H$396:$K$396,0))*INDEX($J$390:$R$393,MATCH(AS$396,$I$390:$I$393,0),MATCH(AS$395,$J$389:$R$389,0))</f>
        <v>0</v>
      </c>
      <c r="AT398" s="1003" cm="1">
        <f t="array" ref="AT398">INDEX($H398:$K398,0,MATCH(AT$396,$H$396:$K$396,0))*INDEX($J$390:$R$393,MATCH(AT$396,$I$390:$I$393,0),MATCH(AT$395,$J$389:$R$389,0))</f>
        <v>0</v>
      </c>
      <c r="AU398" s="1003" cm="1">
        <f t="array" ref="AU398">INDEX($H398:$K398,0,MATCH(AU$396,$H$396:$K$396,0))*INDEX($J$390:$R$393,MATCH(AU$396,$I$390:$I$393,0),MATCH(AU$395,$J$389:$R$389,0))</f>
        <v>0</v>
      </c>
      <c r="AV398" s="312"/>
      <c r="AW398" s="312"/>
      <c r="AX398" s="695"/>
      <c r="AY398" s="690"/>
      <c r="AZ398" s="690"/>
      <c r="BA398" s="690"/>
    </row>
    <row r="399" spans="1:53" s="687" customFormat="1" ht="15" outlineLevel="1" x14ac:dyDescent="0.25">
      <c r="A399" s="691"/>
      <c r="B399" s="688"/>
      <c r="C399" s="700"/>
      <c r="D399" s="700"/>
      <c r="E399" s="700"/>
      <c r="F399" s="704"/>
      <c r="G399" s="704" t="str">
        <f t="shared" si="74"/>
        <v>GGGGSg1a2</v>
      </c>
      <c r="H399" s="356">
        <v>0</v>
      </c>
      <c r="I399" s="356">
        <v>0</v>
      </c>
      <c r="J399" s="356">
        <v>0</v>
      </c>
      <c r="K399" s="356">
        <v>0</v>
      </c>
      <c r="L399" s="1003" cm="1">
        <f t="array" ref="L399">INDEX($H399:$K399,0,MATCH(L$396,$H$396:$K$396,0))*INDEX($J$390:$R$393,MATCH(L$396,$I$390:$I$393,0),MATCH(L$395,$J$389:$R$389,0))</f>
        <v>0</v>
      </c>
      <c r="M399" s="1003" cm="1">
        <f t="array" ref="M399">INDEX($H399:$K399,0,MATCH(M$396,$H$396:$K$396,0))*INDEX($J$390:$R$393,MATCH(M$396,$I$390:$I$393,0),MATCH(M$395,$J$389:$R$389,0))</f>
        <v>0</v>
      </c>
      <c r="N399" s="1003" cm="1">
        <f t="array" ref="N399">INDEX($H399:$K399,0,MATCH(N$396,$H$396:$K$396,0))*INDEX($J$390:$R$393,MATCH(N$396,$I$390:$I$393,0),MATCH(N$395,$J$389:$R$389,0))</f>
        <v>0</v>
      </c>
      <c r="O399" s="1003" cm="1">
        <f t="array" ref="O399">INDEX($H399:$K399,0,MATCH(O$396,$H$396:$K$396,0))*INDEX($J$390:$R$393,MATCH(O$396,$I$390:$I$393,0),MATCH(O$395,$J$389:$R$389,0))</f>
        <v>0</v>
      </c>
      <c r="P399" s="1003" cm="1">
        <f t="array" ref="P399">INDEX($H399:$K399,0,MATCH(P$396,$H$396:$K$396,0))*INDEX($J$390:$R$393,MATCH(P$396,$I$390:$I$393,0),MATCH(P$395,$J$389:$R$389,0))</f>
        <v>0</v>
      </c>
      <c r="Q399" s="1003" cm="1">
        <f t="array" ref="Q399">INDEX($H399:$K399,0,MATCH(Q$396,$H$396:$K$396,0))*INDEX($J$390:$R$393,MATCH(Q$396,$I$390:$I$393,0),MATCH(Q$395,$J$389:$R$389,0))</f>
        <v>0</v>
      </c>
      <c r="R399" s="1003" cm="1">
        <f t="array" ref="R399">INDEX($H399:$K399,0,MATCH(R$396,$H$396:$K$396,0))*INDEX($J$390:$R$393,MATCH(R$396,$I$390:$I$393,0),MATCH(R$395,$J$389:$R$389,0))</f>
        <v>0</v>
      </c>
      <c r="S399" s="1003" cm="1">
        <f t="array" ref="S399">INDEX($H399:$K399,0,MATCH(S$396,$H$396:$K$396,0))*INDEX($J$390:$R$393,MATCH(S$396,$I$390:$I$393,0),MATCH(S$395,$J$389:$R$389,0))</f>
        <v>0</v>
      </c>
      <c r="T399" s="1003" cm="1">
        <f t="array" ref="T399">INDEX($H399:$K399,0,MATCH(T$396,$H$396:$K$396,0))*INDEX($J$390:$R$393,MATCH(T$396,$I$390:$I$393,0),MATCH(T$395,$J$389:$R$389,0))</f>
        <v>0</v>
      </c>
      <c r="U399" s="1003" cm="1">
        <f t="array" ref="U399">INDEX($H399:$K399,0,MATCH(U$396,$H$396:$K$396,0))*INDEX($J$390:$R$393,MATCH(U$396,$I$390:$I$393,0),MATCH(U$395,$J$389:$R$389,0))</f>
        <v>0</v>
      </c>
      <c r="V399" s="1003" cm="1">
        <f t="array" ref="V399">INDEX($H399:$K399,0,MATCH(V$396,$H$396:$K$396,0))*INDEX($J$390:$R$393,MATCH(V$396,$I$390:$I$393,0),MATCH(V$395,$J$389:$R$389,0))</f>
        <v>0</v>
      </c>
      <c r="W399" s="1003" cm="1">
        <f t="array" ref="W399">INDEX($H399:$K399,0,MATCH(W$396,$H$396:$K$396,0))*INDEX($J$390:$R$393,MATCH(W$396,$I$390:$I$393,0),MATCH(W$395,$J$389:$R$389,0))</f>
        <v>0</v>
      </c>
      <c r="X399" s="1003" cm="1">
        <f t="array" ref="X399">INDEX($H399:$K399,0,MATCH(X$396,$H$396:$K$396,0))*INDEX($J$390:$R$393,MATCH(X$396,$I$390:$I$393,0),MATCH(X$395,$J$389:$R$389,0))</f>
        <v>0</v>
      </c>
      <c r="Y399" s="1003" cm="1">
        <f t="array" ref="Y399">INDEX($H399:$K399,0,MATCH(Y$396,$H$396:$K$396,0))*INDEX($J$390:$R$393,MATCH(Y$396,$I$390:$I$393,0),MATCH(Y$395,$J$389:$R$389,0))</f>
        <v>0</v>
      </c>
      <c r="Z399" s="1003" cm="1">
        <f t="array" ref="Z399">INDEX($H399:$K399,0,MATCH(Z$396,$H$396:$K$396,0))*INDEX($J$390:$R$393,MATCH(Z$396,$I$390:$I$393,0),MATCH(Z$395,$J$389:$R$389,0))</f>
        <v>0</v>
      </c>
      <c r="AA399" s="1003" cm="1">
        <f t="array" ref="AA399">INDEX($H399:$K399,0,MATCH(AA$396,$H$396:$K$396,0))*INDEX($J$390:$R$393,MATCH(AA$396,$I$390:$I$393,0),MATCH(AA$395,$J$389:$R$389,0))</f>
        <v>0</v>
      </c>
      <c r="AB399" s="1003" cm="1">
        <f t="array" ref="AB399">INDEX($H399:$K399,0,MATCH(AB$396,$H$396:$K$396,0))*INDEX($J$390:$R$393,MATCH(AB$396,$I$390:$I$393,0),MATCH(AB$395,$J$389:$R$389,0))</f>
        <v>0</v>
      </c>
      <c r="AC399" s="1003" cm="1">
        <f t="array" ref="AC399">INDEX($H399:$K399,0,MATCH(AC$396,$H$396:$K$396,0))*INDEX($J$390:$R$393,MATCH(AC$396,$I$390:$I$393,0),MATCH(AC$395,$J$389:$R$389,0))</f>
        <v>0</v>
      </c>
      <c r="AD399" s="1003" cm="1">
        <f t="array" ref="AD399">INDEX($H399:$K399,0,MATCH(AD$396,$H$396:$K$396,0))*INDEX($J$390:$R$393,MATCH(AD$396,$I$390:$I$393,0),MATCH(AD$395,$J$389:$R$389,0))</f>
        <v>0</v>
      </c>
      <c r="AE399" s="1003" cm="1">
        <f t="array" ref="AE399">INDEX($H399:$K399,0,MATCH(AE$396,$H$396:$K$396,0))*INDEX($J$390:$R$393,MATCH(AE$396,$I$390:$I$393,0),MATCH(AE$395,$J$389:$R$389,0))</f>
        <v>0</v>
      </c>
      <c r="AF399" s="1003" cm="1">
        <f t="array" ref="AF399">INDEX($H399:$K399,0,MATCH(AF$396,$H$396:$K$396,0))*INDEX($J$390:$R$393,MATCH(AF$396,$I$390:$I$393,0),MATCH(AF$395,$J$389:$R$389,0))</f>
        <v>0</v>
      </c>
      <c r="AG399" s="1003" cm="1">
        <f t="array" ref="AG399">INDEX($H399:$K399,0,MATCH(AG$396,$H$396:$K$396,0))*INDEX($J$390:$R$393,MATCH(AG$396,$I$390:$I$393,0),MATCH(AG$395,$J$389:$R$389,0))</f>
        <v>0</v>
      </c>
      <c r="AH399" s="1003" cm="1">
        <f t="array" ref="AH399">INDEX($H399:$K399,0,MATCH(AH$396,$H$396:$K$396,0))*INDEX($J$390:$R$393,MATCH(AH$396,$I$390:$I$393,0),MATCH(AH$395,$J$389:$R$389,0))</f>
        <v>0</v>
      </c>
      <c r="AI399" s="1003" cm="1">
        <f t="array" ref="AI399">INDEX($H399:$K399,0,MATCH(AI$396,$H$396:$K$396,0))*INDEX($J$390:$R$393,MATCH(AI$396,$I$390:$I$393,0),MATCH(AI$395,$J$389:$R$389,0))</f>
        <v>0</v>
      </c>
      <c r="AJ399" s="1003" cm="1">
        <f t="array" ref="AJ399">INDEX($H399:$K399,0,MATCH(AJ$396,$H$396:$K$396,0))*INDEX($J$390:$R$393,MATCH(AJ$396,$I$390:$I$393,0),MATCH(AJ$395,$J$389:$R$389,0))</f>
        <v>0</v>
      </c>
      <c r="AK399" s="1003" cm="1">
        <f t="array" ref="AK399">INDEX($H399:$K399,0,MATCH(AK$396,$H$396:$K$396,0))*INDEX($J$390:$R$393,MATCH(AK$396,$I$390:$I$393,0),MATCH(AK$395,$J$389:$R$389,0))</f>
        <v>0</v>
      </c>
      <c r="AL399" s="1003" cm="1">
        <f t="array" ref="AL399">INDEX($H399:$K399,0,MATCH(AL$396,$H$396:$K$396,0))*INDEX($J$390:$R$393,MATCH(AL$396,$I$390:$I$393,0),MATCH(AL$395,$J$389:$R$389,0))</f>
        <v>0</v>
      </c>
      <c r="AM399" s="1003" cm="1">
        <f t="array" ref="AM399">INDEX($H399:$K399,0,MATCH(AM$396,$H$396:$K$396,0))*INDEX($J$390:$R$393,MATCH(AM$396,$I$390:$I$393,0),MATCH(AM$395,$J$389:$R$389,0))</f>
        <v>0</v>
      </c>
      <c r="AN399" s="1003" cm="1">
        <f t="array" ref="AN399">INDEX($H399:$K399,0,MATCH(AN$396,$H$396:$K$396,0))*INDEX($J$390:$R$393,MATCH(AN$396,$I$390:$I$393,0),MATCH(AN$395,$J$389:$R$389,0))</f>
        <v>0</v>
      </c>
      <c r="AO399" s="1003" cm="1">
        <f t="array" ref="AO399">INDEX($H399:$K399,0,MATCH(AO$396,$H$396:$K$396,0))*INDEX($J$390:$R$393,MATCH(AO$396,$I$390:$I$393,0),MATCH(AO$395,$J$389:$R$389,0))</f>
        <v>0</v>
      </c>
      <c r="AP399" s="1003" cm="1">
        <f t="array" ref="AP399">INDEX($H399:$K399,0,MATCH(AP$396,$H$396:$K$396,0))*INDEX($J$390:$R$393,MATCH(AP$396,$I$390:$I$393,0),MATCH(AP$395,$J$389:$R$389,0))</f>
        <v>0</v>
      </c>
      <c r="AQ399" s="1003" cm="1">
        <f t="array" ref="AQ399">INDEX($H399:$K399,0,MATCH(AQ$396,$H$396:$K$396,0))*INDEX($J$390:$R$393,MATCH(AQ$396,$I$390:$I$393,0),MATCH(AQ$395,$J$389:$R$389,0))</f>
        <v>0</v>
      </c>
      <c r="AR399" s="1003" cm="1">
        <f t="array" ref="AR399">INDEX($H399:$K399,0,MATCH(AR$396,$H$396:$K$396,0))*INDEX($J$390:$R$393,MATCH(AR$396,$I$390:$I$393,0),MATCH(AR$395,$J$389:$R$389,0))</f>
        <v>0</v>
      </c>
      <c r="AS399" s="1003" cm="1">
        <f t="array" ref="AS399">INDEX($H399:$K399,0,MATCH(AS$396,$H$396:$K$396,0))*INDEX($J$390:$R$393,MATCH(AS$396,$I$390:$I$393,0),MATCH(AS$395,$J$389:$R$389,0))</f>
        <v>0</v>
      </c>
      <c r="AT399" s="1003" cm="1">
        <f t="array" ref="AT399">INDEX($H399:$K399,0,MATCH(AT$396,$H$396:$K$396,0))*INDEX($J$390:$R$393,MATCH(AT$396,$I$390:$I$393,0),MATCH(AT$395,$J$389:$R$389,0))</f>
        <v>0</v>
      </c>
      <c r="AU399" s="1003" cm="1">
        <f t="array" ref="AU399">INDEX($H399:$K399,0,MATCH(AU$396,$H$396:$K$396,0))*INDEX($J$390:$R$393,MATCH(AU$396,$I$390:$I$393,0),MATCH(AU$395,$J$389:$R$389,0))</f>
        <v>0</v>
      </c>
      <c r="AV399" s="312"/>
      <c r="AW399" s="312"/>
      <c r="AX399" s="695"/>
      <c r="AY399" s="690"/>
      <c r="AZ399" s="690"/>
      <c r="BA399" s="690"/>
    </row>
    <row r="400" spans="1:53" s="687" customFormat="1" ht="15" outlineLevel="1" x14ac:dyDescent="0.25">
      <c r="A400" s="691"/>
      <c r="B400" s="688"/>
      <c r="C400" s="700"/>
      <c r="D400" s="700"/>
      <c r="E400" s="700"/>
      <c r="F400" s="704"/>
      <c r="G400" s="704" t="str">
        <f t="shared" si="74"/>
        <v>GGGAg2Na2</v>
      </c>
      <c r="H400" s="356">
        <v>0</v>
      </c>
      <c r="I400" s="356">
        <v>0</v>
      </c>
      <c r="J400" s="356">
        <v>0</v>
      </c>
      <c r="K400" s="356">
        <v>0</v>
      </c>
      <c r="L400" s="1003" cm="1">
        <f t="array" ref="L400">INDEX($H400:$K400,0,MATCH(L$396,$H$396:$K$396,0))*INDEX($J$390:$R$393,MATCH(L$396,$I$390:$I$393,0),MATCH(L$395,$J$389:$R$389,0))</f>
        <v>0</v>
      </c>
      <c r="M400" s="1003" cm="1">
        <f t="array" ref="M400">INDEX($H400:$K400,0,MATCH(M$396,$H$396:$K$396,0))*INDEX($J$390:$R$393,MATCH(M$396,$I$390:$I$393,0),MATCH(M$395,$J$389:$R$389,0))</f>
        <v>0</v>
      </c>
      <c r="N400" s="1003" cm="1">
        <f t="array" ref="N400">INDEX($H400:$K400,0,MATCH(N$396,$H$396:$K$396,0))*INDEX($J$390:$R$393,MATCH(N$396,$I$390:$I$393,0),MATCH(N$395,$J$389:$R$389,0))</f>
        <v>0</v>
      </c>
      <c r="O400" s="1003" cm="1">
        <f t="array" ref="O400">INDEX($H400:$K400,0,MATCH(O$396,$H$396:$K$396,0))*INDEX($J$390:$R$393,MATCH(O$396,$I$390:$I$393,0),MATCH(O$395,$J$389:$R$389,0))</f>
        <v>0</v>
      </c>
      <c r="P400" s="1003" cm="1">
        <f t="array" ref="P400">INDEX($H400:$K400,0,MATCH(P$396,$H$396:$K$396,0))*INDEX($J$390:$R$393,MATCH(P$396,$I$390:$I$393,0),MATCH(P$395,$J$389:$R$389,0))</f>
        <v>0</v>
      </c>
      <c r="Q400" s="1003" cm="1">
        <f t="array" ref="Q400">INDEX($H400:$K400,0,MATCH(Q$396,$H$396:$K$396,0))*INDEX($J$390:$R$393,MATCH(Q$396,$I$390:$I$393,0),MATCH(Q$395,$J$389:$R$389,0))</f>
        <v>0</v>
      </c>
      <c r="R400" s="1003" cm="1">
        <f t="array" ref="R400">INDEX($H400:$K400,0,MATCH(R$396,$H$396:$K$396,0))*INDEX($J$390:$R$393,MATCH(R$396,$I$390:$I$393,0),MATCH(R$395,$J$389:$R$389,0))</f>
        <v>0</v>
      </c>
      <c r="S400" s="1003" cm="1">
        <f t="array" ref="S400">INDEX($H400:$K400,0,MATCH(S$396,$H$396:$K$396,0))*INDEX($J$390:$R$393,MATCH(S$396,$I$390:$I$393,0),MATCH(S$395,$J$389:$R$389,0))</f>
        <v>0</v>
      </c>
      <c r="T400" s="1003" cm="1">
        <f t="array" ref="T400">INDEX($H400:$K400,0,MATCH(T$396,$H$396:$K$396,0))*INDEX($J$390:$R$393,MATCH(T$396,$I$390:$I$393,0),MATCH(T$395,$J$389:$R$389,0))</f>
        <v>0</v>
      </c>
      <c r="U400" s="1003" cm="1">
        <f t="array" ref="U400">INDEX($H400:$K400,0,MATCH(U$396,$H$396:$K$396,0))*INDEX($J$390:$R$393,MATCH(U$396,$I$390:$I$393,0),MATCH(U$395,$J$389:$R$389,0))</f>
        <v>0</v>
      </c>
      <c r="V400" s="1003" cm="1">
        <f t="array" ref="V400">INDEX($H400:$K400,0,MATCH(V$396,$H$396:$K$396,0))*INDEX($J$390:$R$393,MATCH(V$396,$I$390:$I$393,0),MATCH(V$395,$J$389:$R$389,0))</f>
        <v>0</v>
      </c>
      <c r="W400" s="1003" cm="1">
        <f t="array" ref="W400">INDEX($H400:$K400,0,MATCH(W$396,$H$396:$K$396,0))*INDEX($J$390:$R$393,MATCH(W$396,$I$390:$I$393,0),MATCH(W$395,$J$389:$R$389,0))</f>
        <v>0</v>
      </c>
      <c r="X400" s="1003" cm="1">
        <f t="array" ref="X400">INDEX($H400:$K400,0,MATCH(X$396,$H$396:$K$396,0))*INDEX($J$390:$R$393,MATCH(X$396,$I$390:$I$393,0),MATCH(X$395,$J$389:$R$389,0))</f>
        <v>0</v>
      </c>
      <c r="Y400" s="1003" cm="1">
        <f t="array" ref="Y400">INDEX($H400:$K400,0,MATCH(Y$396,$H$396:$K$396,0))*INDEX($J$390:$R$393,MATCH(Y$396,$I$390:$I$393,0),MATCH(Y$395,$J$389:$R$389,0))</f>
        <v>0</v>
      </c>
      <c r="Z400" s="1003" cm="1">
        <f t="array" ref="Z400">INDEX($H400:$K400,0,MATCH(Z$396,$H$396:$K$396,0))*INDEX($J$390:$R$393,MATCH(Z$396,$I$390:$I$393,0),MATCH(Z$395,$J$389:$R$389,0))</f>
        <v>0</v>
      </c>
      <c r="AA400" s="1003" cm="1">
        <f t="array" ref="AA400">INDEX($H400:$K400,0,MATCH(AA$396,$H$396:$K$396,0))*INDEX($J$390:$R$393,MATCH(AA$396,$I$390:$I$393,0),MATCH(AA$395,$J$389:$R$389,0))</f>
        <v>0</v>
      </c>
      <c r="AB400" s="1003" cm="1">
        <f t="array" ref="AB400">INDEX($H400:$K400,0,MATCH(AB$396,$H$396:$K$396,0))*INDEX($J$390:$R$393,MATCH(AB$396,$I$390:$I$393,0),MATCH(AB$395,$J$389:$R$389,0))</f>
        <v>0</v>
      </c>
      <c r="AC400" s="1003" cm="1">
        <f t="array" ref="AC400">INDEX($H400:$K400,0,MATCH(AC$396,$H$396:$K$396,0))*INDEX($J$390:$R$393,MATCH(AC$396,$I$390:$I$393,0),MATCH(AC$395,$J$389:$R$389,0))</f>
        <v>0</v>
      </c>
      <c r="AD400" s="1003" cm="1">
        <f t="array" ref="AD400">INDEX($H400:$K400,0,MATCH(AD$396,$H$396:$K$396,0))*INDEX($J$390:$R$393,MATCH(AD$396,$I$390:$I$393,0),MATCH(AD$395,$J$389:$R$389,0))</f>
        <v>0</v>
      </c>
      <c r="AE400" s="1003" cm="1">
        <f t="array" ref="AE400">INDEX($H400:$K400,0,MATCH(AE$396,$H$396:$K$396,0))*INDEX($J$390:$R$393,MATCH(AE$396,$I$390:$I$393,0),MATCH(AE$395,$J$389:$R$389,0))</f>
        <v>0</v>
      </c>
      <c r="AF400" s="1003" cm="1">
        <f t="array" ref="AF400">INDEX($H400:$K400,0,MATCH(AF$396,$H$396:$K$396,0))*INDEX($J$390:$R$393,MATCH(AF$396,$I$390:$I$393,0),MATCH(AF$395,$J$389:$R$389,0))</f>
        <v>0</v>
      </c>
      <c r="AG400" s="1003" cm="1">
        <f t="array" ref="AG400">INDEX($H400:$K400,0,MATCH(AG$396,$H$396:$K$396,0))*INDEX($J$390:$R$393,MATCH(AG$396,$I$390:$I$393,0),MATCH(AG$395,$J$389:$R$389,0))</f>
        <v>0</v>
      </c>
      <c r="AH400" s="1003" cm="1">
        <f t="array" ref="AH400">INDEX($H400:$K400,0,MATCH(AH$396,$H$396:$K$396,0))*INDEX($J$390:$R$393,MATCH(AH$396,$I$390:$I$393,0),MATCH(AH$395,$J$389:$R$389,0))</f>
        <v>0</v>
      </c>
      <c r="AI400" s="1003" cm="1">
        <f t="array" ref="AI400">INDEX($H400:$K400,0,MATCH(AI$396,$H$396:$K$396,0))*INDEX($J$390:$R$393,MATCH(AI$396,$I$390:$I$393,0),MATCH(AI$395,$J$389:$R$389,0))</f>
        <v>0</v>
      </c>
      <c r="AJ400" s="1003" cm="1">
        <f t="array" ref="AJ400">INDEX($H400:$K400,0,MATCH(AJ$396,$H$396:$K$396,0))*INDEX($J$390:$R$393,MATCH(AJ$396,$I$390:$I$393,0),MATCH(AJ$395,$J$389:$R$389,0))</f>
        <v>0</v>
      </c>
      <c r="AK400" s="1003" cm="1">
        <f t="array" ref="AK400">INDEX($H400:$K400,0,MATCH(AK$396,$H$396:$K$396,0))*INDEX($J$390:$R$393,MATCH(AK$396,$I$390:$I$393,0),MATCH(AK$395,$J$389:$R$389,0))</f>
        <v>0</v>
      </c>
      <c r="AL400" s="1003" cm="1">
        <f t="array" ref="AL400">INDEX($H400:$K400,0,MATCH(AL$396,$H$396:$K$396,0))*INDEX($J$390:$R$393,MATCH(AL$396,$I$390:$I$393,0),MATCH(AL$395,$J$389:$R$389,0))</f>
        <v>0</v>
      </c>
      <c r="AM400" s="1003" cm="1">
        <f t="array" ref="AM400">INDEX($H400:$K400,0,MATCH(AM$396,$H$396:$K$396,0))*INDEX($J$390:$R$393,MATCH(AM$396,$I$390:$I$393,0),MATCH(AM$395,$J$389:$R$389,0))</f>
        <v>0</v>
      </c>
      <c r="AN400" s="1003" cm="1">
        <f t="array" ref="AN400">INDEX($H400:$K400,0,MATCH(AN$396,$H$396:$K$396,0))*INDEX($J$390:$R$393,MATCH(AN$396,$I$390:$I$393,0),MATCH(AN$395,$J$389:$R$389,0))</f>
        <v>0</v>
      </c>
      <c r="AO400" s="1003" cm="1">
        <f t="array" ref="AO400">INDEX($H400:$K400,0,MATCH(AO$396,$H$396:$K$396,0))*INDEX($J$390:$R$393,MATCH(AO$396,$I$390:$I$393,0),MATCH(AO$395,$J$389:$R$389,0))</f>
        <v>0</v>
      </c>
      <c r="AP400" s="1003" cm="1">
        <f t="array" ref="AP400">INDEX($H400:$K400,0,MATCH(AP$396,$H$396:$K$396,0))*INDEX($J$390:$R$393,MATCH(AP$396,$I$390:$I$393,0),MATCH(AP$395,$J$389:$R$389,0))</f>
        <v>0</v>
      </c>
      <c r="AQ400" s="1003" cm="1">
        <f t="array" ref="AQ400">INDEX($H400:$K400,0,MATCH(AQ$396,$H$396:$K$396,0))*INDEX($J$390:$R$393,MATCH(AQ$396,$I$390:$I$393,0),MATCH(AQ$395,$J$389:$R$389,0))</f>
        <v>0</v>
      </c>
      <c r="AR400" s="1003" cm="1">
        <f t="array" ref="AR400">INDEX($H400:$K400,0,MATCH(AR$396,$H$396:$K$396,0))*INDEX($J$390:$R$393,MATCH(AR$396,$I$390:$I$393,0),MATCH(AR$395,$J$389:$R$389,0))</f>
        <v>0</v>
      </c>
      <c r="AS400" s="1003" cm="1">
        <f t="array" ref="AS400">INDEX($H400:$K400,0,MATCH(AS$396,$H$396:$K$396,0))*INDEX($J$390:$R$393,MATCH(AS$396,$I$390:$I$393,0),MATCH(AS$395,$J$389:$R$389,0))</f>
        <v>0</v>
      </c>
      <c r="AT400" s="1003" cm="1">
        <f t="array" ref="AT400">INDEX($H400:$K400,0,MATCH(AT$396,$H$396:$K$396,0))*INDEX($J$390:$R$393,MATCH(AT$396,$I$390:$I$393,0),MATCH(AT$395,$J$389:$R$389,0))</f>
        <v>0</v>
      </c>
      <c r="AU400" s="1003" cm="1">
        <f t="array" ref="AU400">INDEX($H400:$K400,0,MATCH(AU$396,$H$396:$K$396,0))*INDEX($J$390:$R$393,MATCH(AU$396,$I$390:$I$393,0),MATCH(AU$395,$J$389:$R$389,0))</f>
        <v>0</v>
      </c>
      <c r="AV400" s="312"/>
      <c r="AW400" s="312"/>
      <c r="AX400" s="695"/>
      <c r="AY400" s="690"/>
      <c r="AZ400" s="690"/>
      <c r="BA400" s="690"/>
    </row>
    <row r="401" spans="1:53" s="687" customFormat="1" ht="15" outlineLevel="1" x14ac:dyDescent="0.25">
      <c r="A401" s="691"/>
      <c r="B401" s="688"/>
      <c r="C401" s="700"/>
      <c r="D401" s="700"/>
      <c r="E401" s="700"/>
      <c r="F401" s="704"/>
      <c r="G401" s="704" t="str">
        <f t="shared" si="74"/>
        <v>GGGAg2Ea2</v>
      </c>
      <c r="H401" s="356">
        <v>0</v>
      </c>
      <c r="I401" s="356">
        <v>0</v>
      </c>
      <c r="J401" s="356">
        <v>0</v>
      </c>
      <c r="K401" s="356">
        <v>0</v>
      </c>
      <c r="L401" s="1003" cm="1">
        <f t="array" ref="L401">INDEX($H401:$K401,0,MATCH(L$396,$H$396:$K$396,0))*INDEX($J$390:$R$393,MATCH(L$396,$I$390:$I$393,0),MATCH(L$395,$J$389:$R$389,0))</f>
        <v>0</v>
      </c>
      <c r="M401" s="1003" cm="1">
        <f t="array" ref="M401">INDEX($H401:$K401,0,MATCH(M$396,$H$396:$K$396,0))*INDEX($J$390:$R$393,MATCH(M$396,$I$390:$I$393,0),MATCH(M$395,$J$389:$R$389,0))</f>
        <v>0</v>
      </c>
      <c r="N401" s="1003" cm="1">
        <f t="array" ref="N401">INDEX($H401:$K401,0,MATCH(N$396,$H$396:$K$396,0))*INDEX($J$390:$R$393,MATCH(N$396,$I$390:$I$393,0),MATCH(N$395,$J$389:$R$389,0))</f>
        <v>0</v>
      </c>
      <c r="O401" s="1003" cm="1">
        <f t="array" ref="O401">INDEX($H401:$K401,0,MATCH(O$396,$H$396:$K$396,0))*INDEX($J$390:$R$393,MATCH(O$396,$I$390:$I$393,0),MATCH(O$395,$J$389:$R$389,0))</f>
        <v>0</v>
      </c>
      <c r="P401" s="1003" cm="1">
        <f t="array" ref="P401">INDEX($H401:$K401,0,MATCH(P$396,$H$396:$K$396,0))*INDEX($J$390:$R$393,MATCH(P$396,$I$390:$I$393,0),MATCH(P$395,$J$389:$R$389,0))</f>
        <v>0</v>
      </c>
      <c r="Q401" s="1003" cm="1">
        <f t="array" ref="Q401">INDEX($H401:$K401,0,MATCH(Q$396,$H$396:$K$396,0))*INDEX($J$390:$R$393,MATCH(Q$396,$I$390:$I$393,0),MATCH(Q$395,$J$389:$R$389,0))</f>
        <v>0</v>
      </c>
      <c r="R401" s="1003" cm="1">
        <f t="array" ref="R401">INDEX($H401:$K401,0,MATCH(R$396,$H$396:$K$396,0))*INDEX($J$390:$R$393,MATCH(R$396,$I$390:$I$393,0),MATCH(R$395,$J$389:$R$389,0))</f>
        <v>0</v>
      </c>
      <c r="S401" s="1003" cm="1">
        <f t="array" ref="S401">INDEX($H401:$K401,0,MATCH(S$396,$H$396:$K$396,0))*INDEX($J$390:$R$393,MATCH(S$396,$I$390:$I$393,0),MATCH(S$395,$J$389:$R$389,0))</f>
        <v>0</v>
      </c>
      <c r="T401" s="1003" cm="1">
        <f t="array" ref="T401">INDEX($H401:$K401,0,MATCH(T$396,$H$396:$K$396,0))*INDEX($J$390:$R$393,MATCH(T$396,$I$390:$I$393,0),MATCH(T$395,$J$389:$R$389,0))</f>
        <v>0</v>
      </c>
      <c r="U401" s="1003" cm="1">
        <f t="array" ref="U401">INDEX($H401:$K401,0,MATCH(U$396,$H$396:$K$396,0))*INDEX($J$390:$R$393,MATCH(U$396,$I$390:$I$393,0),MATCH(U$395,$J$389:$R$389,0))</f>
        <v>0</v>
      </c>
      <c r="V401" s="1003" cm="1">
        <f t="array" ref="V401">INDEX($H401:$K401,0,MATCH(V$396,$H$396:$K$396,0))*INDEX($J$390:$R$393,MATCH(V$396,$I$390:$I$393,0),MATCH(V$395,$J$389:$R$389,0))</f>
        <v>0</v>
      </c>
      <c r="W401" s="1003" cm="1">
        <f t="array" ref="W401">INDEX($H401:$K401,0,MATCH(W$396,$H$396:$K$396,0))*INDEX($J$390:$R$393,MATCH(W$396,$I$390:$I$393,0),MATCH(W$395,$J$389:$R$389,0))</f>
        <v>0</v>
      </c>
      <c r="X401" s="1003" cm="1">
        <f t="array" ref="X401">INDEX($H401:$K401,0,MATCH(X$396,$H$396:$K$396,0))*INDEX($J$390:$R$393,MATCH(X$396,$I$390:$I$393,0),MATCH(X$395,$J$389:$R$389,0))</f>
        <v>0</v>
      </c>
      <c r="Y401" s="1003" cm="1">
        <f t="array" ref="Y401">INDEX($H401:$K401,0,MATCH(Y$396,$H$396:$K$396,0))*INDEX($J$390:$R$393,MATCH(Y$396,$I$390:$I$393,0),MATCH(Y$395,$J$389:$R$389,0))</f>
        <v>0</v>
      </c>
      <c r="Z401" s="1003" cm="1">
        <f t="array" ref="Z401">INDEX($H401:$K401,0,MATCH(Z$396,$H$396:$K$396,0))*INDEX($J$390:$R$393,MATCH(Z$396,$I$390:$I$393,0),MATCH(Z$395,$J$389:$R$389,0))</f>
        <v>0</v>
      </c>
      <c r="AA401" s="1003" cm="1">
        <f t="array" ref="AA401">INDEX($H401:$K401,0,MATCH(AA$396,$H$396:$K$396,0))*INDEX($J$390:$R$393,MATCH(AA$396,$I$390:$I$393,0),MATCH(AA$395,$J$389:$R$389,0))</f>
        <v>0</v>
      </c>
      <c r="AB401" s="1003" cm="1">
        <f t="array" ref="AB401">INDEX($H401:$K401,0,MATCH(AB$396,$H$396:$K$396,0))*INDEX($J$390:$R$393,MATCH(AB$396,$I$390:$I$393,0),MATCH(AB$395,$J$389:$R$389,0))</f>
        <v>0</v>
      </c>
      <c r="AC401" s="1003" cm="1">
        <f t="array" ref="AC401">INDEX($H401:$K401,0,MATCH(AC$396,$H$396:$K$396,0))*INDEX($J$390:$R$393,MATCH(AC$396,$I$390:$I$393,0),MATCH(AC$395,$J$389:$R$389,0))</f>
        <v>0</v>
      </c>
      <c r="AD401" s="1003" cm="1">
        <f t="array" ref="AD401">INDEX($H401:$K401,0,MATCH(AD$396,$H$396:$K$396,0))*INDEX($J$390:$R$393,MATCH(AD$396,$I$390:$I$393,0),MATCH(AD$395,$J$389:$R$389,0))</f>
        <v>0</v>
      </c>
      <c r="AE401" s="1003" cm="1">
        <f t="array" ref="AE401">INDEX($H401:$K401,0,MATCH(AE$396,$H$396:$K$396,0))*INDEX($J$390:$R$393,MATCH(AE$396,$I$390:$I$393,0),MATCH(AE$395,$J$389:$R$389,0))</f>
        <v>0</v>
      </c>
      <c r="AF401" s="1003" cm="1">
        <f t="array" ref="AF401">INDEX($H401:$K401,0,MATCH(AF$396,$H$396:$K$396,0))*INDEX($J$390:$R$393,MATCH(AF$396,$I$390:$I$393,0),MATCH(AF$395,$J$389:$R$389,0))</f>
        <v>0</v>
      </c>
      <c r="AG401" s="1003" cm="1">
        <f t="array" ref="AG401">INDEX($H401:$K401,0,MATCH(AG$396,$H$396:$K$396,0))*INDEX($J$390:$R$393,MATCH(AG$396,$I$390:$I$393,0),MATCH(AG$395,$J$389:$R$389,0))</f>
        <v>0</v>
      </c>
      <c r="AH401" s="1003" cm="1">
        <f t="array" ref="AH401">INDEX($H401:$K401,0,MATCH(AH$396,$H$396:$K$396,0))*INDEX($J$390:$R$393,MATCH(AH$396,$I$390:$I$393,0),MATCH(AH$395,$J$389:$R$389,0))</f>
        <v>0</v>
      </c>
      <c r="AI401" s="1003" cm="1">
        <f t="array" ref="AI401">INDEX($H401:$K401,0,MATCH(AI$396,$H$396:$K$396,0))*INDEX($J$390:$R$393,MATCH(AI$396,$I$390:$I$393,0),MATCH(AI$395,$J$389:$R$389,0))</f>
        <v>0</v>
      </c>
      <c r="AJ401" s="1003" cm="1">
        <f t="array" ref="AJ401">INDEX($H401:$K401,0,MATCH(AJ$396,$H$396:$K$396,0))*INDEX($J$390:$R$393,MATCH(AJ$396,$I$390:$I$393,0),MATCH(AJ$395,$J$389:$R$389,0))</f>
        <v>0</v>
      </c>
      <c r="AK401" s="1003" cm="1">
        <f t="array" ref="AK401">INDEX($H401:$K401,0,MATCH(AK$396,$H$396:$K$396,0))*INDEX($J$390:$R$393,MATCH(AK$396,$I$390:$I$393,0),MATCH(AK$395,$J$389:$R$389,0))</f>
        <v>0</v>
      </c>
      <c r="AL401" s="1003" cm="1">
        <f t="array" ref="AL401">INDEX($H401:$K401,0,MATCH(AL$396,$H$396:$K$396,0))*INDEX($J$390:$R$393,MATCH(AL$396,$I$390:$I$393,0),MATCH(AL$395,$J$389:$R$389,0))</f>
        <v>0</v>
      </c>
      <c r="AM401" s="1003" cm="1">
        <f t="array" ref="AM401">INDEX($H401:$K401,0,MATCH(AM$396,$H$396:$K$396,0))*INDEX($J$390:$R$393,MATCH(AM$396,$I$390:$I$393,0),MATCH(AM$395,$J$389:$R$389,0))</f>
        <v>0</v>
      </c>
      <c r="AN401" s="1003" cm="1">
        <f t="array" ref="AN401">INDEX($H401:$K401,0,MATCH(AN$396,$H$396:$K$396,0))*INDEX($J$390:$R$393,MATCH(AN$396,$I$390:$I$393,0),MATCH(AN$395,$J$389:$R$389,0))</f>
        <v>0</v>
      </c>
      <c r="AO401" s="1003" cm="1">
        <f t="array" ref="AO401">INDEX($H401:$K401,0,MATCH(AO$396,$H$396:$K$396,0))*INDEX($J$390:$R$393,MATCH(AO$396,$I$390:$I$393,0),MATCH(AO$395,$J$389:$R$389,0))</f>
        <v>0</v>
      </c>
      <c r="AP401" s="1003" cm="1">
        <f t="array" ref="AP401">INDEX($H401:$K401,0,MATCH(AP$396,$H$396:$K$396,0))*INDEX($J$390:$R$393,MATCH(AP$396,$I$390:$I$393,0),MATCH(AP$395,$J$389:$R$389,0))</f>
        <v>0</v>
      </c>
      <c r="AQ401" s="1003" cm="1">
        <f t="array" ref="AQ401">INDEX($H401:$K401,0,MATCH(AQ$396,$H$396:$K$396,0))*INDEX($J$390:$R$393,MATCH(AQ$396,$I$390:$I$393,0),MATCH(AQ$395,$J$389:$R$389,0))</f>
        <v>0</v>
      </c>
      <c r="AR401" s="1003" cm="1">
        <f t="array" ref="AR401">INDEX($H401:$K401,0,MATCH(AR$396,$H$396:$K$396,0))*INDEX($J$390:$R$393,MATCH(AR$396,$I$390:$I$393,0),MATCH(AR$395,$J$389:$R$389,0))</f>
        <v>0</v>
      </c>
      <c r="AS401" s="1003" cm="1">
        <f t="array" ref="AS401">INDEX($H401:$K401,0,MATCH(AS$396,$H$396:$K$396,0))*INDEX($J$390:$R$393,MATCH(AS$396,$I$390:$I$393,0),MATCH(AS$395,$J$389:$R$389,0))</f>
        <v>0</v>
      </c>
      <c r="AT401" s="1003" cm="1">
        <f t="array" ref="AT401">INDEX($H401:$K401,0,MATCH(AT$396,$H$396:$K$396,0))*INDEX($J$390:$R$393,MATCH(AT$396,$I$390:$I$393,0),MATCH(AT$395,$J$389:$R$389,0))</f>
        <v>0</v>
      </c>
      <c r="AU401" s="1003" cm="1">
        <f t="array" ref="AU401">INDEX($H401:$K401,0,MATCH(AU$396,$H$396:$K$396,0))*INDEX($J$390:$R$393,MATCH(AU$396,$I$390:$I$393,0),MATCH(AU$395,$J$389:$R$389,0))</f>
        <v>0</v>
      </c>
      <c r="AV401" s="312"/>
      <c r="AW401" s="312"/>
      <c r="AX401" s="695"/>
      <c r="AY401" s="690"/>
      <c r="AZ401" s="690"/>
      <c r="BA401" s="690"/>
    </row>
    <row r="402" spans="1:53" s="687" customFormat="1" ht="15" outlineLevel="1" x14ac:dyDescent="0.25">
      <c r="A402" s="691"/>
      <c r="B402" s="688"/>
      <c r="C402" s="700"/>
      <c r="D402" s="700"/>
      <c r="E402" s="700"/>
      <c r="F402" s="704"/>
      <c r="G402" s="704" t="str">
        <f t="shared" si="74"/>
        <v>GGGAg2OFa2</v>
      </c>
      <c r="H402" s="356">
        <v>0</v>
      </c>
      <c r="I402" s="356">
        <v>0</v>
      </c>
      <c r="J402" s="356">
        <v>0</v>
      </c>
      <c r="K402" s="356">
        <v>0</v>
      </c>
      <c r="L402" s="1003" cm="1">
        <f t="array" ref="L402">INDEX($H402:$K402,0,MATCH(L$396,$H$396:$K$396,0))*INDEX($J$390:$R$393,MATCH(L$396,$I$390:$I$393,0),MATCH(L$395,$J$389:$R$389,0))</f>
        <v>0</v>
      </c>
      <c r="M402" s="1003" cm="1">
        <f t="array" ref="M402">INDEX($H402:$K402,0,MATCH(M$396,$H$396:$K$396,0))*INDEX($J$390:$R$393,MATCH(M$396,$I$390:$I$393,0),MATCH(M$395,$J$389:$R$389,0))</f>
        <v>0</v>
      </c>
      <c r="N402" s="1003" cm="1">
        <f t="array" ref="N402">INDEX($H402:$K402,0,MATCH(N$396,$H$396:$K$396,0))*INDEX($J$390:$R$393,MATCH(N$396,$I$390:$I$393,0),MATCH(N$395,$J$389:$R$389,0))</f>
        <v>0</v>
      </c>
      <c r="O402" s="1003" cm="1">
        <f t="array" ref="O402">INDEX($H402:$K402,0,MATCH(O$396,$H$396:$K$396,0))*INDEX($J$390:$R$393,MATCH(O$396,$I$390:$I$393,0),MATCH(O$395,$J$389:$R$389,0))</f>
        <v>0</v>
      </c>
      <c r="P402" s="1003" cm="1">
        <f t="array" ref="P402">INDEX($H402:$K402,0,MATCH(P$396,$H$396:$K$396,0))*INDEX($J$390:$R$393,MATCH(P$396,$I$390:$I$393,0),MATCH(P$395,$J$389:$R$389,0))</f>
        <v>0</v>
      </c>
      <c r="Q402" s="1003" cm="1">
        <f t="array" ref="Q402">INDEX($H402:$K402,0,MATCH(Q$396,$H$396:$K$396,0))*INDEX($J$390:$R$393,MATCH(Q$396,$I$390:$I$393,0),MATCH(Q$395,$J$389:$R$389,0))</f>
        <v>0</v>
      </c>
      <c r="R402" s="1003" cm="1">
        <f t="array" ref="R402">INDEX($H402:$K402,0,MATCH(R$396,$H$396:$K$396,0))*INDEX($J$390:$R$393,MATCH(R$396,$I$390:$I$393,0),MATCH(R$395,$J$389:$R$389,0))</f>
        <v>0</v>
      </c>
      <c r="S402" s="1003" cm="1">
        <f t="array" ref="S402">INDEX($H402:$K402,0,MATCH(S$396,$H$396:$K$396,0))*INDEX($J$390:$R$393,MATCH(S$396,$I$390:$I$393,0),MATCH(S$395,$J$389:$R$389,0))</f>
        <v>0</v>
      </c>
      <c r="T402" s="1003" cm="1">
        <f t="array" ref="T402">INDEX($H402:$K402,0,MATCH(T$396,$H$396:$K$396,0))*INDEX($J$390:$R$393,MATCH(T$396,$I$390:$I$393,0),MATCH(T$395,$J$389:$R$389,0))</f>
        <v>0</v>
      </c>
      <c r="U402" s="1003" cm="1">
        <f t="array" ref="U402">INDEX($H402:$K402,0,MATCH(U$396,$H$396:$K$396,0))*INDEX($J$390:$R$393,MATCH(U$396,$I$390:$I$393,0),MATCH(U$395,$J$389:$R$389,0))</f>
        <v>0</v>
      </c>
      <c r="V402" s="1003" cm="1">
        <f t="array" ref="V402">INDEX($H402:$K402,0,MATCH(V$396,$H$396:$K$396,0))*INDEX($J$390:$R$393,MATCH(V$396,$I$390:$I$393,0),MATCH(V$395,$J$389:$R$389,0))</f>
        <v>0</v>
      </c>
      <c r="W402" s="1003" cm="1">
        <f t="array" ref="W402">INDEX($H402:$K402,0,MATCH(W$396,$H$396:$K$396,0))*INDEX($J$390:$R$393,MATCH(W$396,$I$390:$I$393,0),MATCH(W$395,$J$389:$R$389,0))</f>
        <v>0</v>
      </c>
      <c r="X402" s="1003" cm="1">
        <f t="array" ref="X402">INDEX($H402:$K402,0,MATCH(X$396,$H$396:$K$396,0))*INDEX($J$390:$R$393,MATCH(X$396,$I$390:$I$393,0),MATCH(X$395,$J$389:$R$389,0))</f>
        <v>0</v>
      </c>
      <c r="Y402" s="1003" cm="1">
        <f t="array" ref="Y402">INDEX($H402:$K402,0,MATCH(Y$396,$H$396:$K$396,0))*INDEX($J$390:$R$393,MATCH(Y$396,$I$390:$I$393,0),MATCH(Y$395,$J$389:$R$389,0))</f>
        <v>0</v>
      </c>
      <c r="Z402" s="1003" cm="1">
        <f t="array" ref="Z402">INDEX($H402:$K402,0,MATCH(Z$396,$H$396:$K$396,0))*INDEX($J$390:$R$393,MATCH(Z$396,$I$390:$I$393,0),MATCH(Z$395,$J$389:$R$389,0))</f>
        <v>0</v>
      </c>
      <c r="AA402" s="1003" cm="1">
        <f t="array" ref="AA402">INDEX($H402:$K402,0,MATCH(AA$396,$H$396:$K$396,0))*INDEX($J$390:$R$393,MATCH(AA$396,$I$390:$I$393,0),MATCH(AA$395,$J$389:$R$389,0))</f>
        <v>0</v>
      </c>
      <c r="AB402" s="1003" cm="1">
        <f t="array" ref="AB402">INDEX($H402:$K402,0,MATCH(AB$396,$H$396:$K$396,0))*INDEX($J$390:$R$393,MATCH(AB$396,$I$390:$I$393,0),MATCH(AB$395,$J$389:$R$389,0))</f>
        <v>0</v>
      </c>
      <c r="AC402" s="1003" cm="1">
        <f t="array" ref="AC402">INDEX($H402:$K402,0,MATCH(AC$396,$H$396:$K$396,0))*INDEX($J$390:$R$393,MATCH(AC$396,$I$390:$I$393,0),MATCH(AC$395,$J$389:$R$389,0))</f>
        <v>0</v>
      </c>
      <c r="AD402" s="1003" cm="1">
        <f t="array" ref="AD402">INDEX($H402:$K402,0,MATCH(AD$396,$H$396:$K$396,0))*INDEX($J$390:$R$393,MATCH(AD$396,$I$390:$I$393,0),MATCH(AD$395,$J$389:$R$389,0))</f>
        <v>0</v>
      </c>
      <c r="AE402" s="1003" cm="1">
        <f t="array" ref="AE402">INDEX($H402:$K402,0,MATCH(AE$396,$H$396:$K$396,0))*INDEX($J$390:$R$393,MATCH(AE$396,$I$390:$I$393,0),MATCH(AE$395,$J$389:$R$389,0))</f>
        <v>0</v>
      </c>
      <c r="AF402" s="1003" cm="1">
        <f t="array" ref="AF402">INDEX($H402:$K402,0,MATCH(AF$396,$H$396:$K$396,0))*INDEX($J$390:$R$393,MATCH(AF$396,$I$390:$I$393,0),MATCH(AF$395,$J$389:$R$389,0))</f>
        <v>0</v>
      </c>
      <c r="AG402" s="1003" cm="1">
        <f t="array" ref="AG402">INDEX($H402:$K402,0,MATCH(AG$396,$H$396:$K$396,0))*INDEX($J$390:$R$393,MATCH(AG$396,$I$390:$I$393,0),MATCH(AG$395,$J$389:$R$389,0))</f>
        <v>0</v>
      </c>
      <c r="AH402" s="1003" cm="1">
        <f t="array" ref="AH402">INDEX($H402:$K402,0,MATCH(AH$396,$H$396:$K$396,0))*INDEX($J$390:$R$393,MATCH(AH$396,$I$390:$I$393,0),MATCH(AH$395,$J$389:$R$389,0))</f>
        <v>0</v>
      </c>
      <c r="AI402" s="1003" cm="1">
        <f t="array" ref="AI402">INDEX($H402:$K402,0,MATCH(AI$396,$H$396:$K$396,0))*INDEX($J$390:$R$393,MATCH(AI$396,$I$390:$I$393,0),MATCH(AI$395,$J$389:$R$389,0))</f>
        <v>0</v>
      </c>
      <c r="AJ402" s="1003" cm="1">
        <f t="array" ref="AJ402">INDEX($H402:$K402,0,MATCH(AJ$396,$H$396:$K$396,0))*INDEX($J$390:$R$393,MATCH(AJ$396,$I$390:$I$393,0),MATCH(AJ$395,$J$389:$R$389,0))</f>
        <v>0</v>
      </c>
      <c r="AK402" s="1003" cm="1">
        <f t="array" ref="AK402">INDEX($H402:$K402,0,MATCH(AK$396,$H$396:$K$396,0))*INDEX($J$390:$R$393,MATCH(AK$396,$I$390:$I$393,0),MATCH(AK$395,$J$389:$R$389,0))</f>
        <v>0</v>
      </c>
      <c r="AL402" s="1003" cm="1">
        <f t="array" ref="AL402">INDEX($H402:$K402,0,MATCH(AL$396,$H$396:$K$396,0))*INDEX($J$390:$R$393,MATCH(AL$396,$I$390:$I$393,0),MATCH(AL$395,$J$389:$R$389,0))</f>
        <v>0</v>
      </c>
      <c r="AM402" s="1003" cm="1">
        <f t="array" ref="AM402">INDEX($H402:$K402,0,MATCH(AM$396,$H$396:$K$396,0))*INDEX($J$390:$R$393,MATCH(AM$396,$I$390:$I$393,0),MATCH(AM$395,$J$389:$R$389,0))</f>
        <v>0</v>
      </c>
      <c r="AN402" s="1003" cm="1">
        <f t="array" ref="AN402">INDEX($H402:$K402,0,MATCH(AN$396,$H$396:$K$396,0))*INDEX($J$390:$R$393,MATCH(AN$396,$I$390:$I$393,0),MATCH(AN$395,$J$389:$R$389,0))</f>
        <v>0</v>
      </c>
      <c r="AO402" s="1003" cm="1">
        <f t="array" ref="AO402">INDEX($H402:$K402,0,MATCH(AO$396,$H$396:$K$396,0))*INDEX($J$390:$R$393,MATCH(AO$396,$I$390:$I$393,0),MATCH(AO$395,$J$389:$R$389,0))</f>
        <v>0</v>
      </c>
      <c r="AP402" s="1003" cm="1">
        <f t="array" ref="AP402">INDEX($H402:$K402,0,MATCH(AP$396,$H$396:$K$396,0))*INDEX($J$390:$R$393,MATCH(AP$396,$I$390:$I$393,0),MATCH(AP$395,$J$389:$R$389,0))</f>
        <v>0</v>
      </c>
      <c r="AQ402" s="1003" cm="1">
        <f t="array" ref="AQ402">INDEX($H402:$K402,0,MATCH(AQ$396,$H$396:$K$396,0))*INDEX($J$390:$R$393,MATCH(AQ$396,$I$390:$I$393,0),MATCH(AQ$395,$J$389:$R$389,0))</f>
        <v>0</v>
      </c>
      <c r="AR402" s="1003" cm="1">
        <f t="array" ref="AR402">INDEX($H402:$K402,0,MATCH(AR$396,$H$396:$K$396,0))*INDEX($J$390:$R$393,MATCH(AR$396,$I$390:$I$393,0),MATCH(AR$395,$J$389:$R$389,0))</f>
        <v>0</v>
      </c>
      <c r="AS402" s="1003" cm="1">
        <f t="array" ref="AS402">INDEX($H402:$K402,0,MATCH(AS$396,$H$396:$K$396,0))*INDEX($J$390:$R$393,MATCH(AS$396,$I$390:$I$393,0),MATCH(AS$395,$J$389:$R$389,0))</f>
        <v>0</v>
      </c>
      <c r="AT402" s="1003" cm="1">
        <f t="array" ref="AT402">INDEX($H402:$K402,0,MATCH(AT$396,$H$396:$K$396,0))*INDEX($J$390:$R$393,MATCH(AT$396,$I$390:$I$393,0),MATCH(AT$395,$J$389:$R$389,0))</f>
        <v>0</v>
      </c>
      <c r="AU402" s="1003" cm="1">
        <f t="array" ref="AU402">INDEX($H402:$K402,0,MATCH(AU$396,$H$396:$K$396,0))*INDEX($J$390:$R$393,MATCH(AU$396,$I$390:$I$393,0),MATCH(AU$395,$J$389:$R$389,0))</f>
        <v>0</v>
      </c>
      <c r="AV402" s="312"/>
      <c r="AW402" s="312"/>
      <c r="AX402" s="695"/>
      <c r="AY402" s="690"/>
      <c r="AZ402" s="690"/>
      <c r="BA402" s="690"/>
    </row>
    <row r="403" spans="1:53" s="687" customFormat="1" ht="15" outlineLevel="1" x14ac:dyDescent="0.25">
      <c r="A403" s="691"/>
      <c r="B403" s="688"/>
      <c r="C403" s="700"/>
      <c r="D403" s="700"/>
      <c r="E403" s="700"/>
      <c r="F403" s="704"/>
      <c r="G403" s="704" t="str">
        <f t="shared" si="74"/>
        <v>GGGC1Na2</v>
      </c>
      <c r="H403" s="356">
        <v>0</v>
      </c>
      <c r="I403" s="356">
        <v>0</v>
      </c>
      <c r="J403" s="356">
        <v>0</v>
      </c>
      <c r="K403" s="356">
        <v>0</v>
      </c>
      <c r="L403" s="1003" cm="1">
        <f t="array" ref="L403">INDEX($H403:$K403,0,MATCH(L$396,$H$396:$K$396,0))*INDEX($J$390:$R$393,MATCH(L$396,$I$390:$I$393,0),MATCH(L$395,$J$389:$R$389,0))</f>
        <v>0</v>
      </c>
      <c r="M403" s="1003" cm="1">
        <f t="array" ref="M403">INDEX($H403:$K403,0,MATCH(M$396,$H$396:$K$396,0))*INDEX($J$390:$R$393,MATCH(M$396,$I$390:$I$393,0),MATCH(M$395,$J$389:$R$389,0))</f>
        <v>0</v>
      </c>
      <c r="N403" s="1003" cm="1">
        <f t="array" ref="N403">INDEX($H403:$K403,0,MATCH(N$396,$H$396:$K$396,0))*INDEX($J$390:$R$393,MATCH(N$396,$I$390:$I$393,0),MATCH(N$395,$J$389:$R$389,0))</f>
        <v>0</v>
      </c>
      <c r="O403" s="1003" cm="1">
        <f t="array" ref="O403">INDEX($H403:$K403,0,MATCH(O$396,$H$396:$K$396,0))*INDEX($J$390:$R$393,MATCH(O$396,$I$390:$I$393,0),MATCH(O$395,$J$389:$R$389,0))</f>
        <v>0</v>
      </c>
      <c r="P403" s="1003" cm="1">
        <f t="array" ref="P403">INDEX($H403:$K403,0,MATCH(P$396,$H$396:$K$396,0))*INDEX($J$390:$R$393,MATCH(P$396,$I$390:$I$393,0),MATCH(P$395,$J$389:$R$389,0))</f>
        <v>0</v>
      </c>
      <c r="Q403" s="1003" cm="1">
        <f t="array" ref="Q403">INDEX($H403:$K403,0,MATCH(Q$396,$H$396:$K$396,0))*INDEX($J$390:$R$393,MATCH(Q$396,$I$390:$I$393,0),MATCH(Q$395,$J$389:$R$389,0))</f>
        <v>0</v>
      </c>
      <c r="R403" s="1003" cm="1">
        <f t="array" ref="R403">INDEX($H403:$K403,0,MATCH(R$396,$H$396:$K$396,0))*INDEX($J$390:$R$393,MATCH(R$396,$I$390:$I$393,0),MATCH(R$395,$J$389:$R$389,0))</f>
        <v>0</v>
      </c>
      <c r="S403" s="1003" cm="1">
        <f t="array" ref="S403">INDEX($H403:$K403,0,MATCH(S$396,$H$396:$K$396,0))*INDEX($J$390:$R$393,MATCH(S$396,$I$390:$I$393,0),MATCH(S$395,$J$389:$R$389,0))</f>
        <v>0</v>
      </c>
      <c r="T403" s="1003" cm="1">
        <f t="array" ref="T403">INDEX($H403:$K403,0,MATCH(T$396,$H$396:$K$396,0))*INDEX($J$390:$R$393,MATCH(T$396,$I$390:$I$393,0),MATCH(T$395,$J$389:$R$389,0))</f>
        <v>0</v>
      </c>
      <c r="U403" s="1003" cm="1">
        <f t="array" ref="U403">INDEX($H403:$K403,0,MATCH(U$396,$H$396:$K$396,0))*INDEX($J$390:$R$393,MATCH(U$396,$I$390:$I$393,0),MATCH(U$395,$J$389:$R$389,0))</f>
        <v>0</v>
      </c>
      <c r="V403" s="1003" cm="1">
        <f t="array" ref="V403">INDEX($H403:$K403,0,MATCH(V$396,$H$396:$K$396,0))*INDEX($J$390:$R$393,MATCH(V$396,$I$390:$I$393,0),MATCH(V$395,$J$389:$R$389,0))</f>
        <v>0</v>
      </c>
      <c r="W403" s="1003" cm="1">
        <f t="array" ref="W403">INDEX($H403:$K403,0,MATCH(W$396,$H$396:$K$396,0))*INDEX($J$390:$R$393,MATCH(W$396,$I$390:$I$393,0),MATCH(W$395,$J$389:$R$389,0))</f>
        <v>0</v>
      </c>
      <c r="X403" s="1003" cm="1">
        <f t="array" ref="X403">INDEX($H403:$K403,0,MATCH(X$396,$H$396:$K$396,0))*INDEX($J$390:$R$393,MATCH(X$396,$I$390:$I$393,0),MATCH(X$395,$J$389:$R$389,0))</f>
        <v>0</v>
      </c>
      <c r="Y403" s="1003" cm="1">
        <f t="array" ref="Y403">INDEX($H403:$K403,0,MATCH(Y$396,$H$396:$K$396,0))*INDEX($J$390:$R$393,MATCH(Y$396,$I$390:$I$393,0),MATCH(Y$395,$J$389:$R$389,0))</f>
        <v>0</v>
      </c>
      <c r="Z403" s="1003" cm="1">
        <f t="array" ref="Z403">INDEX($H403:$K403,0,MATCH(Z$396,$H$396:$K$396,0))*INDEX($J$390:$R$393,MATCH(Z$396,$I$390:$I$393,0),MATCH(Z$395,$J$389:$R$389,0))</f>
        <v>0</v>
      </c>
      <c r="AA403" s="1003" cm="1">
        <f t="array" ref="AA403">INDEX($H403:$K403,0,MATCH(AA$396,$H$396:$K$396,0))*INDEX($J$390:$R$393,MATCH(AA$396,$I$390:$I$393,0),MATCH(AA$395,$J$389:$R$389,0))</f>
        <v>0</v>
      </c>
      <c r="AB403" s="1003" cm="1">
        <f t="array" ref="AB403">INDEX($H403:$K403,0,MATCH(AB$396,$H$396:$K$396,0))*INDEX($J$390:$R$393,MATCH(AB$396,$I$390:$I$393,0),MATCH(AB$395,$J$389:$R$389,0))</f>
        <v>0</v>
      </c>
      <c r="AC403" s="1003" cm="1">
        <f t="array" ref="AC403">INDEX($H403:$K403,0,MATCH(AC$396,$H$396:$K$396,0))*INDEX($J$390:$R$393,MATCH(AC$396,$I$390:$I$393,0),MATCH(AC$395,$J$389:$R$389,0))</f>
        <v>0</v>
      </c>
      <c r="AD403" s="1003" cm="1">
        <f t="array" ref="AD403">INDEX($H403:$K403,0,MATCH(AD$396,$H$396:$K$396,0))*INDEX($J$390:$R$393,MATCH(AD$396,$I$390:$I$393,0),MATCH(AD$395,$J$389:$R$389,0))</f>
        <v>0</v>
      </c>
      <c r="AE403" s="1003" cm="1">
        <f t="array" ref="AE403">INDEX($H403:$K403,0,MATCH(AE$396,$H$396:$K$396,0))*INDEX($J$390:$R$393,MATCH(AE$396,$I$390:$I$393,0),MATCH(AE$395,$J$389:$R$389,0))</f>
        <v>0</v>
      </c>
      <c r="AF403" s="1003" cm="1">
        <f t="array" ref="AF403">INDEX($H403:$K403,0,MATCH(AF$396,$H$396:$K$396,0))*INDEX($J$390:$R$393,MATCH(AF$396,$I$390:$I$393,0),MATCH(AF$395,$J$389:$R$389,0))</f>
        <v>0</v>
      </c>
      <c r="AG403" s="1003" cm="1">
        <f t="array" ref="AG403">INDEX($H403:$K403,0,MATCH(AG$396,$H$396:$K$396,0))*INDEX($J$390:$R$393,MATCH(AG$396,$I$390:$I$393,0),MATCH(AG$395,$J$389:$R$389,0))</f>
        <v>0</v>
      </c>
      <c r="AH403" s="1003" cm="1">
        <f t="array" ref="AH403">INDEX($H403:$K403,0,MATCH(AH$396,$H$396:$K$396,0))*INDEX($J$390:$R$393,MATCH(AH$396,$I$390:$I$393,0),MATCH(AH$395,$J$389:$R$389,0))</f>
        <v>0</v>
      </c>
      <c r="AI403" s="1003" cm="1">
        <f t="array" ref="AI403">INDEX($H403:$K403,0,MATCH(AI$396,$H$396:$K$396,0))*INDEX($J$390:$R$393,MATCH(AI$396,$I$390:$I$393,0),MATCH(AI$395,$J$389:$R$389,0))</f>
        <v>0</v>
      </c>
      <c r="AJ403" s="1003" cm="1">
        <f t="array" ref="AJ403">INDEX($H403:$K403,0,MATCH(AJ$396,$H$396:$K$396,0))*INDEX($J$390:$R$393,MATCH(AJ$396,$I$390:$I$393,0),MATCH(AJ$395,$J$389:$R$389,0))</f>
        <v>0</v>
      </c>
      <c r="AK403" s="1003" cm="1">
        <f t="array" ref="AK403">INDEX($H403:$K403,0,MATCH(AK$396,$H$396:$K$396,0))*INDEX($J$390:$R$393,MATCH(AK$396,$I$390:$I$393,0),MATCH(AK$395,$J$389:$R$389,0))</f>
        <v>0</v>
      </c>
      <c r="AL403" s="1003" cm="1">
        <f t="array" ref="AL403">INDEX($H403:$K403,0,MATCH(AL$396,$H$396:$K$396,0))*INDEX($J$390:$R$393,MATCH(AL$396,$I$390:$I$393,0),MATCH(AL$395,$J$389:$R$389,0))</f>
        <v>0</v>
      </c>
      <c r="AM403" s="1003" cm="1">
        <f t="array" ref="AM403">INDEX($H403:$K403,0,MATCH(AM$396,$H$396:$K$396,0))*INDEX($J$390:$R$393,MATCH(AM$396,$I$390:$I$393,0),MATCH(AM$395,$J$389:$R$389,0))</f>
        <v>0</v>
      </c>
      <c r="AN403" s="1003" cm="1">
        <f t="array" ref="AN403">INDEX($H403:$K403,0,MATCH(AN$396,$H$396:$K$396,0))*INDEX($J$390:$R$393,MATCH(AN$396,$I$390:$I$393,0),MATCH(AN$395,$J$389:$R$389,0))</f>
        <v>0</v>
      </c>
      <c r="AO403" s="1003" cm="1">
        <f t="array" ref="AO403">INDEX($H403:$K403,0,MATCH(AO$396,$H$396:$K$396,0))*INDEX($J$390:$R$393,MATCH(AO$396,$I$390:$I$393,0),MATCH(AO$395,$J$389:$R$389,0))</f>
        <v>0</v>
      </c>
      <c r="AP403" s="1003" cm="1">
        <f t="array" ref="AP403">INDEX($H403:$K403,0,MATCH(AP$396,$H$396:$K$396,0))*INDEX($J$390:$R$393,MATCH(AP$396,$I$390:$I$393,0),MATCH(AP$395,$J$389:$R$389,0))</f>
        <v>0</v>
      </c>
      <c r="AQ403" s="1003" cm="1">
        <f t="array" ref="AQ403">INDEX($H403:$K403,0,MATCH(AQ$396,$H$396:$K$396,0))*INDEX($J$390:$R$393,MATCH(AQ$396,$I$390:$I$393,0),MATCH(AQ$395,$J$389:$R$389,0))</f>
        <v>0</v>
      </c>
      <c r="AR403" s="1003" cm="1">
        <f t="array" ref="AR403">INDEX($H403:$K403,0,MATCH(AR$396,$H$396:$K$396,0))*INDEX($J$390:$R$393,MATCH(AR$396,$I$390:$I$393,0),MATCH(AR$395,$J$389:$R$389,0))</f>
        <v>0</v>
      </c>
      <c r="AS403" s="1003" cm="1">
        <f t="array" ref="AS403">INDEX($H403:$K403,0,MATCH(AS$396,$H$396:$K$396,0))*INDEX($J$390:$R$393,MATCH(AS$396,$I$390:$I$393,0),MATCH(AS$395,$J$389:$R$389,0))</f>
        <v>0</v>
      </c>
      <c r="AT403" s="1003" cm="1">
        <f t="array" ref="AT403">INDEX($H403:$K403,0,MATCH(AT$396,$H$396:$K$396,0))*INDEX($J$390:$R$393,MATCH(AT$396,$I$390:$I$393,0),MATCH(AT$395,$J$389:$R$389,0))</f>
        <v>0</v>
      </c>
      <c r="AU403" s="1003" cm="1">
        <f t="array" ref="AU403">INDEX($H403:$K403,0,MATCH(AU$396,$H$396:$K$396,0))*INDEX($J$390:$R$393,MATCH(AU$396,$I$390:$I$393,0),MATCH(AU$395,$J$389:$R$389,0))</f>
        <v>0</v>
      </c>
      <c r="AV403" s="312"/>
      <c r="AW403" s="312"/>
      <c r="AX403" s="695"/>
      <c r="AY403" s="690"/>
      <c r="AZ403" s="690"/>
      <c r="BA403" s="690"/>
    </row>
    <row r="404" spans="1:53" s="687" customFormat="1" ht="15" outlineLevel="1" x14ac:dyDescent="0.25">
      <c r="A404" s="691"/>
      <c r="B404" s="688"/>
      <c r="C404" s="700"/>
      <c r="D404" s="700"/>
      <c r="E404" s="700"/>
      <c r="F404" s="704"/>
      <c r="G404" s="704" t="str">
        <f t="shared" si="74"/>
        <v>GGGC1Ea2</v>
      </c>
      <c r="H404" s="356">
        <v>0</v>
      </c>
      <c r="I404" s="356">
        <v>0</v>
      </c>
      <c r="J404" s="356">
        <v>0</v>
      </c>
      <c r="K404" s="356">
        <v>0</v>
      </c>
      <c r="L404" s="1003" cm="1">
        <f t="array" ref="L404">INDEX($H404:$K404,0,MATCH(L$396,$H$396:$K$396,0))*INDEX($J$390:$R$393,MATCH(L$396,$I$390:$I$393,0),MATCH(L$395,$J$389:$R$389,0))</f>
        <v>0</v>
      </c>
      <c r="M404" s="1003" cm="1">
        <f t="array" ref="M404">INDEX($H404:$K404,0,MATCH(M$396,$H$396:$K$396,0))*INDEX($J$390:$R$393,MATCH(M$396,$I$390:$I$393,0),MATCH(M$395,$J$389:$R$389,0))</f>
        <v>0</v>
      </c>
      <c r="N404" s="1003" cm="1">
        <f t="array" ref="N404">INDEX($H404:$K404,0,MATCH(N$396,$H$396:$K$396,0))*INDEX($J$390:$R$393,MATCH(N$396,$I$390:$I$393,0),MATCH(N$395,$J$389:$R$389,0))</f>
        <v>0</v>
      </c>
      <c r="O404" s="1003" cm="1">
        <f t="array" ref="O404">INDEX($H404:$K404,0,MATCH(O$396,$H$396:$K$396,0))*INDEX($J$390:$R$393,MATCH(O$396,$I$390:$I$393,0),MATCH(O$395,$J$389:$R$389,0))</f>
        <v>0</v>
      </c>
      <c r="P404" s="1003" cm="1">
        <f t="array" ref="P404">INDEX($H404:$K404,0,MATCH(P$396,$H$396:$K$396,0))*INDEX($J$390:$R$393,MATCH(P$396,$I$390:$I$393,0),MATCH(P$395,$J$389:$R$389,0))</f>
        <v>0</v>
      </c>
      <c r="Q404" s="1003" cm="1">
        <f t="array" ref="Q404">INDEX($H404:$K404,0,MATCH(Q$396,$H$396:$K$396,0))*INDEX($J$390:$R$393,MATCH(Q$396,$I$390:$I$393,0),MATCH(Q$395,$J$389:$R$389,0))</f>
        <v>0</v>
      </c>
      <c r="R404" s="1003" cm="1">
        <f t="array" ref="R404">INDEX($H404:$K404,0,MATCH(R$396,$H$396:$K$396,0))*INDEX($J$390:$R$393,MATCH(R$396,$I$390:$I$393,0),MATCH(R$395,$J$389:$R$389,0))</f>
        <v>0</v>
      </c>
      <c r="S404" s="1003" cm="1">
        <f t="array" ref="S404">INDEX($H404:$K404,0,MATCH(S$396,$H$396:$K$396,0))*INDEX($J$390:$R$393,MATCH(S$396,$I$390:$I$393,0),MATCH(S$395,$J$389:$R$389,0))</f>
        <v>0</v>
      </c>
      <c r="T404" s="1003" cm="1">
        <f t="array" ref="T404">INDEX($H404:$K404,0,MATCH(T$396,$H$396:$K$396,0))*INDEX($J$390:$R$393,MATCH(T$396,$I$390:$I$393,0),MATCH(T$395,$J$389:$R$389,0))</f>
        <v>0</v>
      </c>
      <c r="U404" s="1003" cm="1">
        <f t="array" ref="U404">INDEX($H404:$K404,0,MATCH(U$396,$H$396:$K$396,0))*INDEX($J$390:$R$393,MATCH(U$396,$I$390:$I$393,0),MATCH(U$395,$J$389:$R$389,0))</f>
        <v>0</v>
      </c>
      <c r="V404" s="1003" cm="1">
        <f t="array" ref="V404">INDEX($H404:$K404,0,MATCH(V$396,$H$396:$K$396,0))*INDEX($J$390:$R$393,MATCH(V$396,$I$390:$I$393,0),MATCH(V$395,$J$389:$R$389,0))</f>
        <v>0</v>
      </c>
      <c r="W404" s="1003" cm="1">
        <f t="array" ref="W404">INDEX($H404:$K404,0,MATCH(W$396,$H$396:$K$396,0))*INDEX($J$390:$R$393,MATCH(W$396,$I$390:$I$393,0),MATCH(W$395,$J$389:$R$389,0))</f>
        <v>0</v>
      </c>
      <c r="X404" s="1003" cm="1">
        <f t="array" ref="X404">INDEX($H404:$K404,0,MATCH(X$396,$H$396:$K$396,0))*INDEX($J$390:$R$393,MATCH(X$396,$I$390:$I$393,0),MATCH(X$395,$J$389:$R$389,0))</f>
        <v>0</v>
      </c>
      <c r="Y404" s="1003" cm="1">
        <f t="array" ref="Y404">INDEX($H404:$K404,0,MATCH(Y$396,$H$396:$K$396,0))*INDEX($J$390:$R$393,MATCH(Y$396,$I$390:$I$393,0),MATCH(Y$395,$J$389:$R$389,0))</f>
        <v>0</v>
      </c>
      <c r="Z404" s="1003" cm="1">
        <f t="array" ref="Z404">INDEX($H404:$K404,0,MATCH(Z$396,$H$396:$K$396,0))*INDEX($J$390:$R$393,MATCH(Z$396,$I$390:$I$393,0),MATCH(Z$395,$J$389:$R$389,0))</f>
        <v>0</v>
      </c>
      <c r="AA404" s="1003" cm="1">
        <f t="array" ref="AA404">INDEX($H404:$K404,0,MATCH(AA$396,$H$396:$K$396,0))*INDEX($J$390:$R$393,MATCH(AA$396,$I$390:$I$393,0),MATCH(AA$395,$J$389:$R$389,0))</f>
        <v>0</v>
      </c>
      <c r="AB404" s="1003" cm="1">
        <f t="array" ref="AB404">INDEX($H404:$K404,0,MATCH(AB$396,$H$396:$K$396,0))*INDEX($J$390:$R$393,MATCH(AB$396,$I$390:$I$393,0),MATCH(AB$395,$J$389:$R$389,0))</f>
        <v>0</v>
      </c>
      <c r="AC404" s="1003" cm="1">
        <f t="array" ref="AC404">INDEX($H404:$K404,0,MATCH(AC$396,$H$396:$K$396,0))*INDEX($J$390:$R$393,MATCH(AC$396,$I$390:$I$393,0),MATCH(AC$395,$J$389:$R$389,0))</f>
        <v>0</v>
      </c>
      <c r="AD404" s="1003" cm="1">
        <f t="array" ref="AD404">INDEX($H404:$K404,0,MATCH(AD$396,$H$396:$K$396,0))*INDEX($J$390:$R$393,MATCH(AD$396,$I$390:$I$393,0),MATCH(AD$395,$J$389:$R$389,0))</f>
        <v>0</v>
      </c>
      <c r="AE404" s="1003" cm="1">
        <f t="array" ref="AE404">INDEX($H404:$K404,0,MATCH(AE$396,$H$396:$K$396,0))*INDEX($J$390:$R$393,MATCH(AE$396,$I$390:$I$393,0),MATCH(AE$395,$J$389:$R$389,0))</f>
        <v>0</v>
      </c>
      <c r="AF404" s="1003" cm="1">
        <f t="array" ref="AF404">INDEX($H404:$K404,0,MATCH(AF$396,$H$396:$K$396,0))*INDEX($J$390:$R$393,MATCH(AF$396,$I$390:$I$393,0),MATCH(AF$395,$J$389:$R$389,0))</f>
        <v>0</v>
      </c>
      <c r="AG404" s="1003" cm="1">
        <f t="array" ref="AG404">INDEX($H404:$K404,0,MATCH(AG$396,$H$396:$K$396,0))*INDEX($J$390:$R$393,MATCH(AG$396,$I$390:$I$393,0),MATCH(AG$395,$J$389:$R$389,0))</f>
        <v>0</v>
      </c>
      <c r="AH404" s="1003" cm="1">
        <f t="array" ref="AH404">INDEX($H404:$K404,0,MATCH(AH$396,$H$396:$K$396,0))*INDEX($J$390:$R$393,MATCH(AH$396,$I$390:$I$393,0),MATCH(AH$395,$J$389:$R$389,0))</f>
        <v>0</v>
      </c>
      <c r="AI404" s="1003" cm="1">
        <f t="array" ref="AI404">INDEX($H404:$K404,0,MATCH(AI$396,$H$396:$K$396,0))*INDEX($J$390:$R$393,MATCH(AI$396,$I$390:$I$393,0),MATCH(AI$395,$J$389:$R$389,0))</f>
        <v>0</v>
      </c>
      <c r="AJ404" s="1003" cm="1">
        <f t="array" ref="AJ404">INDEX($H404:$K404,0,MATCH(AJ$396,$H$396:$K$396,0))*INDEX($J$390:$R$393,MATCH(AJ$396,$I$390:$I$393,0),MATCH(AJ$395,$J$389:$R$389,0))</f>
        <v>0</v>
      </c>
      <c r="AK404" s="1003" cm="1">
        <f t="array" ref="AK404">INDEX($H404:$K404,0,MATCH(AK$396,$H$396:$K$396,0))*INDEX($J$390:$R$393,MATCH(AK$396,$I$390:$I$393,0),MATCH(AK$395,$J$389:$R$389,0))</f>
        <v>0</v>
      </c>
      <c r="AL404" s="1003" cm="1">
        <f t="array" ref="AL404">INDEX($H404:$K404,0,MATCH(AL$396,$H$396:$K$396,0))*INDEX($J$390:$R$393,MATCH(AL$396,$I$390:$I$393,0),MATCH(AL$395,$J$389:$R$389,0))</f>
        <v>0</v>
      </c>
      <c r="AM404" s="1003" cm="1">
        <f t="array" ref="AM404">INDEX($H404:$K404,0,MATCH(AM$396,$H$396:$K$396,0))*INDEX($J$390:$R$393,MATCH(AM$396,$I$390:$I$393,0),MATCH(AM$395,$J$389:$R$389,0))</f>
        <v>0</v>
      </c>
      <c r="AN404" s="1003" cm="1">
        <f t="array" ref="AN404">INDEX($H404:$K404,0,MATCH(AN$396,$H$396:$K$396,0))*INDEX($J$390:$R$393,MATCH(AN$396,$I$390:$I$393,0),MATCH(AN$395,$J$389:$R$389,0))</f>
        <v>0</v>
      </c>
      <c r="AO404" s="1003" cm="1">
        <f t="array" ref="AO404">INDEX($H404:$K404,0,MATCH(AO$396,$H$396:$K$396,0))*INDEX($J$390:$R$393,MATCH(AO$396,$I$390:$I$393,0),MATCH(AO$395,$J$389:$R$389,0))</f>
        <v>0</v>
      </c>
      <c r="AP404" s="1003" cm="1">
        <f t="array" ref="AP404">INDEX($H404:$K404,0,MATCH(AP$396,$H$396:$K$396,0))*INDEX($J$390:$R$393,MATCH(AP$396,$I$390:$I$393,0),MATCH(AP$395,$J$389:$R$389,0))</f>
        <v>0</v>
      </c>
      <c r="AQ404" s="1003" cm="1">
        <f t="array" ref="AQ404">INDEX($H404:$K404,0,MATCH(AQ$396,$H$396:$K$396,0))*INDEX($J$390:$R$393,MATCH(AQ$396,$I$390:$I$393,0),MATCH(AQ$395,$J$389:$R$389,0))</f>
        <v>0</v>
      </c>
      <c r="AR404" s="1003" cm="1">
        <f t="array" ref="AR404">INDEX($H404:$K404,0,MATCH(AR$396,$H$396:$K$396,0))*INDEX($J$390:$R$393,MATCH(AR$396,$I$390:$I$393,0),MATCH(AR$395,$J$389:$R$389,0))</f>
        <v>0</v>
      </c>
      <c r="AS404" s="1003" cm="1">
        <f t="array" ref="AS404">INDEX($H404:$K404,0,MATCH(AS$396,$H$396:$K$396,0))*INDEX($J$390:$R$393,MATCH(AS$396,$I$390:$I$393,0),MATCH(AS$395,$J$389:$R$389,0))</f>
        <v>0</v>
      </c>
      <c r="AT404" s="1003" cm="1">
        <f t="array" ref="AT404">INDEX($H404:$K404,0,MATCH(AT$396,$H$396:$K$396,0))*INDEX($J$390:$R$393,MATCH(AT$396,$I$390:$I$393,0),MATCH(AT$395,$J$389:$R$389,0))</f>
        <v>0</v>
      </c>
      <c r="AU404" s="1003" cm="1">
        <f t="array" ref="AU404">INDEX($H404:$K404,0,MATCH(AU$396,$H$396:$K$396,0))*INDEX($J$390:$R$393,MATCH(AU$396,$I$390:$I$393,0),MATCH(AU$395,$J$389:$R$389,0))</f>
        <v>0</v>
      </c>
      <c r="AV404" s="312"/>
      <c r="AW404" s="312"/>
      <c r="AX404" s="695"/>
      <c r="AY404" s="690"/>
      <c r="AZ404" s="690"/>
      <c r="BA404" s="690"/>
    </row>
    <row r="405" spans="1:53" s="687" customFormat="1" ht="15" outlineLevel="1" x14ac:dyDescent="0.25">
      <c r="A405" s="691"/>
      <c r="B405" s="688"/>
      <c r="C405" s="700"/>
      <c r="D405" s="700"/>
      <c r="E405" s="700"/>
      <c r="F405" s="704"/>
      <c r="G405" s="704" t="str">
        <f t="shared" si="74"/>
        <v>GGGC1Pa2</v>
      </c>
      <c r="H405" s="356">
        <v>0</v>
      </c>
      <c r="I405" s="356">
        <v>0</v>
      </c>
      <c r="J405" s="356">
        <v>0</v>
      </c>
      <c r="K405" s="356">
        <v>0</v>
      </c>
      <c r="L405" s="1003" cm="1">
        <f t="array" ref="L405">INDEX($H405:$K405,0,MATCH(L$396,$H$396:$K$396,0))*INDEX($J$390:$R$393,MATCH(L$396,$I$390:$I$393,0),MATCH(L$395,$J$389:$R$389,0))</f>
        <v>0</v>
      </c>
      <c r="M405" s="1003" cm="1">
        <f t="array" ref="M405">INDEX($H405:$K405,0,MATCH(M$396,$H$396:$K$396,0))*INDEX($J$390:$R$393,MATCH(M$396,$I$390:$I$393,0),MATCH(M$395,$J$389:$R$389,0))</f>
        <v>0</v>
      </c>
      <c r="N405" s="1003" cm="1">
        <f t="array" ref="N405">INDEX($H405:$K405,0,MATCH(N$396,$H$396:$K$396,0))*INDEX($J$390:$R$393,MATCH(N$396,$I$390:$I$393,0),MATCH(N$395,$J$389:$R$389,0))</f>
        <v>0</v>
      </c>
      <c r="O405" s="1003" cm="1">
        <f t="array" ref="O405">INDEX($H405:$K405,0,MATCH(O$396,$H$396:$K$396,0))*INDEX($J$390:$R$393,MATCH(O$396,$I$390:$I$393,0),MATCH(O$395,$J$389:$R$389,0))</f>
        <v>0</v>
      </c>
      <c r="P405" s="1003" cm="1">
        <f t="array" ref="P405">INDEX($H405:$K405,0,MATCH(P$396,$H$396:$K$396,0))*INDEX($J$390:$R$393,MATCH(P$396,$I$390:$I$393,0),MATCH(P$395,$J$389:$R$389,0))</f>
        <v>0</v>
      </c>
      <c r="Q405" s="1003" cm="1">
        <f t="array" ref="Q405">INDEX($H405:$K405,0,MATCH(Q$396,$H$396:$K$396,0))*INDEX($J$390:$R$393,MATCH(Q$396,$I$390:$I$393,0),MATCH(Q$395,$J$389:$R$389,0))</f>
        <v>0</v>
      </c>
      <c r="R405" s="1003" cm="1">
        <f t="array" ref="R405">INDEX($H405:$K405,0,MATCH(R$396,$H$396:$K$396,0))*INDEX($J$390:$R$393,MATCH(R$396,$I$390:$I$393,0),MATCH(R$395,$J$389:$R$389,0))</f>
        <v>0</v>
      </c>
      <c r="S405" s="1003" cm="1">
        <f t="array" ref="S405">INDEX($H405:$K405,0,MATCH(S$396,$H$396:$K$396,0))*INDEX($J$390:$R$393,MATCH(S$396,$I$390:$I$393,0),MATCH(S$395,$J$389:$R$389,0))</f>
        <v>0</v>
      </c>
      <c r="T405" s="1003" cm="1">
        <f t="array" ref="T405">INDEX($H405:$K405,0,MATCH(T$396,$H$396:$K$396,0))*INDEX($J$390:$R$393,MATCH(T$396,$I$390:$I$393,0),MATCH(T$395,$J$389:$R$389,0))</f>
        <v>0</v>
      </c>
      <c r="U405" s="1003" cm="1">
        <f t="array" ref="U405">INDEX($H405:$K405,0,MATCH(U$396,$H$396:$K$396,0))*INDEX($J$390:$R$393,MATCH(U$396,$I$390:$I$393,0),MATCH(U$395,$J$389:$R$389,0))</f>
        <v>0</v>
      </c>
      <c r="V405" s="1003" cm="1">
        <f t="array" ref="V405">INDEX($H405:$K405,0,MATCH(V$396,$H$396:$K$396,0))*INDEX($J$390:$R$393,MATCH(V$396,$I$390:$I$393,0),MATCH(V$395,$J$389:$R$389,0))</f>
        <v>0</v>
      </c>
      <c r="W405" s="1003" cm="1">
        <f t="array" ref="W405">INDEX($H405:$K405,0,MATCH(W$396,$H$396:$K$396,0))*INDEX($J$390:$R$393,MATCH(W$396,$I$390:$I$393,0),MATCH(W$395,$J$389:$R$389,0))</f>
        <v>0</v>
      </c>
      <c r="X405" s="1003" cm="1">
        <f t="array" ref="X405">INDEX($H405:$K405,0,MATCH(X$396,$H$396:$K$396,0))*INDEX($J$390:$R$393,MATCH(X$396,$I$390:$I$393,0),MATCH(X$395,$J$389:$R$389,0))</f>
        <v>0</v>
      </c>
      <c r="Y405" s="1003" cm="1">
        <f t="array" ref="Y405">INDEX($H405:$K405,0,MATCH(Y$396,$H$396:$K$396,0))*INDEX($J$390:$R$393,MATCH(Y$396,$I$390:$I$393,0),MATCH(Y$395,$J$389:$R$389,0))</f>
        <v>0</v>
      </c>
      <c r="Z405" s="1003" cm="1">
        <f t="array" ref="Z405">INDEX($H405:$K405,0,MATCH(Z$396,$H$396:$K$396,0))*INDEX($J$390:$R$393,MATCH(Z$396,$I$390:$I$393,0),MATCH(Z$395,$J$389:$R$389,0))</f>
        <v>0</v>
      </c>
      <c r="AA405" s="1003" cm="1">
        <f t="array" ref="AA405">INDEX($H405:$K405,0,MATCH(AA$396,$H$396:$K$396,0))*INDEX($J$390:$R$393,MATCH(AA$396,$I$390:$I$393,0),MATCH(AA$395,$J$389:$R$389,0))</f>
        <v>0</v>
      </c>
      <c r="AB405" s="1003" cm="1">
        <f t="array" ref="AB405">INDEX($H405:$K405,0,MATCH(AB$396,$H$396:$K$396,0))*INDEX($J$390:$R$393,MATCH(AB$396,$I$390:$I$393,0),MATCH(AB$395,$J$389:$R$389,0))</f>
        <v>0</v>
      </c>
      <c r="AC405" s="1003" cm="1">
        <f t="array" ref="AC405">INDEX($H405:$K405,0,MATCH(AC$396,$H$396:$K$396,0))*INDEX($J$390:$R$393,MATCH(AC$396,$I$390:$I$393,0),MATCH(AC$395,$J$389:$R$389,0))</f>
        <v>0</v>
      </c>
      <c r="AD405" s="1003" cm="1">
        <f t="array" ref="AD405">INDEX($H405:$K405,0,MATCH(AD$396,$H$396:$K$396,0))*INDEX($J$390:$R$393,MATCH(AD$396,$I$390:$I$393,0),MATCH(AD$395,$J$389:$R$389,0))</f>
        <v>0</v>
      </c>
      <c r="AE405" s="1003" cm="1">
        <f t="array" ref="AE405">INDEX($H405:$K405,0,MATCH(AE$396,$H$396:$K$396,0))*INDEX($J$390:$R$393,MATCH(AE$396,$I$390:$I$393,0),MATCH(AE$395,$J$389:$R$389,0))</f>
        <v>0</v>
      </c>
      <c r="AF405" s="1003" cm="1">
        <f t="array" ref="AF405">INDEX($H405:$K405,0,MATCH(AF$396,$H$396:$K$396,0))*INDEX($J$390:$R$393,MATCH(AF$396,$I$390:$I$393,0),MATCH(AF$395,$J$389:$R$389,0))</f>
        <v>0</v>
      </c>
      <c r="AG405" s="1003" cm="1">
        <f t="array" ref="AG405">INDEX($H405:$K405,0,MATCH(AG$396,$H$396:$K$396,0))*INDEX($J$390:$R$393,MATCH(AG$396,$I$390:$I$393,0),MATCH(AG$395,$J$389:$R$389,0))</f>
        <v>0</v>
      </c>
      <c r="AH405" s="1003" cm="1">
        <f t="array" ref="AH405">INDEX($H405:$K405,0,MATCH(AH$396,$H$396:$K$396,0))*INDEX($J$390:$R$393,MATCH(AH$396,$I$390:$I$393,0),MATCH(AH$395,$J$389:$R$389,0))</f>
        <v>0</v>
      </c>
      <c r="AI405" s="1003" cm="1">
        <f t="array" ref="AI405">INDEX($H405:$K405,0,MATCH(AI$396,$H$396:$K$396,0))*INDEX($J$390:$R$393,MATCH(AI$396,$I$390:$I$393,0),MATCH(AI$395,$J$389:$R$389,0))</f>
        <v>0</v>
      </c>
      <c r="AJ405" s="1003" cm="1">
        <f t="array" ref="AJ405">INDEX($H405:$K405,0,MATCH(AJ$396,$H$396:$K$396,0))*INDEX($J$390:$R$393,MATCH(AJ$396,$I$390:$I$393,0),MATCH(AJ$395,$J$389:$R$389,0))</f>
        <v>0</v>
      </c>
      <c r="AK405" s="1003" cm="1">
        <f t="array" ref="AK405">INDEX($H405:$K405,0,MATCH(AK$396,$H$396:$K$396,0))*INDEX($J$390:$R$393,MATCH(AK$396,$I$390:$I$393,0),MATCH(AK$395,$J$389:$R$389,0))</f>
        <v>0</v>
      </c>
      <c r="AL405" s="1003" cm="1">
        <f t="array" ref="AL405">INDEX($H405:$K405,0,MATCH(AL$396,$H$396:$K$396,0))*INDEX($J$390:$R$393,MATCH(AL$396,$I$390:$I$393,0),MATCH(AL$395,$J$389:$R$389,0))</f>
        <v>0</v>
      </c>
      <c r="AM405" s="1003" cm="1">
        <f t="array" ref="AM405">INDEX($H405:$K405,0,MATCH(AM$396,$H$396:$K$396,0))*INDEX($J$390:$R$393,MATCH(AM$396,$I$390:$I$393,0),MATCH(AM$395,$J$389:$R$389,0))</f>
        <v>0</v>
      </c>
      <c r="AN405" s="1003" cm="1">
        <f t="array" ref="AN405">INDEX($H405:$K405,0,MATCH(AN$396,$H$396:$K$396,0))*INDEX($J$390:$R$393,MATCH(AN$396,$I$390:$I$393,0),MATCH(AN$395,$J$389:$R$389,0))</f>
        <v>0</v>
      </c>
      <c r="AO405" s="1003" cm="1">
        <f t="array" ref="AO405">INDEX($H405:$K405,0,MATCH(AO$396,$H$396:$K$396,0))*INDEX($J$390:$R$393,MATCH(AO$396,$I$390:$I$393,0),MATCH(AO$395,$J$389:$R$389,0))</f>
        <v>0</v>
      </c>
      <c r="AP405" s="1003" cm="1">
        <f t="array" ref="AP405">INDEX($H405:$K405,0,MATCH(AP$396,$H$396:$K$396,0))*INDEX($J$390:$R$393,MATCH(AP$396,$I$390:$I$393,0),MATCH(AP$395,$J$389:$R$389,0))</f>
        <v>0</v>
      </c>
      <c r="AQ405" s="1003" cm="1">
        <f t="array" ref="AQ405">INDEX($H405:$K405,0,MATCH(AQ$396,$H$396:$K$396,0))*INDEX($J$390:$R$393,MATCH(AQ$396,$I$390:$I$393,0),MATCH(AQ$395,$J$389:$R$389,0))</f>
        <v>0</v>
      </c>
      <c r="AR405" s="1003" cm="1">
        <f t="array" ref="AR405">INDEX($H405:$K405,0,MATCH(AR$396,$H$396:$K$396,0))*INDEX($J$390:$R$393,MATCH(AR$396,$I$390:$I$393,0),MATCH(AR$395,$J$389:$R$389,0))</f>
        <v>0</v>
      </c>
      <c r="AS405" s="1003" cm="1">
        <f t="array" ref="AS405">INDEX($H405:$K405,0,MATCH(AS$396,$H$396:$K$396,0))*INDEX($J$390:$R$393,MATCH(AS$396,$I$390:$I$393,0),MATCH(AS$395,$J$389:$R$389,0))</f>
        <v>0</v>
      </c>
      <c r="AT405" s="1003" cm="1">
        <f t="array" ref="AT405">INDEX($H405:$K405,0,MATCH(AT$396,$H$396:$K$396,0))*INDEX($J$390:$R$393,MATCH(AT$396,$I$390:$I$393,0),MATCH(AT$395,$J$389:$R$389,0))</f>
        <v>0</v>
      </c>
      <c r="AU405" s="1003" cm="1">
        <f t="array" ref="AU405">INDEX($H405:$K405,0,MATCH(AU$396,$H$396:$K$396,0))*INDEX($J$390:$R$393,MATCH(AU$396,$I$390:$I$393,0),MATCH(AU$395,$J$389:$R$389,0))</f>
        <v>0</v>
      </c>
      <c r="AV405" s="312"/>
      <c r="AW405" s="312"/>
      <c r="AX405" s="695"/>
      <c r="AY405" s="690"/>
      <c r="AZ405" s="690"/>
      <c r="BA405" s="690"/>
    </row>
    <row r="406" spans="1:53" s="687" customFormat="1" ht="15" outlineLevel="1" x14ac:dyDescent="0.25">
      <c r="A406" s="691"/>
      <c r="B406" s="688"/>
      <c r="C406" s="700"/>
      <c r="D406" s="700"/>
      <c r="E406" s="700"/>
      <c r="F406" s="704"/>
      <c r="G406" s="704" t="str">
        <f t="shared" si="74"/>
        <v>GGGC1OFa2</v>
      </c>
      <c r="H406" s="356">
        <v>0</v>
      </c>
      <c r="I406" s="356">
        <v>0</v>
      </c>
      <c r="J406" s="356">
        <v>0</v>
      </c>
      <c r="K406" s="356">
        <v>0</v>
      </c>
      <c r="L406" s="1003" cm="1">
        <f t="array" ref="L406">INDEX($H406:$K406,0,MATCH(L$396,$H$396:$K$396,0))*INDEX($J$390:$R$393,MATCH(L$396,$I$390:$I$393,0),MATCH(L$395,$J$389:$R$389,0))</f>
        <v>0</v>
      </c>
      <c r="M406" s="1003" cm="1">
        <f t="array" ref="M406">INDEX($H406:$K406,0,MATCH(M$396,$H$396:$K$396,0))*INDEX($J$390:$R$393,MATCH(M$396,$I$390:$I$393,0),MATCH(M$395,$J$389:$R$389,0))</f>
        <v>0</v>
      </c>
      <c r="N406" s="1003" cm="1">
        <f t="array" ref="N406">INDEX($H406:$K406,0,MATCH(N$396,$H$396:$K$396,0))*INDEX($J$390:$R$393,MATCH(N$396,$I$390:$I$393,0),MATCH(N$395,$J$389:$R$389,0))</f>
        <v>0</v>
      </c>
      <c r="O406" s="1003" cm="1">
        <f t="array" ref="O406">INDEX($H406:$K406,0,MATCH(O$396,$H$396:$K$396,0))*INDEX($J$390:$R$393,MATCH(O$396,$I$390:$I$393,0),MATCH(O$395,$J$389:$R$389,0))</f>
        <v>0</v>
      </c>
      <c r="P406" s="1003" cm="1">
        <f t="array" ref="P406">INDEX($H406:$K406,0,MATCH(P$396,$H$396:$K$396,0))*INDEX($J$390:$R$393,MATCH(P$396,$I$390:$I$393,0),MATCH(P$395,$J$389:$R$389,0))</f>
        <v>0</v>
      </c>
      <c r="Q406" s="1003" cm="1">
        <f t="array" ref="Q406">INDEX($H406:$K406,0,MATCH(Q$396,$H$396:$K$396,0))*INDEX($J$390:$R$393,MATCH(Q$396,$I$390:$I$393,0),MATCH(Q$395,$J$389:$R$389,0))</f>
        <v>0</v>
      </c>
      <c r="R406" s="1003" cm="1">
        <f t="array" ref="R406">INDEX($H406:$K406,0,MATCH(R$396,$H$396:$K$396,0))*INDEX($J$390:$R$393,MATCH(R$396,$I$390:$I$393,0),MATCH(R$395,$J$389:$R$389,0))</f>
        <v>0</v>
      </c>
      <c r="S406" s="1003" cm="1">
        <f t="array" ref="S406">INDEX($H406:$K406,0,MATCH(S$396,$H$396:$K$396,0))*INDEX($J$390:$R$393,MATCH(S$396,$I$390:$I$393,0),MATCH(S$395,$J$389:$R$389,0))</f>
        <v>0</v>
      </c>
      <c r="T406" s="1003" cm="1">
        <f t="array" ref="T406">INDEX($H406:$K406,0,MATCH(T$396,$H$396:$K$396,0))*INDEX($J$390:$R$393,MATCH(T$396,$I$390:$I$393,0),MATCH(T$395,$J$389:$R$389,0))</f>
        <v>0</v>
      </c>
      <c r="U406" s="1003" cm="1">
        <f t="array" ref="U406">INDEX($H406:$K406,0,MATCH(U$396,$H$396:$K$396,0))*INDEX($J$390:$R$393,MATCH(U$396,$I$390:$I$393,0),MATCH(U$395,$J$389:$R$389,0))</f>
        <v>0</v>
      </c>
      <c r="V406" s="1003" cm="1">
        <f t="array" ref="V406">INDEX($H406:$K406,0,MATCH(V$396,$H$396:$K$396,0))*INDEX($J$390:$R$393,MATCH(V$396,$I$390:$I$393,0),MATCH(V$395,$J$389:$R$389,0))</f>
        <v>0</v>
      </c>
      <c r="W406" s="1003" cm="1">
        <f t="array" ref="W406">INDEX($H406:$K406,0,MATCH(W$396,$H$396:$K$396,0))*INDEX($J$390:$R$393,MATCH(W$396,$I$390:$I$393,0),MATCH(W$395,$J$389:$R$389,0))</f>
        <v>0</v>
      </c>
      <c r="X406" s="1003" cm="1">
        <f t="array" ref="X406">INDEX($H406:$K406,0,MATCH(X$396,$H$396:$K$396,0))*INDEX($J$390:$R$393,MATCH(X$396,$I$390:$I$393,0),MATCH(X$395,$J$389:$R$389,0))</f>
        <v>0</v>
      </c>
      <c r="Y406" s="1003" cm="1">
        <f t="array" ref="Y406">INDEX($H406:$K406,0,MATCH(Y$396,$H$396:$K$396,0))*INDEX($J$390:$R$393,MATCH(Y$396,$I$390:$I$393,0),MATCH(Y$395,$J$389:$R$389,0))</f>
        <v>0</v>
      </c>
      <c r="Z406" s="1003" cm="1">
        <f t="array" ref="Z406">INDEX($H406:$K406,0,MATCH(Z$396,$H$396:$K$396,0))*INDEX($J$390:$R$393,MATCH(Z$396,$I$390:$I$393,0),MATCH(Z$395,$J$389:$R$389,0))</f>
        <v>0</v>
      </c>
      <c r="AA406" s="1003" cm="1">
        <f t="array" ref="AA406">INDEX($H406:$K406,0,MATCH(AA$396,$H$396:$K$396,0))*INDEX($J$390:$R$393,MATCH(AA$396,$I$390:$I$393,0),MATCH(AA$395,$J$389:$R$389,0))</f>
        <v>0</v>
      </c>
      <c r="AB406" s="1003" cm="1">
        <f t="array" ref="AB406">INDEX($H406:$K406,0,MATCH(AB$396,$H$396:$K$396,0))*INDEX($J$390:$R$393,MATCH(AB$396,$I$390:$I$393,0),MATCH(AB$395,$J$389:$R$389,0))</f>
        <v>0</v>
      </c>
      <c r="AC406" s="1003" cm="1">
        <f t="array" ref="AC406">INDEX($H406:$K406,0,MATCH(AC$396,$H$396:$K$396,0))*INDEX($J$390:$R$393,MATCH(AC$396,$I$390:$I$393,0),MATCH(AC$395,$J$389:$R$389,0))</f>
        <v>0</v>
      </c>
      <c r="AD406" s="1003" cm="1">
        <f t="array" ref="AD406">INDEX($H406:$K406,0,MATCH(AD$396,$H$396:$K$396,0))*INDEX($J$390:$R$393,MATCH(AD$396,$I$390:$I$393,0),MATCH(AD$395,$J$389:$R$389,0))</f>
        <v>0</v>
      </c>
      <c r="AE406" s="1003" cm="1">
        <f t="array" ref="AE406">INDEX($H406:$K406,0,MATCH(AE$396,$H$396:$K$396,0))*INDEX($J$390:$R$393,MATCH(AE$396,$I$390:$I$393,0),MATCH(AE$395,$J$389:$R$389,0))</f>
        <v>0</v>
      </c>
      <c r="AF406" s="1003" cm="1">
        <f t="array" ref="AF406">INDEX($H406:$K406,0,MATCH(AF$396,$H$396:$K$396,0))*INDEX($J$390:$R$393,MATCH(AF$396,$I$390:$I$393,0),MATCH(AF$395,$J$389:$R$389,0))</f>
        <v>0</v>
      </c>
      <c r="AG406" s="1003" cm="1">
        <f t="array" ref="AG406">INDEX($H406:$K406,0,MATCH(AG$396,$H$396:$K$396,0))*INDEX($J$390:$R$393,MATCH(AG$396,$I$390:$I$393,0),MATCH(AG$395,$J$389:$R$389,0))</f>
        <v>0</v>
      </c>
      <c r="AH406" s="1003" cm="1">
        <f t="array" ref="AH406">INDEX($H406:$K406,0,MATCH(AH$396,$H$396:$K$396,0))*INDEX($J$390:$R$393,MATCH(AH$396,$I$390:$I$393,0),MATCH(AH$395,$J$389:$R$389,0))</f>
        <v>0</v>
      </c>
      <c r="AI406" s="1003" cm="1">
        <f t="array" ref="AI406">INDEX($H406:$K406,0,MATCH(AI$396,$H$396:$K$396,0))*INDEX($J$390:$R$393,MATCH(AI$396,$I$390:$I$393,0),MATCH(AI$395,$J$389:$R$389,0))</f>
        <v>0</v>
      </c>
      <c r="AJ406" s="1003" cm="1">
        <f t="array" ref="AJ406">INDEX($H406:$K406,0,MATCH(AJ$396,$H$396:$K$396,0))*INDEX($J$390:$R$393,MATCH(AJ$396,$I$390:$I$393,0),MATCH(AJ$395,$J$389:$R$389,0))</f>
        <v>0</v>
      </c>
      <c r="AK406" s="1003" cm="1">
        <f t="array" ref="AK406">INDEX($H406:$K406,0,MATCH(AK$396,$H$396:$K$396,0))*INDEX($J$390:$R$393,MATCH(AK$396,$I$390:$I$393,0),MATCH(AK$395,$J$389:$R$389,0))</f>
        <v>0</v>
      </c>
      <c r="AL406" s="1003" cm="1">
        <f t="array" ref="AL406">INDEX($H406:$K406,0,MATCH(AL$396,$H$396:$K$396,0))*INDEX($J$390:$R$393,MATCH(AL$396,$I$390:$I$393,0),MATCH(AL$395,$J$389:$R$389,0))</f>
        <v>0</v>
      </c>
      <c r="AM406" s="1003" cm="1">
        <f t="array" ref="AM406">INDEX($H406:$K406,0,MATCH(AM$396,$H$396:$K$396,0))*INDEX($J$390:$R$393,MATCH(AM$396,$I$390:$I$393,0),MATCH(AM$395,$J$389:$R$389,0))</f>
        <v>0</v>
      </c>
      <c r="AN406" s="1003" cm="1">
        <f t="array" ref="AN406">INDEX($H406:$K406,0,MATCH(AN$396,$H$396:$K$396,0))*INDEX($J$390:$R$393,MATCH(AN$396,$I$390:$I$393,0),MATCH(AN$395,$J$389:$R$389,0))</f>
        <v>0</v>
      </c>
      <c r="AO406" s="1003" cm="1">
        <f t="array" ref="AO406">INDEX($H406:$K406,0,MATCH(AO$396,$H$396:$K$396,0))*INDEX($J$390:$R$393,MATCH(AO$396,$I$390:$I$393,0),MATCH(AO$395,$J$389:$R$389,0))</f>
        <v>0</v>
      </c>
      <c r="AP406" s="1003" cm="1">
        <f t="array" ref="AP406">INDEX($H406:$K406,0,MATCH(AP$396,$H$396:$K$396,0))*INDEX($J$390:$R$393,MATCH(AP$396,$I$390:$I$393,0),MATCH(AP$395,$J$389:$R$389,0))</f>
        <v>0</v>
      </c>
      <c r="AQ406" s="1003" cm="1">
        <f t="array" ref="AQ406">INDEX($H406:$K406,0,MATCH(AQ$396,$H$396:$K$396,0))*INDEX($J$390:$R$393,MATCH(AQ$396,$I$390:$I$393,0),MATCH(AQ$395,$J$389:$R$389,0))</f>
        <v>0</v>
      </c>
      <c r="AR406" s="1003" cm="1">
        <f t="array" ref="AR406">INDEX($H406:$K406,0,MATCH(AR$396,$H$396:$K$396,0))*INDEX($J$390:$R$393,MATCH(AR$396,$I$390:$I$393,0),MATCH(AR$395,$J$389:$R$389,0))</f>
        <v>0</v>
      </c>
      <c r="AS406" s="1003" cm="1">
        <f t="array" ref="AS406">INDEX($H406:$K406,0,MATCH(AS$396,$H$396:$K$396,0))*INDEX($J$390:$R$393,MATCH(AS$396,$I$390:$I$393,0),MATCH(AS$395,$J$389:$R$389,0))</f>
        <v>0</v>
      </c>
      <c r="AT406" s="1003" cm="1">
        <f t="array" ref="AT406">INDEX($H406:$K406,0,MATCH(AT$396,$H$396:$K$396,0))*INDEX($J$390:$R$393,MATCH(AT$396,$I$390:$I$393,0),MATCH(AT$395,$J$389:$R$389,0))</f>
        <v>0</v>
      </c>
      <c r="AU406" s="1003" cm="1">
        <f t="array" ref="AU406">INDEX($H406:$K406,0,MATCH(AU$396,$H$396:$K$396,0))*INDEX($J$390:$R$393,MATCH(AU$396,$I$390:$I$393,0),MATCH(AU$395,$J$389:$R$389,0))</f>
        <v>0</v>
      </c>
      <c r="AV406" s="312"/>
      <c r="AW406" s="312"/>
      <c r="AX406" s="695"/>
      <c r="AY406" s="690"/>
      <c r="AZ406" s="690"/>
      <c r="BA406" s="690"/>
    </row>
    <row r="407" spans="1:53" s="687" customFormat="1" ht="15" outlineLevel="1" x14ac:dyDescent="0.25">
      <c r="A407" s="691"/>
      <c r="B407" s="688"/>
      <c r="C407" s="700"/>
      <c r="D407" s="700"/>
      <c r="E407" s="700"/>
      <c r="F407" s="704"/>
      <c r="G407" s="704" t="str">
        <f t="shared" si="74"/>
        <v>SPSPSPSPSPsp</v>
      </c>
      <c r="H407" s="356">
        <v>0</v>
      </c>
      <c r="I407" s="356">
        <v>0</v>
      </c>
      <c r="J407" s="356">
        <v>0</v>
      </c>
      <c r="K407" s="356">
        <v>0</v>
      </c>
      <c r="L407" s="1003" cm="1">
        <f t="array" ref="L407">INDEX($H407:$K407,0,MATCH(L$396,$H$396:$K$396,0))*INDEX($J$390:$R$393,MATCH(L$396,$I$390:$I$393,0),MATCH(L$395,$J$389:$R$389,0))</f>
        <v>0</v>
      </c>
      <c r="M407" s="1003" cm="1">
        <f t="array" ref="M407">INDEX($H407:$K407,0,MATCH(M$396,$H$396:$K$396,0))*INDEX($J$390:$R$393,MATCH(M$396,$I$390:$I$393,0),MATCH(M$395,$J$389:$R$389,0))</f>
        <v>0</v>
      </c>
      <c r="N407" s="1003" cm="1">
        <f t="array" ref="N407">INDEX($H407:$K407,0,MATCH(N$396,$H$396:$K$396,0))*INDEX($J$390:$R$393,MATCH(N$396,$I$390:$I$393,0),MATCH(N$395,$J$389:$R$389,0))</f>
        <v>0</v>
      </c>
      <c r="O407" s="1003" cm="1">
        <f t="array" ref="O407">INDEX($H407:$K407,0,MATCH(O$396,$H$396:$K$396,0))*INDEX($J$390:$R$393,MATCH(O$396,$I$390:$I$393,0),MATCH(O$395,$J$389:$R$389,0))</f>
        <v>0</v>
      </c>
      <c r="P407" s="1003" cm="1">
        <f t="array" ref="P407">INDEX($H407:$K407,0,MATCH(P$396,$H$396:$K$396,0))*INDEX($J$390:$R$393,MATCH(P$396,$I$390:$I$393,0),MATCH(P$395,$J$389:$R$389,0))</f>
        <v>0</v>
      </c>
      <c r="Q407" s="1003" cm="1">
        <f t="array" ref="Q407">INDEX($H407:$K407,0,MATCH(Q$396,$H$396:$K$396,0))*INDEX($J$390:$R$393,MATCH(Q$396,$I$390:$I$393,0),MATCH(Q$395,$J$389:$R$389,0))</f>
        <v>0</v>
      </c>
      <c r="R407" s="1003" cm="1">
        <f t="array" ref="R407">INDEX($H407:$K407,0,MATCH(R$396,$H$396:$K$396,0))*INDEX($J$390:$R$393,MATCH(R$396,$I$390:$I$393,0),MATCH(R$395,$J$389:$R$389,0))</f>
        <v>0</v>
      </c>
      <c r="S407" s="1003" cm="1">
        <f t="array" ref="S407">INDEX($H407:$K407,0,MATCH(S$396,$H$396:$K$396,0))*INDEX($J$390:$R$393,MATCH(S$396,$I$390:$I$393,0),MATCH(S$395,$J$389:$R$389,0))</f>
        <v>0</v>
      </c>
      <c r="T407" s="1003" cm="1">
        <f t="array" ref="T407">INDEX($H407:$K407,0,MATCH(T$396,$H$396:$K$396,0))*INDEX($J$390:$R$393,MATCH(T$396,$I$390:$I$393,0),MATCH(T$395,$J$389:$R$389,0))</f>
        <v>0</v>
      </c>
      <c r="U407" s="1003" cm="1">
        <f t="array" ref="U407">INDEX($H407:$K407,0,MATCH(U$396,$H$396:$K$396,0))*INDEX($J$390:$R$393,MATCH(U$396,$I$390:$I$393,0),MATCH(U$395,$J$389:$R$389,0))</f>
        <v>0</v>
      </c>
      <c r="V407" s="1003" cm="1">
        <f t="array" ref="V407">INDEX($H407:$K407,0,MATCH(V$396,$H$396:$K$396,0))*INDEX($J$390:$R$393,MATCH(V$396,$I$390:$I$393,0),MATCH(V$395,$J$389:$R$389,0))</f>
        <v>0</v>
      </c>
      <c r="W407" s="1003" cm="1">
        <f t="array" ref="W407">INDEX($H407:$K407,0,MATCH(W$396,$H$396:$K$396,0))*INDEX($J$390:$R$393,MATCH(W$396,$I$390:$I$393,0),MATCH(W$395,$J$389:$R$389,0))</f>
        <v>0</v>
      </c>
      <c r="X407" s="1003" cm="1">
        <f t="array" ref="X407">INDEX($H407:$K407,0,MATCH(X$396,$H$396:$K$396,0))*INDEX($J$390:$R$393,MATCH(X$396,$I$390:$I$393,0),MATCH(X$395,$J$389:$R$389,0))</f>
        <v>0</v>
      </c>
      <c r="Y407" s="1003" cm="1">
        <f t="array" ref="Y407">INDEX($H407:$K407,0,MATCH(Y$396,$H$396:$K$396,0))*INDEX($J$390:$R$393,MATCH(Y$396,$I$390:$I$393,0),MATCH(Y$395,$J$389:$R$389,0))</f>
        <v>0</v>
      </c>
      <c r="Z407" s="1003" cm="1">
        <f t="array" ref="Z407">INDEX($H407:$K407,0,MATCH(Z$396,$H$396:$K$396,0))*INDEX($J$390:$R$393,MATCH(Z$396,$I$390:$I$393,0),MATCH(Z$395,$J$389:$R$389,0))</f>
        <v>0</v>
      </c>
      <c r="AA407" s="1003" cm="1">
        <f t="array" ref="AA407">INDEX($H407:$K407,0,MATCH(AA$396,$H$396:$K$396,0))*INDEX($J$390:$R$393,MATCH(AA$396,$I$390:$I$393,0),MATCH(AA$395,$J$389:$R$389,0))</f>
        <v>0</v>
      </c>
      <c r="AB407" s="1003" cm="1">
        <f t="array" ref="AB407">INDEX($H407:$K407,0,MATCH(AB$396,$H$396:$K$396,0))*INDEX($J$390:$R$393,MATCH(AB$396,$I$390:$I$393,0),MATCH(AB$395,$J$389:$R$389,0))</f>
        <v>0</v>
      </c>
      <c r="AC407" s="1003" cm="1">
        <f t="array" ref="AC407">INDEX($H407:$K407,0,MATCH(AC$396,$H$396:$K$396,0))*INDEX($J$390:$R$393,MATCH(AC$396,$I$390:$I$393,0),MATCH(AC$395,$J$389:$R$389,0))</f>
        <v>0</v>
      </c>
      <c r="AD407" s="1003" cm="1">
        <f t="array" ref="AD407">INDEX($H407:$K407,0,MATCH(AD$396,$H$396:$K$396,0))*INDEX($J$390:$R$393,MATCH(AD$396,$I$390:$I$393,0),MATCH(AD$395,$J$389:$R$389,0))</f>
        <v>0</v>
      </c>
      <c r="AE407" s="1003" cm="1">
        <f t="array" ref="AE407">INDEX($H407:$K407,0,MATCH(AE$396,$H$396:$K$396,0))*INDEX($J$390:$R$393,MATCH(AE$396,$I$390:$I$393,0),MATCH(AE$395,$J$389:$R$389,0))</f>
        <v>0</v>
      </c>
      <c r="AF407" s="1003" cm="1">
        <f t="array" ref="AF407">INDEX($H407:$K407,0,MATCH(AF$396,$H$396:$K$396,0))*INDEX($J$390:$R$393,MATCH(AF$396,$I$390:$I$393,0),MATCH(AF$395,$J$389:$R$389,0))</f>
        <v>0</v>
      </c>
      <c r="AG407" s="1003" cm="1">
        <f t="array" ref="AG407">INDEX($H407:$K407,0,MATCH(AG$396,$H$396:$K$396,0))*INDEX($J$390:$R$393,MATCH(AG$396,$I$390:$I$393,0),MATCH(AG$395,$J$389:$R$389,0))</f>
        <v>0</v>
      </c>
      <c r="AH407" s="1003" cm="1">
        <f t="array" ref="AH407">INDEX($H407:$K407,0,MATCH(AH$396,$H$396:$K$396,0))*INDEX($J$390:$R$393,MATCH(AH$396,$I$390:$I$393,0),MATCH(AH$395,$J$389:$R$389,0))</f>
        <v>0</v>
      </c>
      <c r="AI407" s="1003" cm="1">
        <f t="array" ref="AI407">INDEX($H407:$K407,0,MATCH(AI$396,$H$396:$K$396,0))*INDEX($J$390:$R$393,MATCH(AI$396,$I$390:$I$393,0),MATCH(AI$395,$J$389:$R$389,0))</f>
        <v>0</v>
      </c>
      <c r="AJ407" s="1003" cm="1">
        <f t="array" ref="AJ407">INDEX($H407:$K407,0,MATCH(AJ$396,$H$396:$K$396,0))*INDEX($J$390:$R$393,MATCH(AJ$396,$I$390:$I$393,0),MATCH(AJ$395,$J$389:$R$389,0))</f>
        <v>0</v>
      </c>
      <c r="AK407" s="1003" cm="1">
        <f t="array" ref="AK407">INDEX($H407:$K407,0,MATCH(AK$396,$H$396:$K$396,0))*INDEX($J$390:$R$393,MATCH(AK$396,$I$390:$I$393,0),MATCH(AK$395,$J$389:$R$389,0))</f>
        <v>0</v>
      </c>
      <c r="AL407" s="1003" cm="1">
        <f t="array" ref="AL407">INDEX($H407:$K407,0,MATCH(AL$396,$H$396:$K$396,0))*INDEX($J$390:$R$393,MATCH(AL$396,$I$390:$I$393,0),MATCH(AL$395,$J$389:$R$389,0))</f>
        <v>0</v>
      </c>
      <c r="AM407" s="1003" cm="1">
        <f t="array" ref="AM407">INDEX($H407:$K407,0,MATCH(AM$396,$H$396:$K$396,0))*INDEX($J$390:$R$393,MATCH(AM$396,$I$390:$I$393,0),MATCH(AM$395,$J$389:$R$389,0))</f>
        <v>0</v>
      </c>
      <c r="AN407" s="1003" cm="1">
        <f t="array" ref="AN407">INDEX($H407:$K407,0,MATCH(AN$396,$H$396:$K$396,0))*INDEX($J$390:$R$393,MATCH(AN$396,$I$390:$I$393,0),MATCH(AN$395,$J$389:$R$389,0))</f>
        <v>0</v>
      </c>
      <c r="AO407" s="1003" cm="1">
        <f t="array" ref="AO407">INDEX($H407:$K407,0,MATCH(AO$396,$H$396:$K$396,0))*INDEX($J$390:$R$393,MATCH(AO$396,$I$390:$I$393,0),MATCH(AO$395,$J$389:$R$389,0))</f>
        <v>0</v>
      </c>
      <c r="AP407" s="1003" cm="1">
        <f t="array" ref="AP407">INDEX($H407:$K407,0,MATCH(AP$396,$H$396:$K$396,0))*INDEX($J$390:$R$393,MATCH(AP$396,$I$390:$I$393,0),MATCH(AP$395,$J$389:$R$389,0))</f>
        <v>0</v>
      </c>
      <c r="AQ407" s="1003" cm="1">
        <f t="array" ref="AQ407">INDEX($H407:$K407,0,MATCH(AQ$396,$H$396:$K$396,0))*INDEX($J$390:$R$393,MATCH(AQ$396,$I$390:$I$393,0),MATCH(AQ$395,$J$389:$R$389,0))</f>
        <v>0</v>
      </c>
      <c r="AR407" s="1003" cm="1">
        <f t="array" ref="AR407">INDEX($H407:$K407,0,MATCH(AR$396,$H$396:$K$396,0))*INDEX($J$390:$R$393,MATCH(AR$396,$I$390:$I$393,0),MATCH(AR$395,$J$389:$R$389,0))</f>
        <v>0</v>
      </c>
      <c r="AS407" s="1003" cm="1">
        <f t="array" ref="AS407">INDEX($H407:$K407,0,MATCH(AS$396,$H$396:$K$396,0))*INDEX($J$390:$R$393,MATCH(AS$396,$I$390:$I$393,0),MATCH(AS$395,$J$389:$R$389,0))</f>
        <v>0</v>
      </c>
      <c r="AT407" s="1003" cm="1">
        <f t="array" ref="AT407">INDEX($H407:$K407,0,MATCH(AT$396,$H$396:$K$396,0))*INDEX($J$390:$R$393,MATCH(AT$396,$I$390:$I$393,0),MATCH(AT$395,$J$389:$R$389,0))</f>
        <v>0</v>
      </c>
      <c r="AU407" s="1003" cm="1">
        <f t="array" ref="AU407">INDEX($H407:$K407,0,MATCH(AU$396,$H$396:$K$396,0))*INDEX($J$390:$R$393,MATCH(AU$396,$I$390:$I$393,0),MATCH(AU$395,$J$389:$R$389,0))</f>
        <v>0</v>
      </c>
      <c r="AV407" s="312"/>
      <c r="AW407" s="312"/>
      <c r="AX407" s="695"/>
      <c r="AY407" s="690"/>
      <c r="AZ407" s="690"/>
      <c r="BA407" s="690"/>
    </row>
    <row r="408" spans="1:53" s="76" customFormat="1" ht="15" outlineLevel="1" x14ac:dyDescent="0.25">
      <c r="A408" s="233"/>
      <c r="B408" s="234"/>
      <c r="C408" s="244"/>
      <c r="D408" s="244"/>
      <c r="E408" s="244"/>
      <c r="F408" s="252"/>
      <c r="G408" s="252" t="str">
        <f t="shared" si="74"/>
        <v>YABA2Ba</v>
      </c>
      <c r="H408" s="356">
        <v>0</v>
      </c>
      <c r="I408" s="356">
        <v>0</v>
      </c>
      <c r="J408" s="356">
        <v>0</v>
      </c>
      <c r="K408" s="356">
        <v>0</v>
      </c>
      <c r="L408" s="1003" cm="1">
        <f t="array" ref="L408">INDEX($H408:$K408,0,MATCH(L$396,$H$396:$K$396,0))*INDEX($J$390:$R$393,MATCH(L$396,$I$390:$I$393,0),MATCH(L$395,$J$389:$R$389,0))</f>
        <v>0</v>
      </c>
      <c r="M408" s="1003" cm="1">
        <f t="array" ref="M408">INDEX($H408:$K408,0,MATCH(M$396,$H$396:$K$396,0))*INDEX($J$390:$R$393,MATCH(M$396,$I$390:$I$393,0),MATCH(M$395,$J$389:$R$389,0))</f>
        <v>0</v>
      </c>
      <c r="N408" s="1003" cm="1">
        <f t="array" ref="N408">INDEX($H408:$K408,0,MATCH(N$396,$H$396:$K$396,0))*INDEX($J$390:$R$393,MATCH(N$396,$I$390:$I$393,0),MATCH(N$395,$J$389:$R$389,0))</f>
        <v>0</v>
      </c>
      <c r="O408" s="1003" cm="1">
        <f t="array" ref="O408">INDEX($H408:$K408,0,MATCH(O$396,$H$396:$K$396,0))*INDEX($J$390:$R$393,MATCH(O$396,$I$390:$I$393,0),MATCH(O$395,$J$389:$R$389,0))</f>
        <v>0</v>
      </c>
      <c r="P408" s="1003" cm="1">
        <f t="array" ref="P408">INDEX($H408:$K408,0,MATCH(P$396,$H$396:$K$396,0))*INDEX($J$390:$R$393,MATCH(P$396,$I$390:$I$393,0),MATCH(P$395,$J$389:$R$389,0))</f>
        <v>0</v>
      </c>
      <c r="Q408" s="1003" cm="1">
        <f t="array" ref="Q408">INDEX($H408:$K408,0,MATCH(Q$396,$H$396:$K$396,0))*INDEX($J$390:$R$393,MATCH(Q$396,$I$390:$I$393,0),MATCH(Q$395,$J$389:$R$389,0))</f>
        <v>0</v>
      </c>
      <c r="R408" s="1003" cm="1">
        <f t="array" ref="R408">INDEX($H408:$K408,0,MATCH(R$396,$H$396:$K$396,0))*INDEX($J$390:$R$393,MATCH(R$396,$I$390:$I$393,0),MATCH(R$395,$J$389:$R$389,0))</f>
        <v>0</v>
      </c>
      <c r="S408" s="1003" cm="1">
        <f t="array" ref="S408">INDEX($H408:$K408,0,MATCH(S$396,$H$396:$K$396,0))*INDEX($J$390:$R$393,MATCH(S$396,$I$390:$I$393,0),MATCH(S$395,$J$389:$R$389,0))</f>
        <v>0</v>
      </c>
      <c r="T408" s="1003" cm="1">
        <f t="array" ref="T408">INDEX($H408:$K408,0,MATCH(T$396,$H$396:$K$396,0))*INDEX($J$390:$R$393,MATCH(T$396,$I$390:$I$393,0),MATCH(T$395,$J$389:$R$389,0))</f>
        <v>0</v>
      </c>
      <c r="U408" s="1003" cm="1">
        <f t="array" ref="U408">INDEX($H408:$K408,0,MATCH(U$396,$H$396:$K$396,0))*INDEX($J$390:$R$393,MATCH(U$396,$I$390:$I$393,0),MATCH(U$395,$J$389:$R$389,0))</f>
        <v>0</v>
      </c>
      <c r="V408" s="1003" cm="1">
        <f t="array" ref="V408">INDEX($H408:$K408,0,MATCH(V$396,$H$396:$K$396,0))*INDEX($J$390:$R$393,MATCH(V$396,$I$390:$I$393,0),MATCH(V$395,$J$389:$R$389,0))</f>
        <v>0</v>
      </c>
      <c r="W408" s="1003" cm="1">
        <f t="array" ref="W408">INDEX($H408:$K408,0,MATCH(W$396,$H$396:$K$396,0))*INDEX($J$390:$R$393,MATCH(W$396,$I$390:$I$393,0),MATCH(W$395,$J$389:$R$389,0))</f>
        <v>0</v>
      </c>
      <c r="X408" s="1003" cm="1">
        <f t="array" ref="X408">INDEX($H408:$K408,0,MATCH(X$396,$H$396:$K$396,0))*INDEX($J$390:$R$393,MATCH(X$396,$I$390:$I$393,0),MATCH(X$395,$J$389:$R$389,0))</f>
        <v>0</v>
      </c>
      <c r="Y408" s="1003" cm="1">
        <f t="array" ref="Y408">INDEX($H408:$K408,0,MATCH(Y$396,$H$396:$K$396,0))*INDEX($J$390:$R$393,MATCH(Y$396,$I$390:$I$393,0),MATCH(Y$395,$J$389:$R$389,0))</f>
        <v>0</v>
      </c>
      <c r="Z408" s="1003" cm="1">
        <f t="array" ref="Z408">INDEX($H408:$K408,0,MATCH(Z$396,$H$396:$K$396,0))*INDEX($J$390:$R$393,MATCH(Z$396,$I$390:$I$393,0),MATCH(Z$395,$J$389:$R$389,0))</f>
        <v>0</v>
      </c>
      <c r="AA408" s="1003" cm="1">
        <f t="array" ref="AA408">INDEX($H408:$K408,0,MATCH(AA$396,$H$396:$K$396,0))*INDEX($J$390:$R$393,MATCH(AA$396,$I$390:$I$393,0),MATCH(AA$395,$J$389:$R$389,0))</f>
        <v>0</v>
      </c>
      <c r="AB408" s="1003" cm="1">
        <f t="array" ref="AB408">INDEX($H408:$K408,0,MATCH(AB$396,$H$396:$K$396,0))*INDEX($J$390:$R$393,MATCH(AB$396,$I$390:$I$393,0),MATCH(AB$395,$J$389:$R$389,0))</f>
        <v>0</v>
      </c>
      <c r="AC408" s="1003" cm="1">
        <f t="array" ref="AC408">INDEX($H408:$K408,0,MATCH(AC$396,$H$396:$K$396,0))*INDEX($J$390:$R$393,MATCH(AC$396,$I$390:$I$393,0),MATCH(AC$395,$J$389:$R$389,0))</f>
        <v>0</v>
      </c>
      <c r="AD408" s="1003" cm="1">
        <f t="array" ref="AD408">INDEX($H408:$K408,0,MATCH(AD$396,$H$396:$K$396,0))*INDEX($J$390:$R$393,MATCH(AD$396,$I$390:$I$393,0),MATCH(AD$395,$J$389:$R$389,0))</f>
        <v>0</v>
      </c>
      <c r="AE408" s="1003" cm="1">
        <f t="array" ref="AE408">INDEX($H408:$K408,0,MATCH(AE$396,$H$396:$K$396,0))*INDEX($J$390:$R$393,MATCH(AE$396,$I$390:$I$393,0),MATCH(AE$395,$J$389:$R$389,0))</f>
        <v>0</v>
      </c>
      <c r="AF408" s="1003" cm="1">
        <f t="array" ref="AF408">INDEX($H408:$K408,0,MATCH(AF$396,$H$396:$K$396,0))*INDEX($J$390:$R$393,MATCH(AF$396,$I$390:$I$393,0),MATCH(AF$395,$J$389:$R$389,0))</f>
        <v>0</v>
      </c>
      <c r="AG408" s="1003" cm="1">
        <f t="array" ref="AG408">INDEX($H408:$K408,0,MATCH(AG$396,$H$396:$K$396,0))*INDEX($J$390:$R$393,MATCH(AG$396,$I$390:$I$393,0),MATCH(AG$395,$J$389:$R$389,0))</f>
        <v>0</v>
      </c>
      <c r="AH408" s="1003" cm="1">
        <f t="array" ref="AH408">INDEX($H408:$K408,0,MATCH(AH$396,$H$396:$K$396,0))*INDEX($J$390:$R$393,MATCH(AH$396,$I$390:$I$393,0),MATCH(AH$395,$J$389:$R$389,0))</f>
        <v>0</v>
      </c>
      <c r="AI408" s="1003" cm="1">
        <f t="array" ref="AI408">INDEX($H408:$K408,0,MATCH(AI$396,$H$396:$K$396,0))*INDEX($J$390:$R$393,MATCH(AI$396,$I$390:$I$393,0),MATCH(AI$395,$J$389:$R$389,0))</f>
        <v>0</v>
      </c>
      <c r="AJ408" s="1003" cm="1">
        <f t="array" ref="AJ408">INDEX($H408:$K408,0,MATCH(AJ$396,$H$396:$K$396,0))*INDEX($J$390:$R$393,MATCH(AJ$396,$I$390:$I$393,0),MATCH(AJ$395,$J$389:$R$389,0))</f>
        <v>0</v>
      </c>
      <c r="AK408" s="1003" cm="1">
        <f t="array" ref="AK408">INDEX($H408:$K408,0,MATCH(AK$396,$H$396:$K$396,0))*INDEX($J$390:$R$393,MATCH(AK$396,$I$390:$I$393,0),MATCH(AK$395,$J$389:$R$389,0))</f>
        <v>0</v>
      </c>
      <c r="AL408" s="1003" cm="1">
        <f t="array" ref="AL408">INDEX($H408:$K408,0,MATCH(AL$396,$H$396:$K$396,0))*INDEX($J$390:$R$393,MATCH(AL$396,$I$390:$I$393,0),MATCH(AL$395,$J$389:$R$389,0))</f>
        <v>0</v>
      </c>
      <c r="AM408" s="1003" cm="1">
        <f t="array" ref="AM408">INDEX($H408:$K408,0,MATCH(AM$396,$H$396:$K$396,0))*INDEX($J$390:$R$393,MATCH(AM$396,$I$390:$I$393,0),MATCH(AM$395,$J$389:$R$389,0))</f>
        <v>0</v>
      </c>
      <c r="AN408" s="1003" cm="1">
        <f t="array" ref="AN408">INDEX($H408:$K408,0,MATCH(AN$396,$H$396:$K$396,0))*INDEX($J$390:$R$393,MATCH(AN$396,$I$390:$I$393,0),MATCH(AN$395,$J$389:$R$389,0))</f>
        <v>0</v>
      </c>
      <c r="AO408" s="1003" cm="1">
        <f t="array" ref="AO408">INDEX($H408:$K408,0,MATCH(AO$396,$H$396:$K$396,0))*INDEX($J$390:$R$393,MATCH(AO$396,$I$390:$I$393,0),MATCH(AO$395,$J$389:$R$389,0))</f>
        <v>0</v>
      </c>
      <c r="AP408" s="1003" cm="1">
        <f t="array" ref="AP408">INDEX($H408:$K408,0,MATCH(AP$396,$H$396:$K$396,0))*INDEX($J$390:$R$393,MATCH(AP$396,$I$390:$I$393,0),MATCH(AP$395,$J$389:$R$389,0))</f>
        <v>0</v>
      </c>
      <c r="AQ408" s="1003" cm="1">
        <f t="array" ref="AQ408">INDEX($H408:$K408,0,MATCH(AQ$396,$H$396:$K$396,0))*INDEX($J$390:$R$393,MATCH(AQ$396,$I$390:$I$393,0),MATCH(AQ$395,$J$389:$R$389,0))</f>
        <v>0</v>
      </c>
      <c r="AR408" s="1003" cm="1">
        <f t="array" ref="AR408">INDEX($H408:$K408,0,MATCH(AR$396,$H$396:$K$396,0))*INDEX($J$390:$R$393,MATCH(AR$396,$I$390:$I$393,0),MATCH(AR$395,$J$389:$R$389,0))</f>
        <v>0</v>
      </c>
      <c r="AS408" s="1003" cm="1">
        <f t="array" ref="AS408">INDEX($H408:$K408,0,MATCH(AS$396,$H$396:$K$396,0))*INDEX($J$390:$R$393,MATCH(AS$396,$I$390:$I$393,0),MATCH(AS$395,$J$389:$R$389,0))</f>
        <v>0</v>
      </c>
      <c r="AT408" s="1003" cm="1">
        <f t="array" ref="AT408">INDEX($H408:$K408,0,MATCH(AT$396,$H$396:$K$396,0))*INDEX($J$390:$R$393,MATCH(AT$396,$I$390:$I$393,0),MATCH(AT$395,$J$389:$R$389,0))</f>
        <v>0</v>
      </c>
      <c r="AU408" s="1003" cm="1">
        <f t="array" ref="AU408">INDEX($H408:$K408,0,MATCH(AU$396,$H$396:$K$396,0))*INDEX($J$390:$R$393,MATCH(AU$396,$I$390:$I$393,0),MATCH(AU$395,$J$389:$R$389,0))</f>
        <v>0</v>
      </c>
      <c r="AV408" s="312"/>
      <c r="AW408" s="312"/>
      <c r="AX408" s="243"/>
      <c r="AY408" s="235"/>
      <c r="AZ408" s="235"/>
      <c r="BA408" s="235"/>
    </row>
    <row r="409" spans="1:53" s="76" customFormat="1" ht="15" outlineLevel="1" x14ac:dyDescent="0.25">
      <c r="A409" s="233"/>
      <c r="B409" s="234"/>
      <c r="C409" s="244"/>
      <c r="D409" s="244"/>
      <c r="E409" s="244"/>
      <c r="F409" s="252"/>
      <c r="G409" s="252" t="str">
        <f t="shared" si="74"/>
        <v>AYABA1b</v>
      </c>
      <c r="H409" s="356">
        <v>1</v>
      </c>
      <c r="I409" s="356">
        <v>1</v>
      </c>
      <c r="J409" s="356">
        <v>1</v>
      </c>
      <c r="K409" s="356">
        <v>1</v>
      </c>
      <c r="L409" s="1003" cm="1">
        <f t="array" ref="L409">INDEX($H409:$K409,0,MATCH(L$396,$H$396:$K$396,0))*INDEX($J$390:$R$393,MATCH(L$396,$I$390:$I$393,0),MATCH(L$395,$J$389:$R$389,0))</f>
        <v>2</v>
      </c>
      <c r="M409" s="1003" cm="1">
        <f t="array" ref="M409">INDEX($H409:$K409,0,MATCH(M$396,$H$396:$K$396,0))*INDEX($J$390:$R$393,MATCH(M$396,$I$390:$I$393,0),MATCH(M$395,$J$389:$R$389,0))</f>
        <v>1</v>
      </c>
      <c r="N409" s="1003" cm="1">
        <f t="array" ref="N409">INDEX($H409:$K409,0,MATCH(N$396,$H$396:$K$396,0))*INDEX($J$390:$R$393,MATCH(N$396,$I$390:$I$393,0),MATCH(N$395,$J$389:$R$389,0))</f>
        <v>1</v>
      </c>
      <c r="O409" s="1003" cm="1">
        <f t="array" ref="O409">INDEX($H409:$K409,0,MATCH(O$396,$H$396:$K$396,0))*INDEX($J$390:$R$393,MATCH(O$396,$I$390:$I$393,0),MATCH(O$395,$J$389:$R$389,0))</f>
        <v>1</v>
      </c>
      <c r="P409" s="1003" cm="1">
        <f t="array" ref="P409">INDEX($H409:$K409,0,MATCH(P$396,$H$396:$K$396,0))*INDEX($J$390:$R$393,MATCH(P$396,$I$390:$I$393,0),MATCH(P$395,$J$389:$R$389,0))</f>
        <v>2</v>
      </c>
      <c r="Q409" s="1003" cm="1">
        <f t="array" ref="Q409">INDEX($H409:$K409,0,MATCH(Q$396,$H$396:$K$396,0))*INDEX($J$390:$R$393,MATCH(Q$396,$I$390:$I$393,0),MATCH(Q$395,$J$389:$R$389,0))</f>
        <v>1</v>
      </c>
      <c r="R409" s="1003" cm="1">
        <f t="array" ref="R409">INDEX($H409:$K409,0,MATCH(R$396,$H$396:$K$396,0))*INDEX($J$390:$R$393,MATCH(R$396,$I$390:$I$393,0),MATCH(R$395,$J$389:$R$389,0))</f>
        <v>1</v>
      </c>
      <c r="S409" s="1003" cm="1">
        <f t="array" ref="S409">INDEX($H409:$K409,0,MATCH(S$396,$H$396:$K$396,0))*INDEX($J$390:$R$393,MATCH(S$396,$I$390:$I$393,0),MATCH(S$395,$J$389:$R$389,0))</f>
        <v>1</v>
      </c>
      <c r="T409" s="1003" cm="1">
        <f t="array" ref="T409">INDEX($H409:$K409,0,MATCH(T$396,$H$396:$K$396,0))*INDEX($J$390:$R$393,MATCH(T$396,$I$390:$I$393,0),MATCH(T$395,$J$389:$R$389,0))</f>
        <v>2</v>
      </c>
      <c r="U409" s="1003" cm="1">
        <f t="array" ref="U409">INDEX($H409:$K409,0,MATCH(U$396,$H$396:$K$396,0))*INDEX($J$390:$R$393,MATCH(U$396,$I$390:$I$393,0),MATCH(U$395,$J$389:$R$389,0))</f>
        <v>1</v>
      </c>
      <c r="V409" s="1003" cm="1">
        <f t="array" ref="V409">INDEX($H409:$K409,0,MATCH(V$396,$H$396:$K$396,0))*INDEX($J$390:$R$393,MATCH(V$396,$I$390:$I$393,0),MATCH(V$395,$J$389:$R$389,0))</f>
        <v>1</v>
      </c>
      <c r="W409" s="1003" cm="1">
        <f t="array" ref="W409">INDEX($H409:$K409,0,MATCH(W$396,$H$396:$K$396,0))*INDEX($J$390:$R$393,MATCH(W$396,$I$390:$I$393,0),MATCH(W$395,$J$389:$R$389,0))</f>
        <v>1</v>
      </c>
      <c r="X409" s="1003" cm="1">
        <f t="array" ref="X409">INDEX($H409:$K409,0,MATCH(X$396,$H$396:$K$396,0))*INDEX($J$390:$R$393,MATCH(X$396,$I$390:$I$393,0),MATCH(X$395,$J$389:$R$389,0))</f>
        <v>2</v>
      </c>
      <c r="Y409" s="1003" cm="1">
        <f t="array" ref="Y409">INDEX($H409:$K409,0,MATCH(Y$396,$H$396:$K$396,0))*INDEX($J$390:$R$393,MATCH(Y$396,$I$390:$I$393,0),MATCH(Y$395,$J$389:$R$389,0))</f>
        <v>1</v>
      </c>
      <c r="Z409" s="1003" cm="1">
        <f t="array" ref="Z409">INDEX($H409:$K409,0,MATCH(Z$396,$H$396:$K$396,0))*INDEX($J$390:$R$393,MATCH(Z$396,$I$390:$I$393,0),MATCH(Z$395,$J$389:$R$389,0))</f>
        <v>1</v>
      </c>
      <c r="AA409" s="1003" cm="1">
        <f t="array" ref="AA409">INDEX($H409:$K409,0,MATCH(AA$396,$H$396:$K$396,0))*INDEX($J$390:$R$393,MATCH(AA$396,$I$390:$I$393,0),MATCH(AA$395,$J$389:$R$389,0))</f>
        <v>1</v>
      </c>
      <c r="AB409" s="1003" cm="1">
        <f t="array" ref="AB409">INDEX($H409:$K409,0,MATCH(AB$396,$H$396:$K$396,0))*INDEX($J$390:$R$393,MATCH(AB$396,$I$390:$I$393,0),MATCH(AB$395,$J$389:$R$389,0))</f>
        <v>1</v>
      </c>
      <c r="AC409" s="1003" cm="1">
        <f t="array" ref="AC409">INDEX($H409:$K409,0,MATCH(AC$396,$H$396:$K$396,0))*INDEX($J$390:$R$393,MATCH(AC$396,$I$390:$I$393,0),MATCH(AC$395,$J$389:$R$389,0))</f>
        <v>1</v>
      </c>
      <c r="AD409" s="1003" cm="1">
        <f t="array" ref="AD409">INDEX($H409:$K409,0,MATCH(AD$396,$H$396:$K$396,0))*INDEX($J$390:$R$393,MATCH(AD$396,$I$390:$I$393,0),MATCH(AD$395,$J$389:$R$389,0))</f>
        <v>1</v>
      </c>
      <c r="AE409" s="1003" cm="1">
        <f t="array" ref="AE409">INDEX($H409:$K409,0,MATCH(AE$396,$H$396:$K$396,0))*INDEX($J$390:$R$393,MATCH(AE$396,$I$390:$I$393,0),MATCH(AE$395,$J$389:$R$389,0))</f>
        <v>1</v>
      </c>
      <c r="AF409" s="1003" cm="1">
        <f t="array" ref="AF409">INDEX($H409:$K409,0,MATCH(AF$396,$H$396:$K$396,0))*INDEX($J$390:$R$393,MATCH(AF$396,$I$390:$I$393,0),MATCH(AF$395,$J$389:$R$389,0))</f>
        <v>1</v>
      </c>
      <c r="AG409" s="1003" cm="1">
        <f t="array" ref="AG409">INDEX($H409:$K409,0,MATCH(AG$396,$H$396:$K$396,0))*INDEX($J$390:$R$393,MATCH(AG$396,$I$390:$I$393,0),MATCH(AG$395,$J$389:$R$389,0))</f>
        <v>1</v>
      </c>
      <c r="AH409" s="1003" cm="1">
        <f t="array" ref="AH409">INDEX($H409:$K409,0,MATCH(AH$396,$H$396:$K$396,0))*INDEX($J$390:$R$393,MATCH(AH$396,$I$390:$I$393,0),MATCH(AH$395,$J$389:$R$389,0))</f>
        <v>1</v>
      </c>
      <c r="AI409" s="1003" cm="1">
        <f t="array" ref="AI409">INDEX($H409:$K409,0,MATCH(AI$396,$H$396:$K$396,0))*INDEX($J$390:$R$393,MATCH(AI$396,$I$390:$I$393,0),MATCH(AI$395,$J$389:$R$389,0))</f>
        <v>1</v>
      </c>
      <c r="AJ409" s="1003" cm="1">
        <f t="array" ref="AJ409">INDEX($H409:$K409,0,MATCH(AJ$396,$H$396:$K$396,0))*INDEX($J$390:$R$393,MATCH(AJ$396,$I$390:$I$393,0),MATCH(AJ$395,$J$389:$R$389,0))</f>
        <v>1</v>
      </c>
      <c r="AK409" s="1003" cm="1">
        <f t="array" ref="AK409">INDEX($H409:$K409,0,MATCH(AK$396,$H$396:$K$396,0))*INDEX($J$390:$R$393,MATCH(AK$396,$I$390:$I$393,0),MATCH(AK$395,$J$389:$R$389,0))</f>
        <v>1</v>
      </c>
      <c r="AL409" s="1003" cm="1">
        <f t="array" ref="AL409">INDEX($H409:$K409,0,MATCH(AL$396,$H$396:$K$396,0))*INDEX($J$390:$R$393,MATCH(AL$396,$I$390:$I$393,0),MATCH(AL$395,$J$389:$R$389,0))</f>
        <v>1</v>
      </c>
      <c r="AM409" s="1003" cm="1">
        <f t="array" ref="AM409">INDEX($H409:$K409,0,MATCH(AM$396,$H$396:$K$396,0))*INDEX($J$390:$R$393,MATCH(AM$396,$I$390:$I$393,0),MATCH(AM$395,$J$389:$R$389,0))</f>
        <v>1</v>
      </c>
      <c r="AN409" s="1003" cm="1">
        <f t="array" ref="AN409">INDEX($H409:$K409,0,MATCH(AN$396,$H$396:$K$396,0))*INDEX($J$390:$R$393,MATCH(AN$396,$I$390:$I$393,0),MATCH(AN$395,$J$389:$R$389,0))</f>
        <v>1</v>
      </c>
      <c r="AO409" s="1003" cm="1">
        <f t="array" ref="AO409">INDEX($H409:$K409,0,MATCH(AO$396,$H$396:$K$396,0))*INDEX($J$390:$R$393,MATCH(AO$396,$I$390:$I$393,0),MATCH(AO$395,$J$389:$R$389,0))</f>
        <v>1</v>
      </c>
      <c r="AP409" s="1003" cm="1">
        <f t="array" ref="AP409">INDEX($H409:$K409,0,MATCH(AP$396,$H$396:$K$396,0))*INDEX($J$390:$R$393,MATCH(AP$396,$I$390:$I$393,0),MATCH(AP$395,$J$389:$R$389,0))</f>
        <v>1</v>
      </c>
      <c r="AQ409" s="1003" cm="1">
        <f t="array" ref="AQ409">INDEX($H409:$K409,0,MATCH(AQ$396,$H$396:$K$396,0))*INDEX($J$390:$R$393,MATCH(AQ$396,$I$390:$I$393,0),MATCH(AQ$395,$J$389:$R$389,0))</f>
        <v>1</v>
      </c>
      <c r="AR409" s="1003" cm="1">
        <f t="array" ref="AR409">INDEX($H409:$K409,0,MATCH(AR$396,$H$396:$K$396,0))*INDEX($J$390:$R$393,MATCH(AR$396,$I$390:$I$393,0),MATCH(AR$395,$J$389:$R$389,0))</f>
        <v>1</v>
      </c>
      <c r="AS409" s="1003" cm="1">
        <f t="array" ref="AS409">INDEX($H409:$K409,0,MATCH(AS$396,$H$396:$K$396,0))*INDEX($J$390:$R$393,MATCH(AS$396,$I$390:$I$393,0),MATCH(AS$395,$J$389:$R$389,0))</f>
        <v>1</v>
      </c>
      <c r="AT409" s="1003" cm="1">
        <f t="array" ref="AT409">INDEX($H409:$K409,0,MATCH(AT$396,$H$396:$K$396,0))*INDEX($J$390:$R$393,MATCH(AT$396,$I$390:$I$393,0),MATCH(AT$395,$J$389:$R$389,0))</f>
        <v>1</v>
      </c>
      <c r="AU409" s="1003" cm="1">
        <f t="array" ref="AU409">INDEX($H409:$K409,0,MATCH(AU$396,$H$396:$K$396,0))*INDEX($J$390:$R$393,MATCH(AU$396,$I$390:$I$393,0),MATCH(AU$395,$J$389:$R$389,0))</f>
        <v>1</v>
      </c>
      <c r="AV409" s="312"/>
      <c r="AW409" s="312"/>
      <c r="AX409" s="243"/>
      <c r="AY409" s="235"/>
      <c r="AZ409" s="235"/>
      <c r="BA409" s="235"/>
    </row>
    <row r="410" spans="1:53" s="687" customFormat="1" ht="15" outlineLevel="1" x14ac:dyDescent="0.25">
      <c r="A410" s="691"/>
      <c r="B410" s="688"/>
      <c r="C410" s="700"/>
      <c r="D410" s="700"/>
      <c r="E410" s="700"/>
      <c r="F410" s="704"/>
      <c r="G410" s="704" t="str">
        <f t="shared" si="74"/>
        <v>AYABA1bd</v>
      </c>
      <c r="H410" s="356">
        <v>1</v>
      </c>
      <c r="I410" s="356">
        <v>1</v>
      </c>
      <c r="J410" s="356">
        <v>1</v>
      </c>
      <c r="K410" s="356">
        <v>1</v>
      </c>
      <c r="L410" s="1003" cm="1">
        <f t="array" ref="L410">INDEX($H410:$K410,0,MATCH(L$396,$H$396:$K$396,0))*INDEX($J$390:$R$393,MATCH(L$396,$I$390:$I$393,0),MATCH(L$395,$J$389:$R$389,0))</f>
        <v>2</v>
      </c>
      <c r="M410" s="1003" cm="1">
        <f t="array" ref="M410">INDEX($H410:$K410,0,MATCH(M$396,$H$396:$K$396,0))*INDEX($J$390:$R$393,MATCH(M$396,$I$390:$I$393,0),MATCH(M$395,$J$389:$R$389,0))</f>
        <v>1</v>
      </c>
      <c r="N410" s="1003" cm="1">
        <f t="array" ref="N410">INDEX($H410:$K410,0,MATCH(N$396,$H$396:$K$396,0))*INDEX($J$390:$R$393,MATCH(N$396,$I$390:$I$393,0),MATCH(N$395,$J$389:$R$389,0))</f>
        <v>1</v>
      </c>
      <c r="O410" s="1003" cm="1">
        <f t="array" ref="O410">INDEX($H410:$K410,0,MATCH(O$396,$H$396:$K$396,0))*INDEX($J$390:$R$393,MATCH(O$396,$I$390:$I$393,0),MATCH(O$395,$J$389:$R$389,0))</f>
        <v>1</v>
      </c>
      <c r="P410" s="1003" cm="1">
        <f t="array" ref="P410">INDEX($H410:$K410,0,MATCH(P$396,$H$396:$K$396,0))*INDEX($J$390:$R$393,MATCH(P$396,$I$390:$I$393,0),MATCH(P$395,$J$389:$R$389,0))</f>
        <v>2</v>
      </c>
      <c r="Q410" s="1003" cm="1">
        <f t="array" ref="Q410">INDEX($H410:$K410,0,MATCH(Q$396,$H$396:$K$396,0))*INDEX($J$390:$R$393,MATCH(Q$396,$I$390:$I$393,0),MATCH(Q$395,$J$389:$R$389,0))</f>
        <v>1</v>
      </c>
      <c r="R410" s="1003" cm="1">
        <f t="array" ref="R410">INDEX($H410:$K410,0,MATCH(R$396,$H$396:$K$396,0))*INDEX($J$390:$R$393,MATCH(R$396,$I$390:$I$393,0),MATCH(R$395,$J$389:$R$389,0))</f>
        <v>1</v>
      </c>
      <c r="S410" s="1003" cm="1">
        <f t="array" ref="S410">INDEX($H410:$K410,0,MATCH(S$396,$H$396:$K$396,0))*INDEX($J$390:$R$393,MATCH(S$396,$I$390:$I$393,0),MATCH(S$395,$J$389:$R$389,0))</f>
        <v>1</v>
      </c>
      <c r="T410" s="1003" cm="1">
        <f t="array" ref="T410">INDEX($H410:$K410,0,MATCH(T$396,$H$396:$K$396,0))*INDEX($J$390:$R$393,MATCH(T$396,$I$390:$I$393,0),MATCH(T$395,$J$389:$R$389,0))</f>
        <v>2</v>
      </c>
      <c r="U410" s="1003" cm="1">
        <f t="array" ref="U410">INDEX($H410:$K410,0,MATCH(U$396,$H$396:$K$396,0))*INDEX($J$390:$R$393,MATCH(U$396,$I$390:$I$393,0),MATCH(U$395,$J$389:$R$389,0))</f>
        <v>1</v>
      </c>
      <c r="V410" s="1003" cm="1">
        <f t="array" ref="V410">INDEX($H410:$K410,0,MATCH(V$396,$H$396:$K$396,0))*INDEX($J$390:$R$393,MATCH(V$396,$I$390:$I$393,0),MATCH(V$395,$J$389:$R$389,0))</f>
        <v>1</v>
      </c>
      <c r="W410" s="1003" cm="1">
        <f t="array" ref="W410">INDEX($H410:$K410,0,MATCH(W$396,$H$396:$K$396,0))*INDEX($J$390:$R$393,MATCH(W$396,$I$390:$I$393,0),MATCH(W$395,$J$389:$R$389,0))</f>
        <v>1</v>
      </c>
      <c r="X410" s="1003" cm="1">
        <f t="array" ref="X410">INDEX($H410:$K410,0,MATCH(X$396,$H$396:$K$396,0))*INDEX($J$390:$R$393,MATCH(X$396,$I$390:$I$393,0),MATCH(X$395,$J$389:$R$389,0))</f>
        <v>2</v>
      </c>
      <c r="Y410" s="1003" cm="1">
        <f t="array" ref="Y410">INDEX($H410:$K410,0,MATCH(Y$396,$H$396:$K$396,0))*INDEX($J$390:$R$393,MATCH(Y$396,$I$390:$I$393,0),MATCH(Y$395,$J$389:$R$389,0))</f>
        <v>1</v>
      </c>
      <c r="Z410" s="1003" cm="1">
        <f t="array" ref="Z410">INDEX($H410:$K410,0,MATCH(Z$396,$H$396:$K$396,0))*INDEX($J$390:$R$393,MATCH(Z$396,$I$390:$I$393,0),MATCH(Z$395,$J$389:$R$389,0))</f>
        <v>1</v>
      </c>
      <c r="AA410" s="1003" cm="1">
        <f t="array" ref="AA410">INDEX($H410:$K410,0,MATCH(AA$396,$H$396:$K$396,0))*INDEX($J$390:$R$393,MATCH(AA$396,$I$390:$I$393,0),MATCH(AA$395,$J$389:$R$389,0))</f>
        <v>1</v>
      </c>
      <c r="AB410" s="1003" cm="1">
        <f t="array" ref="AB410">INDEX($H410:$K410,0,MATCH(AB$396,$H$396:$K$396,0))*INDEX($J$390:$R$393,MATCH(AB$396,$I$390:$I$393,0),MATCH(AB$395,$J$389:$R$389,0))</f>
        <v>1</v>
      </c>
      <c r="AC410" s="1003" cm="1">
        <f t="array" ref="AC410">INDEX($H410:$K410,0,MATCH(AC$396,$H$396:$K$396,0))*INDEX($J$390:$R$393,MATCH(AC$396,$I$390:$I$393,0),MATCH(AC$395,$J$389:$R$389,0))</f>
        <v>1</v>
      </c>
      <c r="AD410" s="1003" cm="1">
        <f t="array" ref="AD410">INDEX($H410:$K410,0,MATCH(AD$396,$H$396:$K$396,0))*INDEX($J$390:$R$393,MATCH(AD$396,$I$390:$I$393,0),MATCH(AD$395,$J$389:$R$389,0))</f>
        <v>1</v>
      </c>
      <c r="AE410" s="1003" cm="1">
        <f t="array" ref="AE410">INDEX($H410:$K410,0,MATCH(AE$396,$H$396:$K$396,0))*INDEX($J$390:$R$393,MATCH(AE$396,$I$390:$I$393,0),MATCH(AE$395,$J$389:$R$389,0))</f>
        <v>1</v>
      </c>
      <c r="AF410" s="1003" cm="1">
        <f t="array" ref="AF410">INDEX($H410:$K410,0,MATCH(AF$396,$H$396:$K$396,0))*INDEX($J$390:$R$393,MATCH(AF$396,$I$390:$I$393,0),MATCH(AF$395,$J$389:$R$389,0))</f>
        <v>1</v>
      </c>
      <c r="AG410" s="1003" cm="1">
        <f t="array" ref="AG410">INDEX($H410:$K410,0,MATCH(AG$396,$H$396:$K$396,0))*INDEX($J$390:$R$393,MATCH(AG$396,$I$390:$I$393,0),MATCH(AG$395,$J$389:$R$389,0))</f>
        <v>1</v>
      </c>
      <c r="AH410" s="1003" cm="1">
        <f t="array" ref="AH410">INDEX($H410:$K410,0,MATCH(AH$396,$H$396:$K$396,0))*INDEX($J$390:$R$393,MATCH(AH$396,$I$390:$I$393,0),MATCH(AH$395,$J$389:$R$389,0))</f>
        <v>1</v>
      </c>
      <c r="AI410" s="1003" cm="1">
        <f t="array" ref="AI410">INDEX($H410:$K410,0,MATCH(AI$396,$H$396:$K$396,0))*INDEX($J$390:$R$393,MATCH(AI$396,$I$390:$I$393,0),MATCH(AI$395,$J$389:$R$389,0))</f>
        <v>1</v>
      </c>
      <c r="AJ410" s="1003" cm="1">
        <f t="array" ref="AJ410">INDEX($H410:$K410,0,MATCH(AJ$396,$H$396:$K$396,0))*INDEX($J$390:$R$393,MATCH(AJ$396,$I$390:$I$393,0),MATCH(AJ$395,$J$389:$R$389,0))</f>
        <v>1</v>
      </c>
      <c r="AK410" s="1003" cm="1">
        <f t="array" ref="AK410">INDEX($H410:$K410,0,MATCH(AK$396,$H$396:$K$396,0))*INDEX($J$390:$R$393,MATCH(AK$396,$I$390:$I$393,0),MATCH(AK$395,$J$389:$R$389,0))</f>
        <v>1</v>
      </c>
      <c r="AL410" s="1003" cm="1">
        <f t="array" ref="AL410">INDEX($H410:$K410,0,MATCH(AL$396,$H$396:$K$396,0))*INDEX($J$390:$R$393,MATCH(AL$396,$I$390:$I$393,0),MATCH(AL$395,$J$389:$R$389,0))</f>
        <v>1</v>
      </c>
      <c r="AM410" s="1003" cm="1">
        <f t="array" ref="AM410">INDEX($H410:$K410,0,MATCH(AM$396,$H$396:$K$396,0))*INDEX($J$390:$R$393,MATCH(AM$396,$I$390:$I$393,0),MATCH(AM$395,$J$389:$R$389,0))</f>
        <v>1</v>
      </c>
      <c r="AN410" s="1003" cm="1">
        <f t="array" ref="AN410">INDEX($H410:$K410,0,MATCH(AN$396,$H$396:$K$396,0))*INDEX($J$390:$R$393,MATCH(AN$396,$I$390:$I$393,0),MATCH(AN$395,$J$389:$R$389,0))</f>
        <v>1</v>
      </c>
      <c r="AO410" s="1003" cm="1">
        <f t="array" ref="AO410">INDEX($H410:$K410,0,MATCH(AO$396,$H$396:$K$396,0))*INDEX($J$390:$R$393,MATCH(AO$396,$I$390:$I$393,0),MATCH(AO$395,$J$389:$R$389,0))</f>
        <v>1</v>
      </c>
      <c r="AP410" s="1003" cm="1">
        <f t="array" ref="AP410">INDEX($H410:$K410,0,MATCH(AP$396,$H$396:$K$396,0))*INDEX($J$390:$R$393,MATCH(AP$396,$I$390:$I$393,0),MATCH(AP$395,$J$389:$R$389,0))</f>
        <v>1</v>
      </c>
      <c r="AQ410" s="1003" cm="1">
        <f t="array" ref="AQ410">INDEX($H410:$K410,0,MATCH(AQ$396,$H$396:$K$396,0))*INDEX($J$390:$R$393,MATCH(AQ$396,$I$390:$I$393,0),MATCH(AQ$395,$J$389:$R$389,0))</f>
        <v>1</v>
      </c>
      <c r="AR410" s="1003" cm="1">
        <f t="array" ref="AR410">INDEX($H410:$K410,0,MATCH(AR$396,$H$396:$K$396,0))*INDEX($J$390:$R$393,MATCH(AR$396,$I$390:$I$393,0),MATCH(AR$395,$J$389:$R$389,0))</f>
        <v>1</v>
      </c>
      <c r="AS410" s="1003" cm="1">
        <f t="array" ref="AS410">INDEX($H410:$K410,0,MATCH(AS$396,$H$396:$K$396,0))*INDEX($J$390:$R$393,MATCH(AS$396,$I$390:$I$393,0),MATCH(AS$395,$J$389:$R$389,0))</f>
        <v>1</v>
      </c>
      <c r="AT410" s="1003" cm="1">
        <f t="array" ref="AT410">INDEX($H410:$K410,0,MATCH(AT$396,$H$396:$K$396,0))*INDEX($J$390:$R$393,MATCH(AT$396,$I$390:$I$393,0),MATCH(AT$395,$J$389:$R$389,0))</f>
        <v>1</v>
      </c>
      <c r="AU410" s="1003" cm="1">
        <f t="array" ref="AU410">INDEX($H410:$K410,0,MATCH(AU$396,$H$396:$K$396,0))*INDEX($J$390:$R$393,MATCH(AU$396,$I$390:$I$393,0),MATCH(AU$395,$J$389:$R$389,0))</f>
        <v>1</v>
      </c>
      <c r="AV410" s="312"/>
      <c r="AW410" s="312"/>
      <c r="AX410" s="695"/>
      <c r="AY410" s="690"/>
      <c r="AZ410" s="690"/>
      <c r="BA410" s="690"/>
    </row>
    <row r="411" spans="1:53" s="687" customFormat="1" ht="15" outlineLevel="1" x14ac:dyDescent="0.25">
      <c r="A411" s="691"/>
      <c r="B411" s="688"/>
      <c r="C411" s="700"/>
      <c r="D411" s="700"/>
      <c r="E411" s="700"/>
      <c r="F411" s="704"/>
      <c r="G411" s="704" t="str">
        <f t="shared" si="74"/>
        <v>YAOA2OFa</v>
      </c>
      <c r="H411" s="356">
        <v>0</v>
      </c>
      <c r="I411" s="356">
        <v>0</v>
      </c>
      <c r="J411" s="356">
        <v>0</v>
      </c>
      <c r="K411" s="356">
        <v>0</v>
      </c>
      <c r="L411" s="1003" cm="1">
        <f t="array" ref="L411">INDEX($H411:$K411,0,MATCH(L$396,$H$396:$K$396,0))*INDEX($J$390:$R$393,MATCH(L$396,$I$390:$I$393,0),MATCH(L$395,$J$389:$R$389,0))</f>
        <v>0</v>
      </c>
      <c r="M411" s="1003" cm="1">
        <f t="array" ref="M411">INDEX($H411:$K411,0,MATCH(M$396,$H$396:$K$396,0))*INDEX($J$390:$R$393,MATCH(M$396,$I$390:$I$393,0),MATCH(M$395,$J$389:$R$389,0))</f>
        <v>0</v>
      </c>
      <c r="N411" s="1003" cm="1">
        <f t="array" ref="N411">INDEX($H411:$K411,0,MATCH(N$396,$H$396:$K$396,0))*INDEX($J$390:$R$393,MATCH(N$396,$I$390:$I$393,0),MATCH(N$395,$J$389:$R$389,0))</f>
        <v>0</v>
      </c>
      <c r="O411" s="1003" cm="1">
        <f t="array" ref="O411">INDEX($H411:$K411,0,MATCH(O$396,$H$396:$K$396,0))*INDEX($J$390:$R$393,MATCH(O$396,$I$390:$I$393,0),MATCH(O$395,$J$389:$R$389,0))</f>
        <v>0</v>
      </c>
      <c r="P411" s="1003" cm="1">
        <f t="array" ref="P411">INDEX($H411:$K411,0,MATCH(P$396,$H$396:$K$396,0))*INDEX($J$390:$R$393,MATCH(P$396,$I$390:$I$393,0),MATCH(P$395,$J$389:$R$389,0))</f>
        <v>0</v>
      </c>
      <c r="Q411" s="1003" cm="1">
        <f t="array" ref="Q411">INDEX($H411:$K411,0,MATCH(Q$396,$H$396:$K$396,0))*INDEX($J$390:$R$393,MATCH(Q$396,$I$390:$I$393,0),MATCH(Q$395,$J$389:$R$389,0))</f>
        <v>0</v>
      </c>
      <c r="R411" s="1003" cm="1">
        <f t="array" ref="R411">INDEX($H411:$K411,0,MATCH(R$396,$H$396:$K$396,0))*INDEX($J$390:$R$393,MATCH(R$396,$I$390:$I$393,0),MATCH(R$395,$J$389:$R$389,0))</f>
        <v>0</v>
      </c>
      <c r="S411" s="1003" cm="1">
        <f t="array" ref="S411">INDEX($H411:$K411,0,MATCH(S$396,$H$396:$K$396,0))*INDEX($J$390:$R$393,MATCH(S$396,$I$390:$I$393,0),MATCH(S$395,$J$389:$R$389,0))</f>
        <v>0</v>
      </c>
      <c r="T411" s="1003" cm="1">
        <f t="array" ref="T411">INDEX($H411:$K411,0,MATCH(T$396,$H$396:$K$396,0))*INDEX($J$390:$R$393,MATCH(T$396,$I$390:$I$393,0),MATCH(T$395,$J$389:$R$389,0))</f>
        <v>0</v>
      </c>
      <c r="U411" s="1003" cm="1">
        <f t="array" ref="U411">INDEX($H411:$K411,0,MATCH(U$396,$H$396:$K$396,0))*INDEX($J$390:$R$393,MATCH(U$396,$I$390:$I$393,0),MATCH(U$395,$J$389:$R$389,0))</f>
        <v>0</v>
      </c>
      <c r="V411" s="1003" cm="1">
        <f t="array" ref="V411">INDEX($H411:$K411,0,MATCH(V$396,$H$396:$K$396,0))*INDEX($J$390:$R$393,MATCH(V$396,$I$390:$I$393,0),MATCH(V$395,$J$389:$R$389,0))</f>
        <v>0</v>
      </c>
      <c r="W411" s="1003" cm="1">
        <f t="array" ref="W411">INDEX($H411:$K411,0,MATCH(W$396,$H$396:$K$396,0))*INDEX($J$390:$R$393,MATCH(W$396,$I$390:$I$393,0),MATCH(W$395,$J$389:$R$389,0))</f>
        <v>0</v>
      </c>
      <c r="X411" s="1003" cm="1">
        <f t="array" ref="X411">INDEX($H411:$K411,0,MATCH(X$396,$H$396:$K$396,0))*INDEX($J$390:$R$393,MATCH(X$396,$I$390:$I$393,0),MATCH(X$395,$J$389:$R$389,0))</f>
        <v>0</v>
      </c>
      <c r="Y411" s="1003" cm="1">
        <f t="array" ref="Y411">INDEX($H411:$K411,0,MATCH(Y$396,$H$396:$K$396,0))*INDEX($J$390:$R$393,MATCH(Y$396,$I$390:$I$393,0),MATCH(Y$395,$J$389:$R$389,0))</f>
        <v>0</v>
      </c>
      <c r="Z411" s="1003" cm="1">
        <f t="array" ref="Z411">INDEX($H411:$K411,0,MATCH(Z$396,$H$396:$K$396,0))*INDEX($J$390:$R$393,MATCH(Z$396,$I$390:$I$393,0),MATCH(Z$395,$J$389:$R$389,0))</f>
        <v>0</v>
      </c>
      <c r="AA411" s="1003" cm="1">
        <f t="array" ref="AA411">INDEX($H411:$K411,0,MATCH(AA$396,$H$396:$K$396,0))*INDEX($J$390:$R$393,MATCH(AA$396,$I$390:$I$393,0),MATCH(AA$395,$J$389:$R$389,0))</f>
        <v>0</v>
      </c>
      <c r="AB411" s="1003" cm="1">
        <f t="array" ref="AB411">INDEX($H411:$K411,0,MATCH(AB$396,$H$396:$K$396,0))*INDEX($J$390:$R$393,MATCH(AB$396,$I$390:$I$393,0),MATCH(AB$395,$J$389:$R$389,0))</f>
        <v>0</v>
      </c>
      <c r="AC411" s="1003" cm="1">
        <f t="array" ref="AC411">INDEX($H411:$K411,0,MATCH(AC$396,$H$396:$K$396,0))*INDEX($J$390:$R$393,MATCH(AC$396,$I$390:$I$393,0),MATCH(AC$395,$J$389:$R$389,0))</f>
        <v>0</v>
      </c>
      <c r="AD411" s="1003" cm="1">
        <f t="array" ref="AD411">INDEX($H411:$K411,0,MATCH(AD$396,$H$396:$K$396,0))*INDEX($J$390:$R$393,MATCH(AD$396,$I$390:$I$393,0),MATCH(AD$395,$J$389:$R$389,0))</f>
        <v>0</v>
      </c>
      <c r="AE411" s="1003" cm="1">
        <f t="array" ref="AE411">INDEX($H411:$K411,0,MATCH(AE$396,$H$396:$K$396,0))*INDEX($J$390:$R$393,MATCH(AE$396,$I$390:$I$393,0),MATCH(AE$395,$J$389:$R$389,0))</f>
        <v>0</v>
      </c>
      <c r="AF411" s="1003" cm="1">
        <f t="array" ref="AF411">INDEX($H411:$K411,0,MATCH(AF$396,$H$396:$K$396,0))*INDEX($J$390:$R$393,MATCH(AF$396,$I$390:$I$393,0),MATCH(AF$395,$J$389:$R$389,0))</f>
        <v>0</v>
      </c>
      <c r="AG411" s="1003" cm="1">
        <f t="array" ref="AG411">INDEX($H411:$K411,0,MATCH(AG$396,$H$396:$K$396,0))*INDEX($J$390:$R$393,MATCH(AG$396,$I$390:$I$393,0),MATCH(AG$395,$J$389:$R$389,0))</f>
        <v>0</v>
      </c>
      <c r="AH411" s="1003" cm="1">
        <f t="array" ref="AH411">INDEX($H411:$K411,0,MATCH(AH$396,$H$396:$K$396,0))*INDEX($J$390:$R$393,MATCH(AH$396,$I$390:$I$393,0),MATCH(AH$395,$J$389:$R$389,0))</f>
        <v>0</v>
      </c>
      <c r="AI411" s="1003" cm="1">
        <f t="array" ref="AI411">INDEX($H411:$K411,0,MATCH(AI$396,$H$396:$K$396,0))*INDEX($J$390:$R$393,MATCH(AI$396,$I$390:$I$393,0),MATCH(AI$395,$J$389:$R$389,0))</f>
        <v>0</v>
      </c>
      <c r="AJ411" s="1003" cm="1">
        <f t="array" ref="AJ411">INDEX($H411:$K411,0,MATCH(AJ$396,$H$396:$K$396,0))*INDEX($J$390:$R$393,MATCH(AJ$396,$I$390:$I$393,0),MATCH(AJ$395,$J$389:$R$389,0))</f>
        <v>0</v>
      </c>
      <c r="AK411" s="1003" cm="1">
        <f t="array" ref="AK411">INDEX($H411:$K411,0,MATCH(AK$396,$H$396:$K$396,0))*INDEX($J$390:$R$393,MATCH(AK$396,$I$390:$I$393,0),MATCH(AK$395,$J$389:$R$389,0))</f>
        <v>0</v>
      </c>
      <c r="AL411" s="1003" cm="1">
        <f t="array" ref="AL411">INDEX($H411:$K411,0,MATCH(AL$396,$H$396:$K$396,0))*INDEX($J$390:$R$393,MATCH(AL$396,$I$390:$I$393,0),MATCH(AL$395,$J$389:$R$389,0))</f>
        <v>0</v>
      </c>
      <c r="AM411" s="1003" cm="1">
        <f t="array" ref="AM411">INDEX($H411:$K411,0,MATCH(AM$396,$H$396:$K$396,0))*INDEX($J$390:$R$393,MATCH(AM$396,$I$390:$I$393,0),MATCH(AM$395,$J$389:$R$389,0))</f>
        <v>0</v>
      </c>
      <c r="AN411" s="1003" cm="1">
        <f t="array" ref="AN411">INDEX($H411:$K411,0,MATCH(AN$396,$H$396:$K$396,0))*INDEX($J$390:$R$393,MATCH(AN$396,$I$390:$I$393,0),MATCH(AN$395,$J$389:$R$389,0))</f>
        <v>0</v>
      </c>
      <c r="AO411" s="1003" cm="1">
        <f t="array" ref="AO411">INDEX($H411:$K411,0,MATCH(AO$396,$H$396:$K$396,0))*INDEX($J$390:$R$393,MATCH(AO$396,$I$390:$I$393,0),MATCH(AO$395,$J$389:$R$389,0))</f>
        <v>0</v>
      </c>
      <c r="AP411" s="1003" cm="1">
        <f t="array" ref="AP411">INDEX($H411:$K411,0,MATCH(AP$396,$H$396:$K$396,0))*INDEX($J$390:$R$393,MATCH(AP$396,$I$390:$I$393,0),MATCH(AP$395,$J$389:$R$389,0))</f>
        <v>0</v>
      </c>
      <c r="AQ411" s="1003" cm="1">
        <f t="array" ref="AQ411">INDEX($H411:$K411,0,MATCH(AQ$396,$H$396:$K$396,0))*INDEX($J$390:$R$393,MATCH(AQ$396,$I$390:$I$393,0),MATCH(AQ$395,$J$389:$R$389,0))</f>
        <v>0</v>
      </c>
      <c r="AR411" s="1003" cm="1">
        <f t="array" ref="AR411">INDEX($H411:$K411,0,MATCH(AR$396,$H$396:$K$396,0))*INDEX($J$390:$R$393,MATCH(AR$396,$I$390:$I$393,0),MATCH(AR$395,$J$389:$R$389,0))</f>
        <v>0</v>
      </c>
      <c r="AS411" s="1003" cm="1">
        <f t="array" ref="AS411">INDEX($H411:$K411,0,MATCH(AS$396,$H$396:$K$396,0))*INDEX($J$390:$R$393,MATCH(AS$396,$I$390:$I$393,0),MATCH(AS$395,$J$389:$R$389,0))</f>
        <v>0</v>
      </c>
      <c r="AT411" s="1003" cm="1">
        <f t="array" ref="AT411">INDEX($H411:$K411,0,MATCH(AT$396,$H$396:$K$396,0))*INDEX($J$390:$R$393,MATCH(AT$396,$I$390:$I$393,0),MATCH(AT$395,$J$389:$R$389,0))</f>
        <v>0</v>
      </c>
      <c r="AU411" s="1003" cm="1">
        <f t="array" ref="AU411">INDEX($H411:$K411,0,MATCH(AU$396,$H$396:$K$396,0))*INDEX($J$390:$R$393,MATCH(AU$396,$I$390:$I$393,0),MATCH(AU$395,$J$389:$R$389,0))</f>
        <v>0</v>
      </c>
      <c r="AV411" s="312"/>
      <c r="AW411" s="312"/>
      <c r="AX411" s="695"/>
      <c r="AY411" s="690"/>
      <c r="AZ411" s="690"/>
      <c r="BA411" s="690"/>
    </row>
    <row r="412" spans="1:53" s="687" customFormat="1" ht="15" outlineLevel="1" x14ac:dyDescent="0.25">
      <c r="A412" s="691"/>
      <c r="B412" s="688"/>
      <c r="C412" s="700"/>
      <c r="D412" s="700"/>
      <c r="E412" s="700"/>
      <c r="F412" s="704"/>
      <c r="G412" s="704" t="str">
        <f t="shared" si="74"/>
        <v>AYAOA1of</v>
      </c>
      <c r="H412" s="356">
        <v>1</v>
      </c>
      <c r="I412" s="356">
        <v>1</v>
      </c>
      <c r="J412" s="356">
        <v>1</v>
      </c>
      <c r="K412" s="356">
        <v>1</v>
      </c>
      <c r="L412" s="1003" cm="1">
        <f t="array" ref="L412">INDEX($H412:$K412,0,MATCH(L$396,$H$396:$K$396,0))*INDEX($J$390:$R$393,MATCH(L$396,$I$390:$I$393,0),MATCH(L$395,$J$389:$R$389,0))</f>
        <v>2</v>
      </c>
      <c r="M412" s="1003" cm="1">
        <f t="array" ref="M412">INDEX($H412:$K412,0,MATCH(M$396,$H$396:$K$396,0))*INDEX($J$390:$R$393,MATCH(M$396,$I$390:$I$393,0),MATCH(M$395,$J$389:$R$389,0))</f>
        <v>1</v>
      </c>
      <c r="N412" s="1003" cm="1">
        <f t="array" ref="N412">INDEX($H412:$K412,0,MATCH(N$396,$H$396:$K$396,0))*INDEX($J$390:$R$393,MATCH(N$396,$I$390:$I$393,0),MATCH(N$395,$J$389:$R$389,0))</f>
        <v>1</v>
      </c>
      <c r="O412" s="1003" cm="1">
        <f t="array" ref="O412">INDEX($H412:$K412,0,MATCH(O$396,$H$396:$K$396,0))*INDEX($J$390:$R$393,MATCH(O$396,$I$390:$I$393,0),MATCH(O$395,$J$389:$R$389,0))</f>
        <v>1</v>
      </c>
      <c r="P412" s="1003" cm="1">
        <f t="array" ref="P412">INDEX($H412:$K412,0,MATCH(P$396,$H$396:$K$396,0))*INDEX($J$390:$R$393,MATCH(P$396,$I$390:$I$393,0),MATCH(P$395,$J$389:$R$389,0))</f>
        <v>2</v>
      </c>
      <c r="Q412" s="1003" cm="1">
        <f t="array" ref="Q412">INDEX($H412:$K412,0,MATCH(Q$396,$H$396:$K$396,0))*INDEX($J$390:$R$393,MATCH(Q$396,$I$390:$I$393,0),MATCH(Q$395,$J$389:$R$389,0))</f>
        <v>1</v>
      </c>
      <c r="R412" s="1003" cm="1">
        <f t="array" ref="R412">INDEX($H412:$K412,0,MATCH(R$396,$H$396:$K$396,0))*INDEX($J$390:$R$393,MATCH(R$396,$I$390:$I$393,0),MATCH(R$395,$J$389:$R$389,0))</f>
        <v>1</v>
      </c>
      <c r="S412" s="1003" cm="1">
        <f t="array" ref="S412">INDEX($H412:$K412,0,MATCH(S$396,$H$396:$K$396,0))*INDEX($J$390:$R$393,MATCH(S$396,$I$390:$I$393,0),MATCH(S$395,$J$389:$R$389,0))</f>
        <v>1</v>
      </c>
      <c r="T412" s="1003" cm="1">
        <f t="array" ref="T412">INDEX($H412:$K412,0,MATCH(T$396,$H$396:$K$396,0))*INDEX($J$390:$R$393,MATCH(T$396,$I$390:$I$393,0),MATCH(T$395,$J$389:$R$389,0))</f>
        <v>2</v>
      </c>
      <c r="U412" s="1003" cm="1">
        <f t="array" ref="U412">INDEX($H412:$K412,0,MATCH(U$396,$H$396:$K$396,0))*INDEX($J$390:$R$393,MATCH(U$396,$I$390:$I$393,0),MATCH(U$395,$J$389:$R$389,0))</f>
        <v>1</v>
      </c>
      <c r="V412" s="1003" cm="1">
        <f t="array" ref="V412">INDEX($H412:$K412,0,MATCH(V$396,$H$396:$K$396,0))*INDEX($J$390:$R$393,MATCH(V$396,$I$390:$I$393,0),MATCH(V$395,$J$389:$R$389,0))</f>
        <v>1</v>
      </c>
      <c r="W412" s="1003" cm="1">
        <f t="array" ref="W412">INDEX($H412:$K412,0,MATCH(W$396,$H$396:$K$396,0))*INDEX($J$390:$R$393,MATCH(W$396,$I$390:$I$393,0),MATCH(W$395,$J$389:$R$389,0))</f>
        <v>1</v>
      </c>
      <c r="X412" s="1003" cm="1">
        <f t="array" ref="X412">INDEX($H412:$K412,0,MATCH(X$396,$H$396:$K$396,0))*INDEX($J$390:$R$393,MATCH(X$396,$I$390:$I$393,0),MATCH(X$395,$J$389:$R$389,0))</f>
        <v>2</v>
      </c>
      <c r="Y412" s="1003" cm="1">
        <f t="array" ref="Y412">INDEX($H412:$K412,0,MATCH(Y$396,$H$396:$K$396,0))*INDEX($J$390:$R$393,MATCH(Y$396,$I$390:$I$393,0),MATCH(Y$395,$J$389:$R$389,0))</f>
        <v>1</v>
      </c>
      <c r="Z412" s="1003" cm="1">
        <f t="array" ref="Z412">INDEX($H412:$K412,0,MATCH(Z$396,$H$396:$K$396,0))*INDEX($J$390:$R$393,MATCH(Z$396,$I$390:$I$393,0),MATCH(Z$395,$J$389:$R$389,0))</f>
        <v>1</v>
      </c>
      <c r="AA412" s="1003" cm="1">
        <f t="array" ref="AA412">INDEX($H412:$K412,0,MATCH(AA$396,$H$396:$K$396,0))*INDEX($J$390:$R$393,MATCH(AA$396,$I$390:$I$393,0),MATCH(AA$395,$J$389:$R$389,0))</f>
        <v>1</v>
      </c>
      <c r="AB412" s="1003" cm="1">
        <f t="array" ref="AB412">INDEX($H412:$K412,0,MATCH(AB$396,$H$396:$K$396,0))*INDEX($J$390:$R$393,MATCH(AB$396,$I$390:$I$393,0),MATCH(AB$395,$J$389:$R$389,0))</f>
        <v>1</v>
      </c>
      <c r="AC412" s="1003" cm="1">
        <f t="array" ref="AC412">INDEX($H412:$K412,0,MATCH(AC$396,$H$396:$K$396,0))*INDEX($J$390:$R$393,MATCH(AC$396,$I$390:$I$393,0),MATCH(AC$395,$J$389:$R$389,0))</f>
        <v>1</v>
      </c>
      <c r="AD412" s="1003" cm="1">
        <f t="array" ref="AD412">INDEX($H412:$K412,0,MATCH(AD$396,$H$396:$K$396,0))*INDEX($J$390:$R$393,MATCH(AD$396,$I$390:$I$393,0),MATCH(AD$395,$J$389:$R$389,0))</f>
        <v>1</v>
      </c>
      <c r="AE412" s="1003" cm="1">
        <f t="array" ref="AE412">INDEX($H412:$K412,0,MATCH(AE$396,$H$396:$K$396,0))*INDEX($J$390:$R$393,MATCH(AE$396,$I$390:$I$393,0),MATCH(AE$395,$J$389:$R$389,0))</f>
        <v>1</v>
      </c>
      <c r="AF412" s="1003" cm="1">
        <f t="array" ref="AF412">INDEX($H412:$K412,0,MATCH(AF$396,$H$396:$K$396,0))*INDEX($J$390:$R$393,MATCH(AF$396,$I$390:$I$393,0),MATCH(AF$395,$J$389:$R$389,0))</f>
        <v>1</v>
      </c>
      <c r="AG412" s="1003" cm="1">
        <f t="array" ref="AG412">INDEX($H412:$K412,0,MATCH(AG$396,$H$396:$K$396,0))*INDEX($J$390:$R$393,MATCH(AG$396,$I$390:$I$393,0),MATCH(AG$395,$J$389:$R$389,0))</f>
        <v>1</v>
      </c>
      <c r="AH412" s="1003" cm="1">
        <f t="array" ref="AH412">INDEX($H412:$K412,0,MATCH(AH$396,$H$396:$K$396,0))*INDEX($J$390:$R$393,MATCH(AH$396,$I$390:$I$393,0),MATCH(AH$395,$J$389:$R$389,0))</f>
        <v>1</v>
      </c>
      <c r="AI412" s="1003" cm="1">
        <f t="array" ref="AI412">INDEX($H412:$K412,0,MATCH(AI$396,$H$396:$K$396,0))*INDEX($J$390:$R$393,MATCH(AI$396,$I$390:$I$393,0),MATCH(AI$395,$J$389:$R$389,0))</f>
        <v>1</v>
      </c>
      <c r="AJ412" s="1003" cm="1">
        <f t="array" ref="AJ412">INDEX($H412:$K412,0,MATCH(AJ$396,$H$396:$K$396,0))*INDEX($J$390:$R$393,MATCH(AJ$396,$I$390:$I$393,0),MATCH(AJ$395,$J$389:$R$389,0))</f>
        <v>1</v>
      </c>
      <c r="AK412" s="1003" cm="1">
        <f t="array" ref="AK412">INDEX($H412:$K412,0,MATCH(AK$396,$H$396:$K$396,0))*INDEX($J$390:$R$393,MATCH(AK$396,$I$390:$I$393,0),MATCH(AK$395,$J$389:$R$389,0))</f>
        <v>1</v>
      </c>
      <c r="AL412" s="1003" cm="1">
        <f t="array" ref="AL412">INDEX($H412:$K412,0,MATCH(AL$396,$H$396:$K$396,0))*INDEX($J$390:$R$393,MATCH(AL$396,$I$390:$I$393,0),MATCH(AL$395,$J$389:$R$389,0))</f>
        <v>1</v>
      </c>
      <c r="AM412" s="1003" cm="1">
        <f t="array" ref="AM412">INDEX($H412:$K412,0,MATCH(AM$396,$H$396:$K$396,0))*INDEX($J$390:$R$393,MATCH(AM$396,$I$390:$I$393,0),MATCH(AM$395,$J$389:$R$389,0))</f>
        <v>1</v>
      </c>
      <c r="AN412" s="1003" cm="1">
        <f t="array" ref="AN412">INDEX($H412:$K412,0,MATCH(AN$396,$H$396:$K$396,0))*INDEX($J$390:$R$393,MATCH(AN$396,$I$390:$I$393,0),MATCH(AN$395,$J$389:$R$389,0))</f>
        <v>1</v>
      </c>
      <c r="AO412" s="1003" cm="1">
        <f t="array" ref="AO412">INDEX($H412:$K412,0,MATCH(AO$396,$H$396:$K$396,0))*INDEX($J$390:$R$393,MATCH(AO$396,$I$390:$I$393,0),MATCH(AO$395,$J$389:$R$389,0))</f>
        <v>1</v>
      </c>
      <c r="AP412" s="1003" cm="1">
        <f t="array" ref="AP412">INDEX($H412:$K412,0,MATCH(AP$396,$H$396:$K$396,0))*INDEX($J$390:$R$393,MATCH(AP$396,$I$390:$I$393,0),MATCH(AP$395,$J$389:$R$389,0))</f>
        <v>1</v>
      </c>
      <c r="AQ412" s="1003" cm="1">
        <f t="array" ref="AQ412">INDEX($H412:$K412,0,MATCH(AQ$396,$H$396:$K$396,0))*INDEX($J$390:$R$393,MATCH(AQ$396,$I$390:$I$393,0),MATCH(AQ$395,$J$389:$R$389,0))</f>
        <v>1</v>
      </c>
      <c r="AR412" s="1003" cm="1">
        <f t="array" ref="AR412">INDEX($H412:$K412,0,MATCH(AR$396,$H$396:$K$396,0))*INDEX($J$390:$R$393,MATCH(AR$396,$I$390:$I$393,0),MATCH(AR$395,$J$389:$R$389,0))</f>
        <v>1</v>
      </c>
      <c r="AS412" s="1003" cm="1">
        <f t="array" ref="AS412">INDEX($H412:$K412,0,MATCH(AS$396,$H$396:$K$396,0))*INDEX($J$390:$R$393,MATCH(AS$396,$I$390:$I$393,0),MATCH(AS$395,$J$389:$R$389,0))</f>
        <v>1</v>
      </c>
      <c r="AT412" s="1003" cm="1">
        <f t="array" ref="AT412">INDEX($H412:$K412,0,MATCH(AT$396,$H$396:$K$396,0))*INDEX($J$390:$R$393,MATCH(AT$396,$I$390:$I$393,0),MATCH(AT$395,$J$389:$R$389,0))</f>
        <v>1</v>
      </c>
      <c r="AU412" s="1003" cm="1">
        <f t="array" ref="AU412">INDEX($H412:$K412,0,MATCH(AU$396,$H$396:$K$396,0))*INDEX($J$390:$R$393,MATCH(AU$396,$I$390:$I$393,0),MATCH(AU$395,$J$389:$R$389,0))</f>
        <v>1</v>
      </c>
      <c r="AV412" s="312"/>
      <c r="AW412" s="312"/>
      <c r="AX412" s="695"/>
      <c r="AY412" s="690"/>
      <c r="AZ412" s="690"/>
      <c r="BA412" s="690"/>
    </row>
    <row r="413" spans="1:53" s="76" customFormat="1" ht="15" outlineLevel="1" x14ac:dyDescent="0.25">
      <c r="A413" s="233"/>
      <c r="B413" s="234"/>
      <c r="C413" s="244"/>
      <c r="D413" s="244"/>
      <c r="E413" s="244"/>
      <c r="F413" s="252"/>
      <c r="G413" s="252" t="str">
        <f t="shared" si="74"/>
        <v>YYNBNb</v>
      </c>
      <c r="H413" s="356">
        <v>1</v>
      </c>
      <c r="I413" s="356">
        <v>1</v>
      </c>
      <c r="J413" s="356">
        <v>2</v>
      </c>
      <c r="K413" s="356">
        <v>2</v>
      </c>
      <c r="L413" s="1003" cm="1">
        <f t="array" ref="L413">INDEX($H413:$K413,0,MATCH(L$396,$H$396:$K$396,0))*INDEX($J$390:$R$393,MATCH(L$396,$I$390:$I$393,0),MATCH(L$395,$J$389:$R$389,0))</f>
        <v>2</v>
      </c>
      <c r="M413" s="1003" cm="1">
        <f t="array" ref="M413">INDEX($H413:$K413,0,MATCH(M$396,$H$396:$K$396,0))*INDEX($J$390:$R$393,MATCH(M$396,$I$390:$I$393,0),MATCH(M$395,$J$389:$R$389,0))</f>
        <v>1</v>
      </c>
      <c r="N413" s="1003" cm="1">
        <f t="array" ref="N413">INDEX($H413:$K413,0,MATCH(N$396,$H$396:$K$396,0))*INDEX($J$390:$R$393,MATCH(N$396,$I$390:$I$393,0),MATCH(N$395,$J$389:$R$389,0))</f>
        <v>2</v>
      </c>
      <c r="O413" s="1003" cm="1">
        <f t="array" ref="O413">INDEX($H413:$K413,0,MATCH(O$396,$H$396:$K$396,0))*INDEX($J$390:$R$393,MATCH(O$396,$I$390:$I$393,0),MATCH(O$395,$J$389:$R$389,0))</f>
        <v>2</v>
      </c>
      <c r="P413" s="1003" cm="1">
        <f t="array" ref="P413">INDEX($H413:$K413,0,MATCH(P$396,$H$396:$K$396,0))*INDEX($J$390:$R$393,MATCH(P$396,$I$390:$I$393,0),MATCH(P$395,$J$389:$R$389,0))</f>
        <v>2</v>
      </c>
      <c r="Q413" s="1003" cm="1">
        <f t="array" ref="Q413">INDEX($H413:$K413,0,MATCH(Q$396,$H$396:$K$396,0))*INDEX($J$390:$R$393,MATCH(Q$396,$I$390:$I$393,0),MATCH(Q$395,$J$389:$R$389,0))</f>
        <v>1</v>
      </c>
      <c r="R413" s="1003" cm="1">
        <f t="array" ref="R413">INDEX($H413:$K413,0,MATCH(R$396,$H$396:$K$396,0))*INDEX($J$390:$R$393,MATCH(R$396,$I$390:$I$393,0),MATCH(R$395,$J$389:$R$389,0))</f>
        <v>2</v>
      </c>
      <c r="S413" s="1003" cm="1">
        <f t="array" ref="S413">INDEX($H413:$K413,0,MATCH(S$396,$H$396:$K$396,0))*INDEX($J$390:$R$393,MATCH(S$396,$I$390:$I$393,0),MATCH(S$395,$J$389:$R$389,0))</f>
        <v>2</v>
      </c>
      <c r="T413" s="1003" cm="1">
        <f t="array" ref="T413">INDEX($H413:$K413,0,MATCH(T$396,$H$396:$K$396,0))*INDEX($J$390:$R$393,MATCH(T$396,$I$390:$I$393,0),MATCH(T$395,$J$389:$R$389,0))</f>
        <v>2</v>
      </c>
      <c r="U413" s="1003" cm="1">
        <f t="array" ref="U413">INDEX($H413:$K413,0,MATCH(U$396,$H$396:$K$396,0))*INDEX($J$390:$R$393,MATCH(U$396,$I$390:$I$393,0),MATCH(U$395,$J$389:$R$389,0))</f>
        <v>1</v>
      </c>
      <c r="V413" s="1003" cm="1">
        <f t="array" ref="V413">INDEX($H413:$K413,0,MATCH(V$396,$H$396:$K$396,0))*INDEX($J$390:$R$393,MATCH(V$396,$I$390:$I$393,0),MATCH(V$395,$J$389:$R$389,0))</f>
        <v>2</v>
      </c>
      <c r="W413" s="1003" cm="1">
        <f t="array" ref="W413">INDEX($H413:$K413,0,MATCH(W$396,$H$396:$K$396,0))*INDEX($J$390:$R$393,MATCH(W$396,$I$390:$I$393,0),MATCH(W$395,$J$389:$R$389,0))</f>
        <v>2</v>
      </c>
      <c r="X413" s="1003" cm="1">
        <f t="array" ref="X413">INDEX($H413:$K413,0,MATCH(X$396,$H$396:$K$396,0))*INDEX($J$390:$R$393,MATCH(X$396,$I$390:$I$393,0),MATCH(X$395,$J$389:$R$389,0))</f>
        <v>2</v>
      </c>
      <c r="Y413" s="1003" cm="1">
        <f t="array" ref="Y413">INDEX($H413:$K413,0,MATCH(Y$396,$H$396:$K$396,0))*INDEX($J$390:$R$393,MATCH(Y$396,$I$390:$I$393,0),MATCH(Y$395,$J$389:$R$389,0))</f>
        <v>1</v>
      </c>
      <c r="Z413" s="1003" cm="1">
        <f t="array" ref="Z413">INDEX($H413:$K413,0,MATCH(Z$396,$H$396:$K$396,0))*INDEX($J$390:$R$393,MATCH(Z$396,$I$390:$I$393,0),MATCH(Z$395,$J$389:$R$389,0))</f>
        <v>2</v>
      </c>
      <c r="AA413" s="1003" cm="1">
        <f t="array" ref="AA413">INDEX($H413:$K413,0,MATCH(AA$396,$H$396:$K$396,0))*INDEX($J$390:$R$393,MATCH(AA$396,$I$390:$I$393,0),MATCH(AA$395,$J$389:$R$389,0))</f>
        <v>2</v>
      </c>
      <c r="AB413" s="1003" cm="1">
        <f t="array" ref="AB413">INDEX($H413:$K413,0,MATCH(AB$396,$H$396:$K$396,0))*INDEX($J$390:$R$393,MATCH(AB$396,$I$390:$I$393,0),MATCH(AB$395,$J$389:$R$389,0))</f>
        <v>1</v>
      </c>
      <c r="AC413" s="1003" cm="1">
        <f t="array" ref="AC413">INDEX($H413:$K413,0,MATCH(AC$396,$H$396:$K$396,0))*INDEX($J$390:$R$393,MATCH(AC$396,$I$390:$I$393,0),MATCH(AC$395,$J$389:$R$389,0))</f>
        <v>1</v>
      </c>
      <c r="AD413" s="1003" cm="1">
        <f t="array" ref="AD413">INDEX($H413:$K413,0,MATCH(AD$396,$H$396:$K$396,0))*INDEX($J$390:$R$393,MATCH(AD$396,$I$390:$I$393,0),MATCH(AD$395,$J$389:$R$389,0))</f>
        <v>2</v>
      </c>
      <c r="AE413" s="1003" cm="1">
        <f t="array" ref="AE413">INDEX($H413:$K413,0,MATCH(AE$396,$H$396:$K$396,0))*INDEX($J$390:$R$393,MATCH(AE$396,$I$390:$I$393,0),MATCH(AE$395,$J$389:$R$389,0))</f>
        <v>2</v>
      </c>
      <c r="AF413" s="1003" cm="1">
        <f t="array" ref="AF413">INDEX($H413:$K413,0,MATCH(AF$396,$H$396:$K$396,0))*INDEX($J$390:$R$393,MATCH(AF$396,$I$390:$I$393,0),MATCH(AF$395,$J$389:$R$389,0))</f>
        <v>1</v>
      </c>
      <c r="AG413" s="1003" cm="1">
        <f t="array" ref="AG413">INDEX($H413:$K413,0,MATCH(AG$396,$H$396:$K$396,0))*INDEX($J$390:$R$393,MATCH(AG$396,$I$390:$I$393,0),MATCH(AG$395,$J$389:$R$389,0))</f>
        <v>1</v>
      </c>
      <c r="AH413" s="1003" cm="1">
        <f t="array" ref="AH413">INDEX($H413:$K413,0,MATCH(AH$396,$H$396:$K$396,0))*INDEX($J$390:$R$393,MATCH(AH$396,$I$390:$I$393,0),MATCH(AH$395,$J$389:$R$389,0))</f>
        <v>2</v>
      </c>
      <c r="AI413" s="1003" cm="1">
        <f t="array" ref="AI413">INDEX($H413:$K413,0,MATCH(AI$396,$H$396:$K$396,0))*INDEX($J$390:$R$393,MATCH(AI$396,$I$390:$I$393,0),MATCH(AI$395,$J$389:$R$389,0))</f>
        <v>2</v>
      </c>
      <c r="AJ413" s="1003" cm="1">
        <f t="array" ref="AJ413">INDEX($H413:$K413,0,MATCH(AJ$396,$H$396:$K$396,0))*INDEX($J$390:$R$393,MATCH(AJ$396,$I$390:$I$393,0),MATCH(AJ$395,$J$389:$R$389,0))</f>
        <v>1</v>
      </c>
      <c r="AK413" s="1003" cm="1">
        <f t="array" ref="AK413">INDEX($H413:$K413,0,MATCH(AK$396,$H$396:$K$396,0))*INDEX($J$390:$R$393,MATCH(AK$396,$I$390:$I$393,0),MATCH(AK$395,$J$389:$R$389,0))</f>
        <v>1</v>
      </c>
      <c r="AL413" s="1003" cm="1">
        <f t="array" ref="AL413">INDEX($H413:$K413,0,MATCH(AL$396,$H$396:$K$396,0))*INDEX($J$390:$R$393,MATCH(AL$396,$I$390:$I$393,0),MATCH(AL$395,$J$389:$R$389,0))</f>
        <v>2</v>
      </c>
      <c r="AM413" s="1003" cm="1">
        <f t="array" ref="AM413">INDEX($H413:$K413,0,MATCH(AM$396,$H$396:$K$396,0))*INDEX($J$390:$R$393,MATCH(AM$396,$I$390:$I$393,0),MATCH(AM$395,$J$389:$R$389,0))</f>
        <v>2</v>
      </c>
      <c r="AN413" s="1003" cm="1">
        <f t="array" ref="AN413">INDEX($H413:$K413,0,MATCH(AN$396,$H$396:$K$396,0))*INDEX($J$390:$R$393,MATCH(AN$396,$I$390:$I$393,0),MATCH(AN$395,$J$389:$R$389,0))</f>
        <v>1</v>
      </c>
      <c r="AO413" s="1003" cm="1">
        <f t="array" ref="AO413">INDEX($H413:$K413,0,MATCH(AO$396,$H$396:$K$396,0))*INDEX($J$390:$R$393,MATCH(AO$396,$I$390:$I$393,0),MATCH(AO$395,$J$389:$R$389,0))</f>
        <v>1</v>
      </c>
      <c r="AP413" s="1003" cm="1">
        <f t="array" ref="AP413">INDEX($H413:$K413,0,MATCH(AP$396,$H$396:$K$396,0))*INDEX($J$390:$R$393,MATCH(AP$396,$I$390:$I$393,0),MATCH(AP$395,$J$389:$R$389,0))</f>
        <v>2</v>
      </c>
      <c r="AQ413" s="1003" cm="1">
        <f t="array" ref="AQ413">INDEX($H413:$K413,0,MATCH(AQ$396,$H$396:$K$396,0))*INDEX($J$390:$R$393,MATCH(AQ$396,$I$390:$I$393,0),MATCH(AQ$395,$J$389:$R$389,0))</f>
        <v>2</v>
      </c>
      <c r="AR413" s="1003" cm="1">
        <f t="array" ref="AR413">INDEX($H413:$K413,0,MATCH(AR$396,$H$396:$K$396,0))*INDEX($J$390:$R$393,MATCH(AR$396,$I$390:$I$393,0),MATCH(AR$395,$J$389:$R$389,0))</f>
        <v>1</v>
      </c>
      <c r="AS413" s="1003" cm="1">
        <f t="array" ref="AS413">INDEX($H413:$K413,0,MATCH(AS$396,$H$396:$K$396,0))*INDEX($J$390:$R$393,MATCH(AS$396,$I$390:$I$393,0),MATCH(AS$395,$J$389:$R$389,0))</f>
        <v>1</v>
      </c>
      <c r="AT413" s="1003" cm="1">
        <f t="array" ref="AT413">INDEX($H413:$K413,0,MATCH(AT$396,$H$396:$K$396,0))*INDEX($J$390:$R$393,MATCH(AT$396,$I$390:$I$393,0),MATCH(AT$395,$J$389:$R$389,0))</f>
        <v>2</v>
      </c>
      <c r="AU413" s="1003" cm="1">
        <f t="array" ref="AU413">INDEX($H413:$K413,0,MATCH(AU$396,$H$396:$K$396,0))*INDEX($J$390:$R$393,MATCH(AU$396,$I$390:$I$393,0),MATCH(AU$395,$J$389:$R$389,0))</f>
        <v>2</v>
      </c>
      <c r="AV413" s="312"/>
      <c r="AW413" s="312"/>
      <c r="AX413" s="243"/>
      <c r="AY413" s="235"/>
      <c r="AZ413" s="235"/>
      <c r="BA413" s="235"/>
    </row>
    <row r="414" spans="1:53" s="76" customFormat="1" ht="15" outlineLevel="1" x14ac:dyDescent="0.25">
      <c r="A414" s="233"/>
      <c r="B414" s="234"/>
      <c r="C414" s="244"/>
      <c r="D414" s="244"/>
      <c r="E414" s="244"/>
      <c r="F414" s="252"/>
      <c r="G414" s="252" t="str">
        <f t="shared" si="74"/>
        <v>YYBNBz</v>
      </c>
      <c r="H414" s="356">
        <v>1</v>
      </c>
      <c r="I414" s="356">
        <v>1</v>
      </c>
      <c r="J414" s="356">
        <v>2</v>
      </c>
      <c r="K414" s="356">
        <v>1</v>
      </c>
      <c r="L414" s="1003" cm="1">
        <f t="array" ref="L414">INDEX($H414:$K414,0,MATCH(L$396,$H$396:$K$396,0))*INDEX($J$390:$R$393,MATCH(L$396,$I$390:$I$393,0),MATCH(L$395,$J$389:$R$389,0))</f>
        <v>2</v>
      </c>
      <c r="M414" s="1003" cm="1">
        <f t="array" ref="M414">INDEX($H414:$K414,0,MATCH(M$396,$H$396:$K$396,0))*INDEX($J$390:$R$393,MATCH(M$396,$I$390:$I$393,0),MATCH(M$395,$J$389:$R$389,0))</f>
        <v>1</v>
      </c>
      <c r="N414" s="1003" cm="1">
        <f t="array" ref="N414">INDEX($H414:$K414,0,MATCH(N$396,$H$396:$K$396,0))*INDEX($J$390:$R$393,MATCH(N$396,$I$390:$I$393,0),MATCH(N$395,$J$389:$R$389,0))</f>
        <v>2</v>
      </c>
      <c r="O414" s="1003" cm="1">
        <f t="array" ref="O414">INDEX($H414:$K414,0,MATCH(O$396,$H$396:$K$396,0))*INDEX($J$390:$R$393,MATCH(O$396,$I$390:$I$393,0),MATCH(O$395,$J$389:$R$389,0))</f>
        <v>1</v>
      </c>
      <c r="P414" s="1003" cm="1">
        <f t="array" ref="P414">INDEX($H414:$K414,0,MATCH(P$396,$H$396:$K$396,0))*INDEX($J$390:$R$393,MATCH(P$396,$I$390:$I$393,0),MATCH(P$395,$J$389:$R$389,0))</f>
        <v>2</v>
      </c>
      <c r="Q414" s="1003" cm="1">
        <f t="array" ref="Q414">INDEX($H414:$K414,0,MATCH(Q$396,$H$396:$K$396,0))*INDEX($J$390:$R$393,MATCH(Q$396,$I$390:$I$393,0),MATCH(Q$395,$J$389:$R$389,0))</f>
        <v>1</v>
      </c>
      <c r="R414" s="1003" cm="1">
        <f t="array" ref="R414">INDEX($H414:$K414,0,MATCH(R$396,$H$396:$K$396,0))*INDEX($J$390:$R$393,MATCH(R$396,$I$390:$I$393,0),MATCH(R$395,$J$389:$R$389,0))</f>
        <v>2</v>
      </c>
      <c r="S414" s="1003" cm="1">
        <f t="array" ref="S414">INDEX($H414:$K414,0,MATCH(S$396,$H$396:$K$396,0))*INDEX($J$390:$R$393,MATCH(S$396,$I$390:$I$393,0),MATCH(S$395,$J$389:$R$389,0))</f>
        <v>1</v>
      </c>
      <c r="T414" s="1003" cm="1">
        <f t="array" ref="T414">INDEX($H414:$K414,0,MATCH(T$396,$H$396:$K$396,0))*INDEX($J$390:$R$393,MATCH(T$396,$I$390:$I$393,0),MATCH(T$395,$J$389:$R$389,0))</f>
        <v>2</v>
      </c>
      <c r="U414" s="1003" cm="1">
        <f t="array" ref="U414">INDEX($H414:$K414,0,MATCH(U$396,$H$396:$K$396,0))*INDEX($J$390:$R$393,MATCH(U$396,$I$390:$I$393,0),MATCH(U$395,$J$389:$R$389,0))</f>
        <v>1</v>
      </c>
      <c r="V414" s="1003" cm="1">
        <f t="array" ref="V414">INDEX($H414:$K414,0,MATCH(V$396,$H$396:$K$396,0))*INDEX($J$390:$R$393,MATCH(V$396,$I$390:$I$393,0),MATCH(V$395,$J$389:$R$389,0))</f>
        <v>2</v>
      </c>
      <c r="W414" s="1003" cm="1">
        <f t="array" ref="W414">INDEX($H414:$K414,0,MATCH(W$396,$H$396:$K$396,0))*INDEX($J$390:$R$393,MATCH(W$396,$I$390:$I$393,0),MATCH(W$395,$J$389:$R$389,0))</f>
        <v>1</v>
      </c>
      <c r="X414" s="1003" cm="1">
        <f t="array" ref="X414">INDEX($H414:$K414,0,MATCH(X$396,$H$396:$K$396,0))*INDEX($J$390:$R$393,MATCH(X$396,$I$390:$I$393,0),MATCH(X$395,$J$389:$R$389,0))</f>
        <v>2</v>
      </c>
      <c r="Y414" s="1003" cm="1">
        <f t="array" ref="Y414">INDEX($H414:$K414,0,MATCH(Y$396,$H$396:$K$396,0))*INDEX($J$390:$R$393,MATCH(Y$396,$I$390:$I$393,0),MATCH(Y$395,$J$389:$R$389,0))</f>
        <v>1</v>
      </c>
      <c r="Z414" s="1003" cm="1">
        <f t="array" ref="Z414">INDEX($H414:$K414,0,MATCH(Z$396,$H$396:$K$396,0))*INDEX($J$390:$R$393,MATCH(Z$396,$I$390:$I$393,0),MATCH(Z$395,$J$389:$R$389,0))</f>
        <v>2</v>
      </c>
      <c r="AA414" s="1003" cm="1">
        <f t="array" ref="AA414">INDEX($H414:$K414,0,MATCH(AA$396,$H$396:$K$396,0))*INDEX($J$390:$R$393,MATCH(AA$396,$I$390:$I$393,0),MATCH(AA$395,$J$389:$R$389,0))</f>
        <v>1</v>
      </c>
      <c r="AB414" s="1003" cm="1">
        <f t="array" ref="AB414">INDEX($H414:$K414,0,MATCH(AB$396,$H$396:$K$396,0))*INDEX($J$390:$R$393,MATCH(AB$396,$I$390:$I$393,0),MATCH(AB$395,$J$389:$R$389,0))</f>
        <v>1</v>
      </c>
      <c r="AC414" s="1003" cm="1">
        <f t="array" ref="AC414">INDEX($H414:$K414,0,MATCH(AC$396,$H$396:$K$396,0))*INDEX($J$390:$R$393,MATCH(AC$396,$I$390:$I$393,0),MATCH(AC$395,$J$389:$R$389,0))</f>
        <v>1</v>
      </c>
      <c r="AD414" s="1003" cm="1">
        <f t="array" ref="AD414">INDEX($H414:$K414,0,MATCH(AD$396,$H$396:$K$396,0))*INDEX($J$390:$R$393,MATCH(AD$396,$I$390:$I$393,0),MATCH(AD$395,$J$389:$R$389,0))</f>
        <v>2</v>
      </c>
      <c r="AE414" s="1003" cm="1">
        <f t="array" ref="AE414">INDEX($H414:$K414,0,MATCH(AE$396,$H$396:$K$396,0))*INDEX($J$390:$R$393,MATCH(AE$396,$I$390:$I$393,0),MATCH(AE$395,$J$389:$R$389,0))</f>
        <v>1</v>
      </c>
      <c r="AF414" s="1003" cm="1">
        <f t="array" ref="AF414">INDEX($H414:$K414,0,MATCH(AF$396,$H$396:$K$396,0))*INDEX($J$390:$R$393,MATCH(AF$396,$I$390:$I$393,0),MATCH(AF$395,$J$389:$R$389,0))</f>
        <v>1</v>
      </c>
      <c r="AG414" s="1003" cm="1">
        <f t="array" ref="AG414">INDEX($H414:$K414,0,MATCH(AG$396,$H$396:$K$396,0))*INDEX($J$390:$R$393,MATCH(AG$396,$I$390:$I$393,0),MATCH(AG$395,$J$389:$R$389,0))</f>
        <v>1</v>
      </c>
      <c r="AH414" s="1003" cm="1">
        <f t="array" ref="AH414">INDEX($H414:$K414,0,MATCH(AH$396,$H$396:$K$396,0))*INDEX($J$390:$R$393,MATCH(AH$396,$I$390:$I$393,0),MATCH(AH$395,$J$389:$R$389,0))</f>
        <v>2</v>
      </c>
      <c r="AI414" s="1003" cm="1">
        <f t="array" ref="AI414">INDEX($H414:$K414,0,MATCH(AI$396,$H$396:$K$396,0))*INDEX($J$390:$R$393,MATCH(AI$396,$I$390:$I$393,0),MATCH(AI$395,$J$389:$R$389,0))</f>
        <v>1</v>
      </c>
      <c r="AJ414" s="1003" cm="1">
        <f t="array" ref="AJ414">INDEX($H414:$K414,0,MATCH(AJ$396,$H$396:$K$396,0))*INDEX($J$390:$R$393,MATCH(AJ$396,$I$390:$I$393,0),MATCH(AJ$395,$J$389:$R$389,0))</f>
        <v>1</v>
      </c>
      <c r="AK414" s="1003" cm="1">
        <f t="array" ref="AK414">INDEX($H414:$K414,0,MATCH(AK$396,$H$396:$K$396,0))*INDEX($J$390:$R$393,MATCH(AK$396,$I$390:$I$393,0),MATCH(AK$395,$J$389:$R$389,0))</f>
        <v>1</v>
      </c>
      <c r="AL414" s="1003" cm="1">
        <f t="array" ref="AL414">INDEX($H414:$K414,0,MATCH(AL$396,$H$396:$K$396,0))*INDEX($J$390:$R$393,MATCH(AL$396,$I$390:$I$393,0),MATCH(AL$395,$J$389:$R$389,0))</f>
        <v>2</v>
      </c>
      <c r="AM414" s="1003" cm="1">
        <f t="array" ref="AM414">INDEX($H414:$K414,0,MATCH(AM$396,$H$396:$K$396,0))*INDEX($J$390:$R$393,MATCH(AM$396,$I$390:$I$393,0),MATCH(AM$395,$J$389:$R$389,0))</f>
        <v>1</v>
      </c>
      <c r="AN414" s="1003" cm="1">
        <f t="array" ref="AN414">INDEX($H414:$K414,0,MATCH(AN$396,$H$396:$K$396,0))*INDEX($J$390:$R$393,MATCH(AN$396,$I$390:$I$393,0),MATCH(AN$395,$J$389:$R$389,0))</f>
        <v>1</v>
      </c>
      <c r="AO414" s="1003" cm="1">
        <f t="array" ref="AO414">INDEX($H414:$K414,0,MATCH(AO$396,$H$396:$K$396,0))*INDEX($J$390:$R$393,MATCH(AO$396,$I$390:$I$393,0),MATCH(AO$395,$J$389:$R$389,0))</f>
        <v>1</v>
      </c>
      <c r="AP414" s="1003" cm="1">
        <f t="array" ref="AP414">INDEX($H414:$K414,0,MATCH(AP$396,$H$396:$K$396,0))*INDEX($J$390:$R$393,MATCH(AP$396,$I$390:$I$393,0),MATCH(AP$395,$J$389:$R$389,0))</f>
        <v>2</v>
      </c>
      <c r="AQ414" s="1003" cm="1">
        <f t="array" ref="AQ414">INDEX($H414:$K414,0,MATCH(AQ$396,$H$396:$K$396,0))*INDEX($J$390:$R$393,MATCH(AQ$396,$I$390:$I$393,0),MATCH(AQ$395,$J$389:$R$389,0))</f>
        <v>1</v>
      </c>
      <c r="AR414" s="1003" cm="1">
        <f t="array" ref="AR414">INDEX($H414:$K414,0,MATCH(AR$396,$H$396:$K$396,0))*INDEX($J$390:$R$393,MATCH(AR$396,$I$390:$I$393,0),MATCH(AR$395,$J$389:$R$389,0))</f>
        <v>1</v>
      </c>
      <c r="AS414" s="1003" cm="1">
        <f t="array" ref="AS414">INDEX($H414:$K414,0,MATCH(AS$396,$H$396:$K$396,0))*INDEX($J$390:$R$393,MATCH(AS$396,$I$390:$I$393,0),MATCH(AS$395,$J$389:$R$389,0))</f>
        <v>1</v>
      </c>
      <c r="AT414" s="1003" cm="1">
        <f t="array" ref="AT414">INDEX($H414:$K414,0,MATCH(AT$396,$H$396:$K$396,0))*INDEX($J$390:$R$393,MATCH(AT$396,$I$390:$I$393,0),MATCH(AT$395,$J$389:$R$389,0))</f>
        <v>2</v>
      </c>
      <c r="AU414" s="1003" cm="1">
        <f t="array" ref="AU414">INDEX($H414:$K414,0,MATCH(AU$396,$H$396:$K$396,0))*INDEX($J$390:$R$393,MATCH(AU$396,$I$390:$I$393,0),MATCH(AU$395,$J$389:$R$389,0))</f>
        <v>1</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YYBNBr</v>
      </c>
      <c r="H415" s="356">
        <v>1</v>
      </c>
      <c r="I415" s="356">
        <v>1</v>
      </c>
      <c r="J415" s="356">
        <v>3</v>
      </c>
      <c r="K415" s="356">
        <v>1</v>
      </c>
      <c r="L415" s="1003" cm="1">
        <f t="array" ref="L415">INDEX($H415:$K415,0,MATCH(L$396,$H$396:$K$396,0))*INDEX($J$390:$R$393,MATCH(L$396,$I$390:$I$393,0),MATCH(L$395,$J$389:$R$389,0))</f>
        <v>2</v>
      </c>
      <c r="M415" s="1003" cm="1">
        <f t="array" ref="M415">INDEX($H415:$K415,0,MATCH(M$396,$H$396:$K$396,0))*INDEX($J$390:$R$393,MATCH(M$396,$I$390:$I$393,0),MATCH(M$395,$J$389:$R$389,0))</f>
        <v>1</v>
      </c>
      <c r="N415" s="1003" cm="1">
        <f t="array" ref="N415">INDEX($H415:$K415,0,MATCH(N$396,$H$396:$K$396,0))*INDEX($J$390:$R$393,MATCH(N$396,$I$390:$I$393,0),MATCH(N$395,$J$389:$R$389,0))</f>
        <v>3</v>
      </c>
      <c r="O415" s="1003" cm="1">
        <f t="array" ref="O415">INDEX($H415:$K415,0,MATCH(O$396,$H$396:$K$396,0))*INDEX($J$390:$R$393,MATCH(O$396,$I$390:$I$393,0),MATCH(O$395,$J$389:$R$389,0))</f>
        <v>1</v>
      </c>
      <c r="P415" s="1003" cm="1">
        <f t="array" ref="P415">INDEX($H415:$K415,0,MATCH(P$396,$H$396:$K$396,0))*INDEX($J$390:$R$393,MATCH(P$396,$I$390:$I$393,0),MATCH(P$395,$J$389:$R$389,0))</f>
        <v>2</v>
      </c>
      <c r="Q415" s="1003" cm="1">
        <f t="array" ref="Q415">INDEX($H415:$K415,0,MATCH(Q$396,$H$396:$K$396,0))*INDEX($J$390:$R$393,MATCH(Q$396,$I$390:$I$393,0),MATCH(Q$395,$J$389:$R$389,0))</f>
        <v>1</v>
      </c>
      <c r="R415" s="1003" cm="1">
        <f t="array" ref="R415">INDEX($H415:$K415,0,MATCH(R$396,$H$396:$K$396,0))*INDEX($J$390:$R$393,MATCH(R$396,$I$390:$I$393,0),MATCH(R$395,$J$389:$R$389,0))</f>
        <v>3</v>
      </c>
      <c r="S415" s="1003" cm="1">
        <f t="array" ref="S415">INDEX($H415:$K415,0,MATCH(S$396,$H$396:$K$396,0))*INDEX($J$390:$R$393,MATCH(S$396,$I$390:$I$393,0),MATCH(S$395,$J$389:$R$389,0))</f>
        <v>1</v>
      </c>
      <c r="T415" s="1003" cm="1">
        <f t="array" ref="T415">INDEX($H415:$K415,0,MATCH(T$396,$H$396:$K$396,0))*INDEX($J$390:$R$393,MATCH(T$396,$I$390:$I$393,0),MATCH(T$395,$J$389:$R$389,0))</f>
        <v>2</v>
      </c>
      <c r="U415" s="1003" cm="1">
        <f t="array" ref="U415">INDEX($H415:$K415,0,MATCH(U$396,$H$396:$K$396,0))*INDEX($J$390:$R$393,MATCH(U$396,$I$390:$I$393,0),MATCH(U$395,$J$389:$R$389,0))</f>
        <v>1</v>
      </c>
      <c r="V415" s="1003" cm="1">
        <f t="array" ref="V415">INDEX($H415:$K415,0,MATCH(V$396,$H$396:$K$396,0))*INDEX($J$390:$R$393,MATCH(V$396,$I$390:$I$393,0),MATCH(V$395,$J$389:$R$389,0))</f>
        <v>3</v>
      </c>
      <c r="W415" s="1003" cm="1">
        <f t="array" ref="W415">INDEX($H415:$K415,0,MATCH(W$396,$H$396:$K$396,0))*INDEX($J$390:$R$393,MATCH(W$396,$I$390:$I$393,0),MATCH(W$395,$J$389:$R$389,0))</f>
        <v>1</v>
      </c>
      <c r="X415" s="1003" cm="1">
        <f t="array" ref="X415">INDEX($H415:$K415,0,MATCH(X$396,$H$396:$K$396,0))*INDEX($J$390:$R$393,MATCH(X$396,$I$390:$I$393,0),MATCH(X$395,$J$389:$R$389,0))</f>
        <v>2</v>
      </c>
      <c r="Y415" s="1003" cm="1">
        <f t="array" ref="Y415">INDEX($H415:$K415,0,MATCH(Y$396,$H$396:$K$396,0))*INDEX($J$390:$R$393,MATCH(Y$396,$I$390:$I$393,0),MATCH(Y$395,$J$389:$R$389,0))</f>
        <v>1</v>
      </c>
      <c r="Z415" s="1003" cm="1">
        <f t="array" ref="Z415">INDEX($H415:$K415,0,MATCH(Z$396,$H$396:$K$396,0))*INDEX($J$390:$R$393,MATCH(Z$396,$I$390:$I$393,0),MATCH(Z$395,$J$389:$R$389,0))</f>
        <v>3</v>
      </c>
      <c r="AA415" s="1003" cm="1">
        <f t="array" ref="AA415">INDEX($H415:$K415,0,MATCH(AA$396,$H$396:$K$396,0))*INDEX($J$390:$R$393,MATCH(AA$396,$I$390:$I$393,0),MATCH(AA$395,$J$389:$R$389,0))</f>
        <v>1</v>
      </c>
      <c r="AB415" s="1003" cm="1">
        <f t="array" ref="AB415">INDEX($H415:$K415,0,MATCH(AB$396,$H$396:$K$396,0))*INDEX($J$390:$R$393,MATCH(AB$396,$I$390:$I$393,0),MATCH(AB$395,$J$389:$R$389,0))</f>
        <v>1</v>
      </c>
      <c r="AC415" s="1003" cm="1">
        <f t="array" ref="AC415">INDEX($H415:$K415,0,MATCH(AC$396,$H$396:$K$396,0))*INDEX($J$390:$R$393,MATCH(AC$396,$I$390:$I$393,0),MATCH(AC$395,$J$389:$R$389,0))</f>
        <v>1</v>
      </c>
      <c r="AD415" s="1003" cm="1">
        <f t="array" ref="AD415">INDEX($H415:$K415,0,MATCH(AD$396,$H$396:$K$396,0))*INDEX($J$390:$R$393,MATCH(AD$396,$I$390:$I$393,0),MATCH(AD$395,$J$389:$R$389,0))</f>
        <v>3</v>
      </c>
      <c r="AE415" s="1003" cm="1">
        <f t="array" ref="AE415">INDEX($H415:$K415,0,MATCH(AE$396,$H$396:$K$396,0))*INDEX($J$390:$R$393,MATCH(AE$396,$I$390:$I$393,0),MATCH(AE$395,$J$389:$R$389,0))</f>
        <v>1</v>
      </c>
      <c r="AF415" s="1003" cm="1">
        <f t="array" ref="AF415">INDEX($H415:$K415,0,MATCH(AF$396,$H$396:$K$396,0))*INDEX($J$390:$R$393,MATCH(AF$396,$I$390:$I$393,0),MATCH(AF$395,$J$389:$R$389,0))</f>
        <v>1</v>
      </c>
      <c r="AG415" s="1003" cm="1">
        <f t="array" ref="AG415">INDEX($H415:$K415,0,MATCH(AG$396,$H$396:$K$396,0))*INDEX($J$390:$R$393,MATCH(AG$396,$I$390:$I$393,0),MATCH(AG$395,$J$389:$R$389,0))</f>
        <v>1</v>
      </c>
      <c r="AH415" s="1003" cm="1">
        <f t="array" ref="AH415">INDEX($H415:$K415,0,MATCH(AH$396,$H$396:$K$396,0))*INDEX($J$390:$R$393,MATCH(AH$396,$I$390:$I$393,0),MATCH(AH$395,$J$389:$R$389,0))</f>
        <v>3</v>
      </c>
      <c r="AI415" s="1003" cm="1">
        <f t="array" ref="AI415">INDEX($H415:$K415,0,MATCH(AI$396,$H$396:$K$396,0))*INDEX($J$390:$R$393,MATCH(AI$396,$I$390:$I$393,0),MATCH(AI$395,$J$389:$R$389,0))</f>
        <v>1</v>
      </c>
      <c r="AJ415" s="1003" cm="1">
        <f t="array" ref="AJ415">INDEX($H415:$K415,0,MATCH(AJ$396,$H$396:$K$396,0))*INDEX($J$390:$R$393,MATCH(AJ$396,$I$390:$I$393,0),MATCH(AJ$395,$J$389:$R$389,0))</f>
        <v>1</v>
      </c>
      <c r="AK415" s="1003" cm="1">
        <f t="array" ref="AK415">INDEX($H415:$K415,0,MATCH(AK$396,$H$396:$K$396,0))*INDEX($J$390:$R$393,MATCH(AK$396,$I$390:$I$393,0),MATCH(AK$395,$J$389:$R$389,0))</f>
        <v>1</v>
      </c>
      <c r="AL415" s="1003" cm="1">
        <f t="array" ref="AL415">INDEX($H415:$K415,0,MATCH(AL$396,$H$396:$K$396,0))*INDEX($J$390:$R$393,MATCH(AL$396,$I$390:$I$393,0),MATCH(AL$395,$J$389:$R$389,0))</f>
        <v>3</v>
      </c>
      <c r="AM415" s="1003" cm="1">
        <f t="array" ref="AM415">INDEX($H415:$K415,0,MATCH(AM$396,$H$396:$K$396,0))*INDEX($J$390:$R$393,MATCH(AM$396,$I$390:$I$393,0),MATCH(AM$395,$J$389:$R$389,0))</f>
        <v>1</v>
      </c>
      <c r="AN415" s="1003" cm="1">
        <f t="array" ref="AN415">INDEX($H415:$K415,0,MATCH(AN$396,$H$396:$K$396,0))*INDEX($J$390:$R$393,MATCH(AN$396,$I$390:$I$393,0),MATCH(AN$395,$J$389:$R$389,0))</f>
        <v>1</v>
      </c>
      <c r="AO415" s="1003" cm="1">
        <f t="array" ref="AO415">INDEX($H415:$K415,0,MATCH(AO$396,$H$396:$K$396,0))*INDEX($J$390:$R$393,MATCH(AO$396,$I$390:$I$393,0),MATCH(AO$395,$J$389:$R$389,0))</f>
        <v>1</v>
      </c>
      <c r="AP415" s="1003" cm="1">
        <f t="array" ref="AP415">INDEX($H415:$K415,0,MATCH(AP$396,$H$396:$K$396,0))*INDEX($J$390:$R$393,MATCH(AP$396,$I$390:$I$393,0),MATCH(AP$395,$J$389:$R$389,0))</f>
        <v>3</v>
      </c>
      <c r="AQ415" s="1003" cm="1">
        <f t="array" ref="AQ415">INDEX($H415:$K415,0,MATCH(AQ$396,$H$396:$K$396,0))*INDEX($J$390:$R$393,MATCH(AQ$396,$I$390:$I$393,0),MATCH(AQ$395,$J$389:$R$389,0))</f>
        <v>1</v>
      </c>
      <c r="AR415" s="1003" cm="1">
        <f t="array" ref="AR415">INDEX($H415:$K415,0,MATCH(AR$396,$H$396:$K$396,0))*INDEX($J$390:$R$393,MATCH(AR$396,$I$390:$I$393,0),MATCH(AR$395,$J$389:$R$389,0))</f>
        <v>1</v>
      </c>
      <c r="AS415" s="1003" cm="1">
        <f t="array" ref="AS415">INDEX($H415:$K415,0,MATCH(AS$396,$H$396:$K$396,0))*INDEX($J$390:$R$393,MATCH(AS$396,$I$390:$I$393,0),MATCH(AS$395,$J$389:$R$389,0))</f>
        <v>1</v>
      </c>
      <c r="AT415" s="1003" cm="1">
        <f t="array" ref="AT415">INDEX($H415:$K415,0,MATCH(AT$396,$H$396:$K$396,0))*INDEX($J$390:$R$393,MATCH(AT$396,$I$390:$I$393,0),MATCH(AT$395,$J$389:$R$389,0))</f>
        <v>3</v>
      </c>
      <c r="AU415" s="1003" cm="1">
        <f t="array" ref="AU415">INDEX($H415:$K415,0,MATCH(AU$396,$H$396:$K$396,0))*INDEX($J$390:$R$393,MATCH(AU$396,$I$390:$I$393,0),MATCH(AU$395,$J$389:$R$389,0))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YYNWBr</v>
      </c>
      <c r="H416" s="356">
        <v>1</v>
      </c>
      <c r="I416" s="356">
        <v>1</v>
      </c>
      <c r="J416" s="356">
        <v>3</v>
      </c>
      <c r="K416" s="356">
        <v>1</v>
      </c>
      <c r="L416" s="1003" cm="1">
        <f t="array" ref="L416">INDEX($H416:$K416,0,MATCH(L$396,$H$396:$K$396,0))*INDEX($J$390:$R$393,MATCH(L$396,$I$390:$I$393,0),MATCH(L$395,$J$389:$R$389,0))</f>
        <v>2</v>
      </c>
      <c r="M416" s="1003" cm="1">
        <f t="array" ref="M416">INDEX($H416:$K416,0,MATCH(M$396,$H$396:$K$396,0))*INDEX($J$390:$R$393,MATCH(M$396,$I$390:$I$393,0),MATCH(M$395,$J$389:$R$389,0))</f>
        <v>1</v>
      </c>
      <c r="N416" s="1003" cm="1">
        <f t="array" ref="N416">INDEX($H416:$K416,0,MATCH(N$396,$H$396:$K$396,0))*INDEX($J$390:$R$393,MATCH(N$396,$I$390:$I$393,0),MATCH(N$395,$J$389:$R$389,0))</f>
        <v>3</v>
      </c>
      <c r="O416" s="1003" cm="1">
        <f t="array" ref="O416">INDEX($H416:$K416,0,MATCH(O$396,$H$396:$K$396,0))*INDEX($J$390:$R$393,MATCH(O$396,$I$390:$I$393,0),MATCH(O$395,$J$389:$R$389,0))</f>
        <v>1</v>
      </c>
      <c r="P416" s="1003" cm="1">
        <f t="array" ref="P416">INDEX($H416:$K416,0,MATCH(P$396,$H$396:$K$396,0))*INDEX($J$390:$R$393,MATCH(P$396,$I$390:$I$393,0),MATCH(P$395,$J$389:$R$389,0))</f>
        <v>2</v>
      </c>
      <c r="Q416" s="1003" cm="1">
        <f t="array" ref="Q416">INDEX($H416:$K416,0,MATCH(Q$396,$H$396:$K$396,0))*INDEX($J$390:$R$393,MATCH(Q$396,$I$390:$I$393,0),MATCH(Q$395,$J$389:$R$389,0))</f>
        <v>1</v>
      </c>
      <c r="R416" s="1003" cm="1">
        <f t="array" ref="R416">INDEX($H416:$K416,0,MATCH(R$396,$H$396:$K$396,0))*INDEX($J$390:$R$393,MATCH(R$396,$I$390:$I$393,0),MATCH(R$395,$J$389:$R$389,0))</f>
        <v>3</v>
      </c>
      <c r="S416" s="1003" cm="1">
        <f t="array" ref="S416">INDEX($H416:$K416,0,MATCH(S$396,$H$396:$K$396,0))*INDEX($J$390:$R$393,MATCH(S$396,$I$390:$I$393,0),MATCH(S$395,$J$389:$R$389,0))</f>
        <v>1</v>
      </c>
      <c r="T416" s="1003" cm="1">
        <f t="array" ref="T416">INDEX($H416:$K416,0,MATCH(T$396,$H$396:$K$396,0))*INDEX($J$390:$R$393,MATCH(T$396,$I$390:$I$393,0),MATCH(T$395,$J$389:$R$389,0))</f>
        <v>2</v>
      </c>
      <c r="U416" s="1003" cm="1">
        <f t="array" ref="U416">INDEX($H416:$K416,0,MATCH(U$396,$H$396:$K$396,0))*INDEX($J$390:$R$393,MATCH(U$396,$I$390:$I$393,0),MATCH(U$395,$J$389:$R$389,0))</f>
        <v>1</v>
      </c>
      <c r="V416" s="1003" cm="1">
        <f t="array" ref="V416">INDEX($H416:$K416,0,MATCH(V$396,$H$396:$K$396,0))*INDEX($J$390:$R$393,MATCH(V$396,$I$390:$I$393,0),MATCH(V$395,$J$389:$R$389,0))</f>
        <v>3</v>
      </c>
      <c r="W416" s="1003" cm="1">
        <f t="array" ref="W416">INDEX($H416:$K416,0,MATCH(W$396,$H$396:$K$396,0))*INDEX($J$390:$R$393,MATCH(W$396,$I$390:$I$393,0),MATCH(W$395,$J$389:$R$389,0))</f>
        <v>1</v>
      </c>
      <c r="X416" s="1003" cm="1">
        <f t="array" ref="X416">INDEX($H416:$K416,0,MATCH(X$396,$H$396:$K$396,0))*INDEX($J$390:$R$393,MATCH(X$396,$I$390:$I$393,0),MATCH(X$395,$J$389:$R$389,0))</f>
        <v>2</v>
      </c>
      <c r="Y416" s="1003" cm="1">
        <f t="array" ref="Y416">INDEX($H416:$K416,0,MATCH(Y$396,$H$396:$K$396,0))*INDEX($J$390:$R$393,MATCH(Y$396,$I$390:$I$393,0),MATCH(Y$395,$J$389:$R$389,0))</f>
        <v>1</v>
      </c>
      <c r="Z416" s="1003" cm="1">
        <f t="array" ref="Z416">INDEX($H416:$K416,0,MATCH(Z$396,$H$396:$K$396,0))*INDEX($J$390:$R$393,MATCH(Z$396,$I$390:$I$393,0),MATCH(Z$395,$J$389:$R$389,0))</f>
        <v>3</v>
      </c>
      <c r="AA416" s="1003" cm="1">
        <f t="array" ref="AA416">INDEX($H416:$K416,0,MATCH(AA$396,$H$396:$K$396,0))*INDEX($J$390:$R$393,MATCH(AA$396,$I$390:$I$393,0),MATCH(AA$395,$J$389:$R$389,0))</f>
        <v>1</v>
      </c>
      <c r="AB416" s="1003" cm="1">
        <f t="array" ref="AB416">INDEX($H416:$K416,0,MATCH(AB$396,$H$396:$K$396,0))*INDEX($J$390:$R$393,MATCH(AB$396,$I$390:$I$393,0),MATCH(AB$395,$J$389:$R$389,0))</f>
        <v>1</v>
      </c>
      <c r="AC416" s="1003" cm="1">
        <f t="array" ref="AC416">INDEX($H416:$K416,0,MATCH(AC$396,$H$396:$K$396,0))*INDEX($J$390:$R$393,MATCH(AC$396,$I$390:$I$393,0),MATCH(AC$395,$J$389:$R$389,0))</f>
        <v>1</v>
      </c>
      <c r="AD416" s="1003" cm="1">
        <f t="array" ref="AD416">INDEX($H416:$K416,0,MATCH(AD$396,$H$396:$K$396,0))*INDEX($J$390:$R$393,MATCH(AD$396,$I$390:$I$393,0),MATCH(AD$395,$J$389:$R$389,0))</f>
        <v>3</v>
      </c>
      <c r="AE416" s="1003" cm="1">
        <f t="array" ref="AE416">INDEX($H416:$K416,0,MATCH(AE$396,$H$396:$K$396,0))*INDEX($J$390:$R$393,MATCH(AE$396,$I$390:$I$393,0),MATCH(AE$395,$J$389:$R$389,0))</f>
        <v>1</v>
      </c>
      <c r="AF416" s="1003" cm="1">
        <f t="array" ref="AF416">INDEX($H416:$K416,0,MATCH(AF$396,$H$396:$K$396,0))*INDEX($J$390:$R$393,MATCH(AF$396,$I$390:$I$393,0),MATCH(AF$395,$J$389:$R$389,0))</f>
        <v>1</v>
      </c>
      <c r="AG416" s="1003" cm="1">
        <f t="array" ref="AG416">INDEX($H416:$K416,0,MATCH(AG$396,$H$396:$K$396,0))*INDEX($J$390:$R$393,MATCH(AG$396,$I$390:$I$393,0),MATCH(AG$395,$J$389:$R$389,0))</f>
        <v>1</v>
      </c>
      <c r="AH416" s="1003" cm="1">
        <f t="array" ref="AH416">INDEX($H416:$K416,0,MATCH(AH$396,$H$396:$K$396,0))*INDEX($J$390:$R$393,MATCH(AH$396,$I$390:$I$393,0),MATCH(AH$395,$J$389:$R$389,0))</f>
        <v>3</v>
      </c>
      <c r="AI416" s="1003" cm="1">
        <f t="array" ref="AI416">INDEX($H416:$K416,0,MATCH(AI$396,$H$396:$K$396,0))*INDEX($J$390:$R$393,MATCH(AI$396,$I$390:$I$393,0),MATCH(AI$395,$J$389:$R$389,0))</f>
        <v>1</v>
      </c>
      <c r="AJ416" s="1003" cm="1">
        <f t="array" ref="AJ416">INDEX($H416:$K416,0,MATCH(AJ$396,$H$396:$K$396,0))*INDEX($J$390:$R$393,MATCH(AJ$396,$I$390:$I$393,0),MATCH(AJ$395,$J$389:$R$389,0))</f>
        <v>1</v>
      </c>
      <c r="AK416" s="1003" cm="1">
        <f t="array" ref="AK416">INDEX($H416:$K416,0,MATCH(AK$396,$H$396:$K$396,0))*INDEX($J$390:$R$393,MATCH(AK$396,$I$390:$I$393,0),MATCH(AK$395,$J$389:$R$389,0))</f>
        <v>1</v>
      </c>
      <c r="AL416" s="1003" cm="1">
        <f t="array" ref="AL416">INDEX($H416:$K416,0,MATCH(AL$396,$H$396:$K$396,0))*INDEX($J$390:$R$393,MATCH(AL$396,$I$390:$I$393,0),MATCH(AL$395,$J$389:$R$389,0))</f>
        <v>3</v>
      </c>
      <c r="AM416" s="1003" cm="1">
        <f t="array" ref="AM416">INDEX($H416:$K416,0,MATCH(AM$396,$H$396:$K$396,0))*INDEX($J$390:$R$393,MATCH(AM$396,$I$390:$I$393,0),MATCH(AM$395,$J$389:$R$389,0))</f>
        <v>1</v>
      </c>
      <c r="AN416" s="1003" cm="1">
        <f t="array" ref="AN416">INDEX($H416:$K416,0,MATCH(AN$396,$H$396:$K$396,0))*INDEX($J$390:$R$393,MATCH(AN$396,$I$390:$I$393,0),MATCH(AN$395,$J$389:$R$389,0))</f>
        <v>1</v>
      </c>
      <c r="AO416" s="1003" cm="1">
        <f t="array" ref="AO416">INDEX($H416:$K416,0,MATCH(AO$396,$H$396:$K$396,0))*INDEX($J$390:$R$393,MATCH(AO$396,$I$390:$I$393,0),MATCH(AO$395,$J$389:$R$389,0))</f>
        <v>1</v>
      </c>
      <c r="AP416" s="1003" cm="1">
        <f t="array" ref="AP416">INDEX($H416:$K416,0,MATCH(AP$396,$H$396:$K$396,0))*INDEX($J$390:$R$393,MATCH(AP$396,$I$390:$I$393,0),MATCH(AP$395,$J$389:$R$389,0))</f>
        <v>3</v>
      </c>
      <c r="AQ416" s="1003" cm="1">
        <f t="array" ref="AQ416">INDEX($H416:$K416,0,MATCH(AQ$396,$H$396:$K$396,0))*INDEX($J$390:$R$393,MATCH(AQ$396,$I$390:$I$393,0),MATCH(AQ$395,$J$389:$R$389,0))</f>
        <v>1</v>
      </c>
      <c r="AR416" s="1003" cm="1">
        <f t="array" ref="AR416">INDEX($H416:$K416,0,MATCH(AR$396,$H$396:$K$396,0))*INDEX($J$390:$R$393,MATCH(AR$396,$I$390:$I$393,0),MATCH(AR$395,$J$389:$R$389,0))</f>
        <v>1</v>
      </c>
      <c r="AS416" s="1003" cm="1">
        <f t="array" ref="AS416">INDEX($H416:$K416,0,MATCH(AS$396,$H$396:$K$396,0))*INDEX($J$390:$R$393,MATCH(AS$396,$I$390:$I$393,0),MATCH(AS$395,$J$389:$R$389,0))</f>
        <v>1</v>
      </c>
      <c r="AT416" s="1003" cm="1">
        <f t="array" ref="AT416">INDEX($H416:$K416,0,MATCH(AT$396,$H$396:$K$396,0))*INDEX($J$390:$R$393,MATCH(AT$396,$I$390:$I$393,0),MATCH(AT$395,$J$389:$R$389,0))</f>
        <v>3</v>
      </c>
      <c r="AU416" s="1003" cm="1">
        <f t="array" ref="AU416">INDEX($H416:$K416,0,MATCH(AU$396,$H$396:$K$396,0))*INDEX($J$390:$R$393,MATCH(AU$396,$I$390:$I$393,0),MATCH(AU$395,$J$389:$R$389,0))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YYWBNw</v>
      </c>
      <c r="H417" s="356">
        <v>1</v>
      </c>
      <c r="I417" s="356">
        <v>1</v>
      </c>
      <c r="J417" s="356">
        <v>1</v>
      </c>
      <c r="K417" s="356">
        <v>1</v>
      </c>
      <c r="L417" s="1003" cm="1">
        <f t="array" ref="L417">INDEX($H417:$K417,0,MATCH(L$396,$H$396:$K$396,0))*INDEX($J$390:$R$393,MATCH(L$396,$I$390:$I$393,0),MATCH(L$395,$J$389:$R$389,0))</f>
        <v>2</v>
      </c>
      <c r="M417" s="1003" cm="1">
        <f t="array" ref="M417">INDEX($H417:$K417,0,MATCH(M$396,$H$396:$K$396,0))*INDEX($J$390:$R$393,MATCH(M$396,$I$390:$I$393,0),MATCH(M$395,$J$389:$R$389,0))</f>
        <v>1</v>
      </c>
      <c r="N417" s="1003" cm="1">
        <f t="array" ref="N417">INDEX($H417:$K417,0,MATCH(N$396,$H$396:$K$396,0))*INDEX($J$390:$R$393,MATCH(N$396,$I$390:$I$393,0),MATCH(N$395,$J$389:$R$389,0))</f>
        <v>1</v>
      </c>
      <c r="O417" s="1003" cm="1">
        <f t="array" ref="O417">INDEX($H417:$K417,0,MATCH(O$396,$H$396:$K$396,0))*INDEX($J$390:$R$393,MATCH(O$396,$I$390:$I$393,0),MATCH(O$395,$J$389:$R$389,0))</f>
        <v>1</v>
      </c>
      <c r="P417" s="1003" cm="1">
        <f t="array" ref="P417">INDEX($H417:$K417,0,MATCH(P$396,$H$396:$K$396,0))*INDEX($J$390:$R$393,MATCH(P$396,$I$390:$I$393,0),MATCH(P$395,$J$389:$R$389,0))</f>
        <v>2</v>
      </c>
      <c r="Q417" s="1003" cm="1">
        <f t="array" ref="Q417">INDEX($H417:$K417,0,MATCH(Q$396,$H$396:$K$396,0))*INDEX($J$390:$R$393,MATCH(Q$396,$I$390:$I$393,0),MATCH(Q$395,$J$389:$R$389,0))</f>
        <v>1</v>
      </c>
      <c r="R417" s="1003" cm="1">
        <f t="array" ref="R417">INDEX($H417:$K417,0,MATCH(R$396,$H$396:$K$396,0))*INDEX($J$390:$R$393,MATCH(R$396,$I$390:$I$393,0),MATCH(R$395,$J$389:$R$389,0))</f>
        <v>1</v>
      </c>
      <c r="S417" s="1003" cm="1">
        <f t="array" ref="S417">INDEX($H417:$K417,0,MATCH(S$396,$H$396:$K$396,0))*INDEX($J$390:$R$393,MATCH(S$396,$I$390:$I$393,0),MATCH(S$395,$J$389:$R$389,0))</f>
        <v>1</v>
      </c>
      <c r="T417" s="1003" cm="1">
        <f t="array" ref="T417">INDEX($H417:$K417,0,MATCH(T$396,$H$396:$K$396,0))*INDEX($J$390:$R$393,MATCH(T$396,$I$390:$I$393,0),MATCH(T$395,$J$389:$R$389,0))</f>
        <v>2</v>
      </c>
      <c r="U417" s="1003" cm="1">
        <f t="array" ref="U417">INDEX($H417:$K417,0,MATCH(U$396,$H$396:$K$396,0))*INDEX($J$390:$R$393,MATCH(U$396,$I$390:$I$393,0),MATCH(U$395,$J$389:$R$389,0))</f>
        <v>1</v>
      </c>
      <c r="V417" s="1003" cm="1">
        <f t="array" ref="V417">INDEX($H417:$K417,0,MATCH(V$396,$H$396:$K$396,0))*INDEX($J$390:$R$393,MATCH(V$396,$I$390:$I$393,0),MATCH(V$395,$J$389:$R$389,0))</f>
        <v>1</v>
      </c>
      <c r="W417" s="1003" cm="1">
        <f t="array" ref="W417">INDEX($H417:$K417,0,MATCH(W$396,$H$396:$K$396,0))*INDEX($J$390:$R$393,MATCH(W$396,$I$390:$I$393,0),MATCH(W$395,$J$389:$R$389,0))</f>
        <v>1</v>
      </c>
      <c r="X417" s="1003" cm="1">
        <f t="array" ref="X417">INDEX($H417:$K417,0,MATCH(X$396,$H$396:$K$396,0))*INDEX($J$390:$R$393,MATCH(X$396,$I$390:$I$393,0),MATCH(X$395,$J$389:$R$389,0))</f>
        <v>2</v>
      </c>
      <c r="Y417" s="1003" cm="1">
        <f t="array" ref="Y417">INDEX($H417:$K417,0,MATCH(Y$396,$H$396:$K$396,0))*INDEX($J$390:$R$393,MATCH(Y$396,$I$390:$I$393,0),MATCH(Y$395,$J$389:$R$389,0))</f>
        <v>1</v>
      </c>
      <c r="Z417" s="1003" cm="1">
        <f t="array" ref="Z417">INDEX($H417:$K417,0,MATCH(Z$396,$H$396:$K$396,0))*INDEX($J$390:$R$393,MATCH(Z$396,$I$390:$I$393,0),MATCH(Z$395,$J$389:$R$389,0))</f>
        <v>1</v>
      </c>
      <c r="AA417" s="1003" cm="1">
        <f t="array" ref="AA417">INDEX($H417:$K417,0,MATCH(AA$396,$H$396:$K$396,0))*INDEX($J$390:$R$393,MATCH(AA$396,$I$390:$I$393,0),MATCH(AA$395,$J$389:$R$389,0))</f>
        <v>1</v>
      </c>
      <c r="AB417" s="1003" cm="1">
        <f t="array" ref="AB417">INDEX($H417:$K417,0,MATCH(AB$396,$H$396:$K$396,0))*INDEX($J$390:$R$393,MATCH(AB$396,$I$390:$I$393,0),MATCH(AB$395,$J$389:$R$389,0))</f>
        <v>1</v>
      </c>
      <c r="AC417" s="1003" cm="1">
        <f t="array" ref="AC417">INDEX($H417:$K417,0,MATCH(AC$396,$H$396:$K$396,0))*INDEX($J$390:$R$393,MATCH(AC$396,$I$390:$I$393,0),MATCH(AC$395,$J$389:$R$389,0))</f>
        <v>1</v>
      </c>
      <c r="AD417" s="1003" cm="1">
        <f t="array" ref="AD417">INDEX($H417:$K417,0,MATCH(AD$396,$H$396:$K$396,0))*INDEX($J$390:$R$393,MATCH(AD$396,$I$390:$I$393,0),MATCH(AD$395,$J$389:$R$389,0))</f>
        <v>1</v>
      </c>
      <c r="AE417" s="1003" cm="1">
        <f t="array" ref="AE417">INDEX($H417:$K417,0,MATCH(AE$396,$H$396:$K$396,0))*INDEX($J$390:$R$393,MATCH(AE$396,$I$390:$I$393,0),MATCH(AE$395,$J$389:$R$389,0))</f>
        <v>1</v>
      </c>
      <c r="AF417" s="1003" cm="1">
        <f t="array" ref="AF417">INDEX($H417:$K417,0,MATCH(AF$396,$H$396:$K$396,0))*INDEX($J$390:$R$393,MATCH(AF$396,$I$390:$I$393,0),MATCH(AF$395,$J$389:$R$389,0))</f>
        <v>1</v>
      </c>
      <c r="AG417" s="1003" cm="1">
        <f t="array" ref="AG417">INDEX($H417:$K417,0,MATCH(AG$396,$H$396:$K$396,0))*INDEX($J$390:$R$393,MATCH(AG$396,$I$390:$I$393,0),MATCH(AG$395,$J$389:$R$389,0))</f>
        <v>1</v>
      </c>
      <c r="AH417" s="1003" cm="1">
        <f t="array" ref="AH417">INDEX($H417:$K417,0,MATCH(AH$396,$H$396:$K$396,0))*INDEX($J$390:$R$393,MATCH(AH$396,$I$390:$I$393,0),MATCH(AH$395,$J$389:$R$389,0))</f>
        <v>1</v>
      </c>
      <c r="AI417" s="1003" cm="1">
        <f t="array" ref="AI417">INDEX($H417:$K417,0,MATCH(AI$396,$H$396:$K$396,0))*INDEX($J$390:$R$393,MATCH(AI$396,$I$390:$I$393,0),MATCH(AI$395,$J$389:$R$389,0))</f>
        <v>1</v>
      </c>
      <c r="AJ417" s="1003" cm="1">
        <f t="array" ref="AJ417">INDEX($H417:$K417,0,MATCH(AJ$396,$H$396:$K$396,0))*INDEX($J$390:$R$393,MATCH(AJ$396,$I$390:$I$393,0),MATCH(AJ$395,$J$389:$R$389,0))</f>
        <v>1</v>
      </c>
      <c r="AK417" s="1003" cm="1">
        <f t="array" ref="AK417">INDEX($H417:$K417,0,MATCH(AK$396,$H$396:$K$396,0))*INDEX($J$390:$R$393,MATCH(AK$396,$I$390:$I$393,0),MATCH(AK$395,$J$389:$R$389,0))</f>
        <v>1</v>
      </c>
      <c r="AL417" s="1003" cm="1">
        <f t="array" ref="AL417">INDEX($H417:$K417,0,MATCH(AL$396,$H$396:$K$396,0))*INDEX($J$390:$R$393,MATCH(AL$396,$I$390:$I$393,0),MATCH(AL$395,$J$389:$R$389,0))</f>
        <v>1</v>
      </c>
      <c r="AM417" s="1003" cm="1">
        <f t="array" ref="AM417">INDEX($H417:$K417,0,MATCH(AM$396,$H$396:$K$396,0))*INDEX($J$390:$R$393,MATCH(AM$396,$I$390:$I$393,0),MATCH(AM$395,$J$389:$R$389,0))</f>
        <v>1</v>
      </c>
      <c r="AN417" s="1003" cm="1">
        <f t="array" ref="AN417">INDEX($H417:$K417,0,MATCH(AN$396,$H$396:$K$396,0))*INDEX($J$390:$R$393,MATCH(AN$396,$I$390:$I$393,0),MATCH(AN$395,$J$389:$R$389,0))</f>
        <v>1</v>
      </c>
      <c r="AO417" s="1003" cm="1">
        <f t="array" ref="AO417">INDEX($H417:$K417,0,MATCH(AO$396,$H$396:$K$396,0))*INDEX($J$390:$R$393,MATCH(AO$396,$I$390:$I$393,0),MATCH(AO$395,$J$389:$R$389,0))</f>
        <v>1</v>
      </c>
      <c r="AP417" s="1003" cm="1">
        <f t="array" ref="AP417">INDEX($H417:$K417,0,MATCH(AP$396,$H$396:$K$396,0))*INDEX($J$390:$R$393,MATCH(AP$396,$I$390:$I$393,0),MATCH(AP$395,$J$389:$R$389,0))</f>
        <v>1</v>
      </c>
      <c r="AQ417" s="1003" cm="1">
        <f t="array" ref="AQ417">INDEX($H417:$K417,0,MATCH(AQ$396,$H$396:$K$396,0))*INDEX($J$390:$R$393,MATCH(AQ$396,$I$390:$I$393,0),MATCH(AQ$395,$J$389:$R$389,0))</f>
        <v>1</v>
      </c>
      <c r="AR417" s="1003" cm="1">
        <f t="array" ref="AR417">INDEX($H417:$K417,0,MATCH(AR$396,$H$396:$K$396,0))*INDEX($J$390:$R$393,MATCH(AR$396,$I$390:$I$393,0),MATCH(AR$395,$J$389:$R$389,0))</f>
        <v>1</v>
      </c>
      <c r="AS417" s="1003" cm="1">
        <f t="array" ref="AS417">INDEX($H417:$K417,0,MATCH(AS$396,$H$396:$K$396,0))*INDEX($J$390:$R$393,MATCH(AS$396,$I$390:$I$393,0),MATCH(AS$395,$J$389:$R$389,0))</f>
        <v>1</v>
      </c>
      <c r="AT417" s="1003" cm="1">
        <f t="array" ref="AT417">INDEX($H417:$K417,0,MATCH(AT$396,$H$396:$K$396,0))*INDEX($J$390:$R$393,MATCH(AT$396,$I$390:$I$393,0),MATCH(AT$395,$J$389:$R$389,0))</f>
        <v>1</v>
      </c>
      <c r="AU417" s="1003" cm="1">
        <f t="array" ref="AU417">INDEX($H417:$K417,0,MATCH(AU$396,$H$396:$K$396,0))*INDEX($J$390:$R$393,MATCH(AU$396,$I$390:$I$393,0),MATCH(AU$395,$J$389:$R$389,0))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YYBNWb</v>
      </c>
      <c r="H418" s="356">
        <v>1</v>
      </c>
      <c r="I418" s="356">
        <v>1</v>
      </c>
      <c r="J418" s="356">
        <v>2</v>
      </c>
      <c r="K418" s="356">
        <v>2</v>
      </c>
      <c r="L418" s="1003" cm="1">
        <f t="array" ref="L418">INDEX($H418:$K418,0,MATCH(L$396,$H$396:$K$396,0))*INDEX($J$390:$R$393,MATCH(L$396,$I$390:$I$393,0),MATCH(L$395,$J$389:$R$389,0))</f>
        <v>2</v>
      </c>
      <c r="M418" s="1003" cm="1">
        <f t="array" ref="M418">INDEX($H418:$K418,0,MATCH(M$396,$H$396:$K$396,0))*INDEX($J$390:$R$393,MATCH(M$396,$I$390:$I$393,0),MATCH(M$395,$J$389:$R$389,0))</f>
        <v>1</v>
      </c>
      <c r="N418" s="1003" cm="1">
        <f t="array" ref="N418">INDEX($H418:$K418,0,MATCH(N$396,$H$396:$K$396,0))*INDEX($J$390:$R$393,MATCH(N$396,$I$390:$I$393,0),MATCH(N$395,$J$389:$R$389,0))</f>
        <v>2</v>
      </c>
      <c r="O418" s="1003" cm="1">
        <f t="array" ref="O418">INDEX($H418:$K418,0,MATCH(O$396,$H$396:$K$396,0))*INDEX($J$390:$R$393,MATCH(O$396,$I$390:$I$393,0),MATCH(O$395,$J$389:$R$389,0))</f>
        <v>2</v>
      </c>
      <c r="P418" s="1003" cm="1">
        <f t="array" ref="P418">INDEX($H418:$K418,0,MATCH(P$396,$H$396:$K$396,0))*INDEX($J$390:$R$393,MATCH(P$396,$I$390:$I$393,0),MATCH(P$395,$J$389:$R$389,0))</f>
        <v>2</v>
      </c>
      <c r="Q418" s="1003" cm="1">
        <f t="array" ref="Q418">INDEX($H418:$K418,0,MATCH(Q$396,$H$396:$K$396,0))*INDEX($J$390:$R$393,MATCH(Q$396,$I$390:$I$393,0),MATCH(Q$395,$J$389:$R$389,0))</f>
        <v>1</v>
      </c>
      <c r="R418" s="1003" cm="1">
        <f t="array" ref="R418">INDEX($H418:$K418,0,MATCH(R$396,$H$396:$K$396,0))*INDEX($J$390:$R$393,MATCH(R$396,$I$390:$I$393,0),MATCH(R$395,$J$389:$R$389,0))</f>
        <v>2</v>
      </c>
      <c r="S418" s="1003" cm="1">
        <f t="array" ref="S418">INDEX($H418:$K418,0,MATCH(S$396,$H$396:$K$396,0))*INDEX($J$390:$R$393,MATCH(S$396,$I$390:$I$393,0),MATCH(S$395,$J$389:$R$389,0))</f>
        <v>2</v>
      </c>
      <c r="T418" s="1003" cm="1">
        <f t="array" ref="T418">INDEX($H418:$K418,0,MATCH(T$396,$H$396:$K$396,0))*INDEX($J$390:$R$393,MATCH(T$396,$I$390:$I$393,0),MATCH(T$395,$J$389:$R$389,0))</f>
        <v>2</v>
      </c>
      <c r="U418" s="1003" cm="1">
        <f t="array" ref="U418">INDEX($H418:$K418,0,MATCH(U$396,$H$396:$K$396,0))*INDEX($J$390:$R$393,MATCH(U$396,$I$390:$I$393,0),MATCH(U$395,$J$389:$R$389,0))</f>
        <v>1</v>
      </c>
      <c r="V418" s="1003" cm="1">
        <f t="array" ref="V418">INDEX($H418:$K418,0,MATCH(V$396,$H$396:$K$396,0))*INDEX($J$390:$R$393,MATCH(V$396,$I$390:$I$393,0),MATCH(V$395,$J$389:$R$389,0))</f>
        <v>2</v>
      </c>
      <c r="W418" s="1003" cm="1">
        <f t="array" ref="W418">INDEX($H418:$K418,0,MATCH(W$396,$H$396:$K$396,0))*INDEX($J$390:$R$393,MATCH(W$396,$I$390:$I$393,0),MATCH(W$395,$J$389:$R$389,0))</f>
        <v>2</v>
      </c>
      <c r="X418" s="1003" cm="1">
        <f t="array" ref="X418">INDEX($H418:$K418,0,MATCH(X$396,$H$396:$K$396,0))*INDEX($J$390:$R$393,MATCH(X$396,$I$390:$I$393,0),MATCH(X$395,$J$389:$R$389,0))</f>
        <v>2</v>
      </c>
      <c r="Y418" s="1003" cm="1">
        <f t="array" ref="Y418">INDEX($H418:$K418,0,MATCH(Y$396,$H$396:$K$396,0))*INDEX($J$390:$R$393,MATCH(Y$396,$I$390:$I$393,0),MATCH(Y$395,$J$389:$R$389,0))</f>
        <v>1</v>
      </c>
      <c r="Z418" s="1003" cm="1">
        <f t="array" ref="Z418">INDEX($H418:$K418,0,MATCH(Z$396,$H$396:$K$396,0))*INDEX($J$390:$R$393,MATCH(Z$396,$I$390:$I$393,0),MATCH(Z$395,$J$389:$R$389,0))</f>
        <v>2</v>
      </c>
      <c r="AA418" s="1003" cm="1">
        <f t="array" ref="AA418">INDEX($H418:$K418,0,MATCH(AA$396,$H$396:$K$396,0))*INDEX($J$390:$R$393,MATCH(AA$396,$I$390:$I$393,0),MATCH(AA$395,$J$389:$R$389,0))</f>
        <v>2</v>
      </c>
      <c r="AB418" s="1003" cm="1">
        <f t="array" ref="AB418">INDEX($H418:$K418,0,MATCH(AB$396,$H$396:$K$396,0))*INDEX($J$390:$R$393,MATCH(AB$396,$I$390:$I$393,0),MATCH(AB$395,$J$389:$R$389,0))</f>
        <v>1</v>
      </c>
      <c r="AC418" s="1003" cm="1">
        <f t="array" ref="AC418">INDEX($H418:$K418,0,MATCH(AC$396,$H$396:$K$396,0))*INDEX($J$390:$R$393,MATCH(AC$396,$I$390:$I$393,0),MATCH(AC$395,$J$389:$R$389,0))</f>
        <v>1</v>
      </c>
      <c r="AD418" s="1003" cm="1">
        <f t="array" ref="AD418">INDEX($H418:$K418,0,MATCH(AD$396,$H$396:$K$396,0))*INDEX($J$390:$R$393,MATCH(AD$396,$I$390:$I$393,0),MATCH(AD$395,$J$389:$R$389,0))</f>
        <v>2</v>
      </c>
      <c r="AE418" s="1003" cm="1">
        <f t="array" ref="AE418">INDEX($H418:$K418,0,MATCH(AE$396,$H$396:$K$396,0))*INDEX($J$390:$R$393,MATCH(AE$396,$I$390:$I$393,0),MATCH(AE$395,$J$389:$R$389,0))</f>
        <v>2</v>
      </c>
      <c r="AF418" s="1003" cm="1">
        <f t="array" ref="AF418">INDEX($H418:$K418,0,MATCH(AF$396,$H$396:$K$396,0))*INDEX($J$390:$R$393,MATCH(AF$396,$I$390:$I$393,0),MATCH(AF$395,$J$389:$R$389,0))</f>
        <v>1</v>
      </c>
      <c r="AG418" s="1003" cm="1">
        <f t="array" ref="AG418">INDEX($H418:$K418,0,MATCH(AG$396,$H$396:$K$396,0))*INDEX($J$390:$R$393,MATCH(AG$396,$I$390:$I$393,0),MATCH(AG$395,$J$389:$R$389,0))</f>
        <v>1</v>
      </c>
      <c r="AH418" s="1003" cm="1">
        <f t="array" ref="AH418">INDEX($H418:$K418,0,MATCH(AH$396,$H$396:$K$396,0))*INDEX($J$390:$R$393,MATCH(AH$396,$I$390:$I$393,0),MATCH(AH$395,$J$389:$R$389,0))</f>
        <v>2</v>
      </c>
      <c r="AI418" s="1003" cm="1">
        <f t="array" ref="AI418">INDEX($H418:$K418,0,MATCH(AI$396,$H$396:$K$396,0))*INDEX($J$390:$R$393,MATCH(AI$396,$I$390:$I$393,0),MATCH(AI$395,$J$389:$R$389,0))</f>
        <v>2</v>
      </c>
      <c r="AJ418" s="1003" cm="1">
        <f t="array" ref="AJ418">INDEX($H418:$K418,0,MATCH(AJ$396,$H$396:$K$396,0))*INDEX($J$390:$R$393,MATCH(AJ$396,$I$390:$I$393,0),MATCH(AJ$395,$J$389:$R$389,0))</f>
        <v>1</v>
      </c>
      <c r="AK418" s="1003" cm="1">
        <f t="array" ref="AK418">INDEX($H418:$K418,0,MATCH(AK$396,$H$396:$K$396,0))*INDEX($J$390:$R$393,MATCH(AK$396,$I$390:$I$393,0),MATCH(AK$395,$J$389:$R$389,0))</f>
        <v>1</v>
      </c>
      <c r="AL418" s="1003" cm="1">
        <f t="array" ref="AL418">INDEX($H418:$K418,0,MATCH(AL$396,$H$396:$K$396,0))*INDEX($J$390:$R$393,MATCH(AL$396,$I$390:$I$393,0),MATCH(AL$395,$J$389:$R$389,0))</f>
        <v>2</v>
      </c>
      <c r="AM418" s="1003" cm="1">
        <f t="array" ref="AM418">INDEX($H418:$K418,0,MATCH(AM$396,$H$396:$K$396,0))*INDEX($J$390:$R$393,MATCH(AM$396,$I$390:$I$393,0),MATCH(AM$395,$J$389:$R$389,0))</f>
        <v>2</v>
      </c>
      <c r="AN418" s="1003" cm="1">
        <f t="array" ref="AN418">INDEX($H418:$K418,0,MATCH(AN$396,$H$396:$K$396,0))*INDEX($J$390:$R$393,MATCH(AN$396,$I$390:$I$393,0),MATCH(AN$395,$J$389:$R$389,0))</f>
        <v>1</v>
      </c>
      <c r="AO418" s="1003" cm="1">
        <f t="array" ref="AO418">INDEX($H418:$K418,0,MATCH(AO$396,$H$396:$K$396,0))*INDEX($J$390:$R$393,MATCH(AO$396,$I$390:$I$393,0),MATCH(AO$395,$J$389:$R$389,0))</f>
        <v>1</v>
      </c>
      <c r="AP418" s="1003" cm="1">
        <f t="array" ref="AP418">INDEX($H418:$K418,0,MATCH(AP$396,$H$396:$K$396,0))*INDEX($J$390:$R$393,MATCH(AP$396,$I$390:$I$393,0),MATCH(AP$395,$J$389:$R$389,0))</f>
        <v>2</v>
      </c>
      <c r="AQ418" s="1003" cm="1">
        <f t="array" ref="AQ418">INDEX($H418:$K418,0,MATCH(AQ$396,$H$396:$K$396,0))*INDEX($J$390:$R$393,MATCH(AQ$396,$I$390:$I$393,0),MATCH(AQ$395,$J$389:$R$389,0))</f>
        <v>2</v>
      </c>
      <c r="AR418" s="1003" cm="1">
        <f t="array" ref="AR418">INDEX($H418:$K418,0,MATCH(AR$396,$H$396:$K$396,0))*INDEX($J$390:$R$393,MATCH(AR$396,$I$390:$I$393,0),MATCH(AR$395,$J$389:$R$389,0))</f>
        <v>1</v>
      </c>
      <c r="AS418" s="1003" cm="1">
        <f t="array" ref="AS418">INDEX($H418:$K418,0,MATCH(AS$396,$H$396:$K$396,0))*INDEX($J$390:$R$393,MATCH(AS$396,$I$390:$I$393,0),MATCH(AS$395,$J$389:$R$389,0))</f>
        <v>1</v>
      </c>
      <c r="AT418" s="1003" cm="1">
        <f t="array" ref="AT418">INDEX($H418:$K418,0,MATCH(AT$396,$H$396:$K$396,0))*INDEX($J$390:$R$393,MATCH(AT$396,$I$390:$I$393,0),MATCH(AT$395,$J$389:$R$389,0))</f>
        <v>2</v>
      </c>
      <c r="AU418" s="1003" cm="1">
        <f t="array" ref="AU418">INDEX($H418:$K418,0,MATCH(AU$396,$H$396:$K$396,0))*INDEX($J$390:$R$393,MATCH(AU$396,$I$390:$I$393,0),MATCH(AU$395,$J$389:$R$389,0))</f>
        <v>2</v>
      </c>
      <c r="AV418" s="312"/>
      <c r="AW418" s="312"/>
      <c r="AX418" s="243"/>
      <c r="AY418" s="235"/>
      <c r="AZ418" s="235"/>
      <c r="BA418" s="235"/>
    </row>
    <row r="419" spans="1:53" s="76" customFormat="1" ht="15" outlineLevel="1" x14ac:dyDescent="0.25">
      <c r="A419" s="233"/>
      <c r="B419" s="234"/>
      <c r="C419" s="244"/>
      <c r="D419" s="244"/>
      <c r="E419" s="244"/>
      <c r="F419" s="252"/>
      <c r="G419" s="252" t="str">
        <f t="shared" si="74"/>
        <v>AAAA2A1z</v>
      </c>
      <c r="H419" s="356">
        <v>1</v>
      </c>
      <c r="I419" s="356">
        <v>1</v>
      </c>
      <c r="J419" s="356">
        <v>2</v>
      </c>
      <c r="K419" s="356">
        <v>0</v>
      </c>
      <c r="L419" s="1003" cm="1">
        <f t="array" ref="L419">INDEX($H419:$K419,0,MATCH(L$396,$H$396:$K$396,0))*INDEX($J$390:$R$393,MATCH(L$396,$I$390:$I$393,0),MATCH(L$395,$J$389:$R$389,0))</f>
        <v>2</v>
      </c>
      <c r="M419" s="1003" cm="1">
        <f t="array" ref="M419">INDEX($H419:$K419,0,MATCH(M$396,$H$396:$K$396,0))*INDEX($J$390:$R$393,MATCH(M$396,$I$390:$I$393,0),MATCH(M$395,$J$389:$R$389,0))</f>
        <v>1</v>
      </c>
      <c r="N419" s="1003" cm="1">
        <f t="array" ref="N419">INDEX($H419:$K419,0,MATCH(N$396,$H$396:$K$396,0))*INDEX($J$390:$R$393,MATCH(N$396,$I$390:$I$393,0),MATCH(N$395,$J$389:$R$389,0))</f>
        <v>2</v>
      </c>
      <c r="O419" s="1003" cm="1">
        <f t="array" ref="O419">INDEX($H419:$K419,0,MATCH(O$396,$H$396:$K$396,0))*INDEX($J$390:$R$393,MATCH(O$396,$I$390:$I$393,0),MATCH(O$395,$J$389:$R$389,0))</f>
        <v>0</v>
      </c>
      <c r="P419" s="1003" cm="1">
        <f t="array" ref="P419">INDEX($H419:$K419,0,MATCH(P$396,$H$396:$K$396,0))*INDEX($J$390:$R$393,MATCH(P$396,$I$390:$I$393,0),MATCH(P$395,$J$389:$R$389,0))</f>
        <v>2</v>
      </c>
      <c r="Q419" s="1003" cm="1">
        <f t="array" ref="Q419">INDEX($H419:$K419,0,MATCH(Q$396,$H$396:$K$396,0))*INDEX($J$390:$R$393,MATCH(Q$396,$I$390:$I$393,0),MATCH(Q$395,$J$389:$R$389,0))</f>
        <v>1</v>
      </c>
      <c r="R419" s="1003" cm="1">
        <f t="array" ref="R419">INDEX($H419:$K419,0,MATCH(R$396,$H$396:$K$396,0))*INDEX($J$390:$R$393,MATCH(R$396,$I$390:$I$393,0),MATCH(R$395,$J$389:$R$389,0))</f>
        <v>2</v>
      </c>
      <c r="S419" s="1003" cm="1">
        <f t="array" ref="S419">INDEX($H419:$K419,0,MATCH(S$396,$H$396:$K$396,0))*INDEX($J$390:$R$393,MATCH(S$396,$I$390:$I$393,0),MATCH(S$395,$J$389:$R$389,0))</f>
        <v>0</v>
      </c>
      <c r="T419" s="1003" cm="1">
        <f t="array" ref="T419">INDEX($H419:$K419,0,MATCH(T$396,$H$396:$K$396,0))*INDEX($J$390:$R$393,MATCH(T$396,$I$390:$I$393,0),MATCH(T$395,$J$389:$R$389,0))</f>
        <v>2</v>
      </c>
      <c r="U419" s="1003" cm="1">
        <f t="array" ref="U419">INDEX($H419:$K419,0,MATCH(U$396,$H$396:$K$396,0))*INDEX($J$390:$R$393,MATCH(U$396,$I$390:$I$393,0),MATCH(U$395,$J$389:$R$389,0))</f>
        <v>1</v>
      </c>
      <c r="V419" s="1003" cm="1">
        <f t="array" ref="V419">INDEX($H419:$K419,0,MATCH(V$396,$H$396:$K$396,0))*INDEX($J$390:$R$393,MATCH(V$396,$I$390:$I$393,0),MATCH(V$395,$J$389:$R$389,0))</f>
        <v>2</v>
      </c>
      <c r="W419" s="1003" cm="1">
        <f t="array" ref="W419">INDEX($H419:$K419,0,MATCH(W$396,$H$396:$K$396,0))*INDEX($J$390:$R$393,MATCH(W$396,$I$390:$I$393,0),MATCH(W$395,$J$389:$R$389,0))</f>
        <v>0</v>
      </c>
      <c r="X419" s="1003" cm="1">
        <f t="array" ref="X419">INDEX($H419:$K419,0,MATCH(X$396,$H$396:$K$396,0))*INDEX($J$390:$R$393,MATCH(X$396,$I$390:$I$393,0),MATCH(X$395,$J$389:$R$389,0))</f>
        <v>2</v>
      </c>
      <c r="Y419" s="1003" cm="1">
        <f t="array" ref="Y419">INDEX($H419:$K419,0,MATCH(Y$396,$H$396:$K$396,0))*INDEX($J$390:$R$393,MATCH(Y$396,$I$390:$I$393,0),MATCH(Y$395,$J$389:$R$389,0))</f>
        <v>1</v>
      </c>
      <c r="Z419" s="1003" cm="1">
        <f t="array" ref="Z419">INDEX($H419:$K419,0,MATCH(Z$396,$H$396:$K$396,0))*INDEX($J$390:$R$393,MATCH(Z$396,$I$390:$I$393,0),MATCH(Z$395,$J$389:$R$389,0))</f>
        <v>2</v>
      </c>
      <c r="AA419" s="1003" cm="1">
        <f t="array" ref="AA419">INDEX($H419:$K419,0,MATCH(AA$396,$H$396:$K$396,0))*INDEX($J$390:$R$393,MATCH(AA$396,$I$390:$I$393,0),MATCH(AA$395,$J$389:$R$389,0))</f>
        <v>0</v>
      </c>
      <c r="AB419" s="1003" cm="1">
        <f t="array" ref="AB419">INDEX($H419:$K419,0,MATCH(AB$396,$H$396:$K$396,0))*INDEX($J$390:$R$393,MATCH(AB$396,$I$390:$I$393,0),MATCH(AB$395,$J$389:$R$389,0))</f>
        <v>1</v>
      </c>
      <c r="AC419" s="1003" cm="1">
        <f t="array" ref="AC419">INDEX($H419:$K419,0,MATCH(AC$396,$H$396:$K$396,0))*INDEX($J$390:$R$393,MATCH(AC$396,$I$390:$I$393,0),MATCH(AC$395,$J$389:$R$389,0))</f>
        <v>1</v>
      </c>
      <c r="AD419" s="1003" cm="1">
        <f t="array" ref="AD419">INDEX($H419:$K419,0,MATCH(AD$396,$H$396:$K$396,0))*INDEX($J$390:$R$393,MATCH(AD$396,$I$390:$I$393,0),MATCH(AD$395,$J$389:$R$389,0))</f>
        <v>2</v>
      </c>
      <c r="AE419" s="1003" cm="1">
        <f t="array" ref="AE419">INDEX($H419:$K419,0,MATCH(AE$396,$H$396:$K$396,0))*INDEX($J$390:$R$393,MATCH(AE$396,$I$390:$I$393,0),MATCH(AE$395,$J$389:$R$389,0))</f>
        <v>0</v>
      </c>
      <c r="AF419" s="1003" cm="1">
        <f t="array" ref="AF419">INDEX($H419:$K419,0,MATCH(AF$396,$H$396:$K$396,0))*INDEX($J$390:$R$393,MATCH(AF$396,$I$390:$I$393,0),MATCH(AF$395,$J$389:$R$389,0))</f>
        <v>1</v>
      </c>
      <c r="AG419" s="1003" cm="1">
        <f t="array" ref="AG419">INDEX($H419:$K419,0,MATCH(AG$396,$H$396:$K$396,0))*INDEX($J$390:$R$393,MATCH(AG$396,$I$390:$I$393,0),MATCH(AG$395,$J$389:$R$389,0))</f>
        <v>1</v>
      </c>
      <c r="AH419" s="1003" cm="1">
        <f t="array" ref="AH419">INDEX($H419:$K419,0,MATCH(AH$396,$H$396:$K$396,0))*INDEX($J$390:$R$393,MATCH(AH$396,$I$390:$I$393,0),MATCH(AH$395,$J$389:$R$389,0))</f>
        <v>2</v>
      </c>
      <c r="AI419" s="1003" cm="1">
        <f t="array" ref="AI419">INDEX($H419:$K419,0,MATCH(AI$396,$H$396:$K$396,0))*INDEX($J$390:$R$393,MATCH(AI$396,$I$390:$I$393,0),MATCH(AI$395,$J$389:$R$389,0))</f>
        <v>0</v>
      </c>
      <c r="AJ419" s="1003" cm="1">
        <f t="array" ref="AJ419">INDEX($H419:$K419,0,MATCH(AJ$396,$H$396:$K$396,0))*INDEX($J$390:$R$393,MATCH(AJ$396,$I$390:$I$393,0),MATCH(AJ$395,$J$389:$R$389,0))</f>
        <v>1</v>
      </c>
      <c r="AK419" s="1003" cm="1">
        <f t="array" ref="AK419">INDEX($H419:$K419,0,MATCH(AK$396,$H$396:$K$396,0))*INDEX($J$390:$R$393,MATCH(AK$396,$I$390:$I$393,0),MATCH(AK$395,$J$389:$R$389,0))</f>
        <v>1</v>
      </c>
      <c r="AL419" s="1003" cm="1">
        <f t="array" ref="AL419">INDEX($H419:$K419,0,MATCH(AL$396,$H$396:$K$396,0))*INDEX($J$390:$R$393,MATCH(AL$396,$I$390:$I$393,0),MATCH(AL$395,$J$389:$R$389,0))</f>
        <v>2</v>
      </c>
      <c r="AM419" s="1003" cm="1">
        <f t="array" ref="AM419">INDEX($H419:$K419,0,MATCH(AM$396,$H$396:$K$396,0))*INDEX($J$390:$R$393,MATCH(AM$396,$I$390:$I$393,0),MATCH(AM$395,$J$389:$R$389,0))</f>
        <v>0</v>
      </c>
      <c r="AN419" s="1003" cm="1">
        <f t="array" ref="AN419">INDEX($H419:$K419,0,MATCH(AN$396,$H$396:$K$396,0))*INDEX($J$390:$R$393,MATCH(AN$396,$I$390:$I$393,0),MATCH(AN$395,$J$389:$R$389,0))</f>
        <v>1</v>
      </c>
      <c r="AO419" s="1003" cm="1">
        <f t="array" ref="AO419">INDEX($H419:$K419,0,MATCH(AO$396,$H$396:$K$396,0))*INDEX($J$390:$R$393,MATCH(AO$396,$I$390:$I$393,0),MATCH(AO$395,$J$389:$R$389,0))</f>
        <v>1</v>
      </c>
      <c r="AP419" s="1003" cm="1">
        <f t="array" ref="AP419">INDEX($H419:$K419,0,MATCH(AP$396,$H$396:$K$396,0))*INDEX($J$390:$R$393,MATCH(AP$396,$I$390:$I$393,0),MATCH(AP$395,$J$389:$R$389,0))</f>
        <v>2</v>
      </c>
      <c r="AQ419" s="1003" cm="1">
        <f t="array" ref="AQ419">INDEX($H419:$K419,0,MATCH(AQ$396,$H$396:$K$396,0))*INDEX($J$390:$R$393,MATCH(AQ$396,$I$390:$I$393,0),MATCH(AQ$395,$J$389:$R$389,0))</f>
        <v>0</v>
      </c>
      <c r="AR419" s="1003" cm="1">
        <f t="array" ref="AR419">INDEX($H419:$K419,0,MATCH(AR$396,$H$396:$K$396,0))*INDEX($J$390:$R$393,MATCH(AR$396,$I$390:$I$393,0),MATCH(AR$395,$J$389:$R$389,0))</f>
        <v>1</v>
      </c>
      <c r="AS419" s="1003" cm="1">
        <f t="array" ref="AS419">INDEX($H419:$K419,0,MATCH(AS$396,$H$396:$K$396,0))*INDEX($J$390:$R$393,MATCH(AS$396,$I$390:$I$393,0),MATCH(AS$395,$J$389:$R$389,0))</f>
        <v>1</v>
      </c>
      <c r="AT419" s="1003" cm="1">
        <f t="array" ref="AT419">INDEX($H419:$K419,0,MATCH(AT$396,$H$396:$K$396,0))*INDEX($J$390:$R$393,MATCH(AT$396,$I$390:$I$393,0),MATCH(AT$395,$J$389:$R$389,0))</f>
        <v>2</v>
      </c>
      <c r="AU419" s="1003" cm="1">
        <f t="array" ref="AU419">INDEX($H419:$K419,0,MATCH(AU$396,$H$396:$K$396,0))*INDEX($J$390:$R$393,MATCH(AU$396,$I$390:$I$393,0),MATCH(AU$395,$J$389:$R$389,0))</f>
        <v>0</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AAAA2Nw</v>
      </c>
      <c r="H420" s="356">
        <v>1</v>
      </c>
      <c r="I420" s="356">
        <v>1</v>
      </c>
      <c r="J420" s="356">
        <v>1</v>
      </c>
      <c r="K420" s="356">
        <v>1</v>
      </c>
      <c r="L420" s="1003" cm="1">
        <f t="array" ref="L420">INDEX($H420:$K420,0,MATCH(L$396,$H$396:$K$396,0))*INDEX($J$390:$R$393,MATCH(L$396,$I$390:$I$393,0),MATCH(L$395,$J$389:$R$389,0))</f>
        <v>2</v>
      </c>
      <c r="M420" s="1003" cm="1">
        <f t="array" ref="M420">INDEX($H420:$K420,0,MATCH(M$396,$H$396:$K$396,0))*INDEX($J$390:$R$393,MATCH(M$396,$I$390:$I$393,0),MATCH(M$395,$J$389:$R$389,0))</f>
        <v>1</v>
      </c>
      <c r="N420" s="1003" cm="1">
        <f t="array" ref="N420">INDEX($H420:$K420,0,MATCH(N$396,$H$396:$K$396,0))*INDEX($J$390:$R$393,MATCH(N$396,$I$390:$I$393,0),MATCH(N$395,$J$389:$R$389,0))</f>
        <v>1</v>
      </c>
      <c r="O420" s="1003" cm="1">
        <f t="array" ref="O420">INDEX($H420:$K420,0,MATCH(O$396,$H$396:$K$396,0))*INDEX($J$390:$R$393,MATCH(O$396,$I$390:$I$393,0),MATCH(O$395,$J$389:$R$389,0))</f>
        <v>1</v>
      </c>
      <c r="P420" s="1003" cm="1">
        <f t="array" ref="P420">INDEX($H420:$K420,0,MATCH(P$396,$H$396:$K$396,0))*INDEX($J$390:$R$393,MATCH(P$396,$I$390:$I$393,0),MATCH(P$395,$J$389:$R$389,0))</f>
        <v>2</v>
      </c>
      <c r="Q420" s="1003" cm="1">
        <f t="array" ref="Q420">INDEX($H420:$K420,0,MATCH(Q$396,$H$396:$K$396,0))*INDEX($J$390:$R$393,MATCH(Q$396,$I$390:$I$393,0),MATCH(Q$395,$J$389:$R$389,0))</f>
        <v>1</v>
      </c>
      <c r="R420" s="1003" cm="1">
        <f t="array" ref="R420">INDEX($H420:$K420,0,MATCH(R$396,$H$396:$K$396,0))*INDEX($J$390:$R$393,MATCH(R$396,$I$390:$I$393,0),MATCH(R$395,$J$389:$R$389,0))</f>
        <v>1</v>
      </c>
      <c r="S420" s="1003" cm="1">
        <f t="array" ref="S420">INDEX($H420:$K420,0,MATCH(S$396,$H$396:$K$396,0))*INDEX($J$390:$R$393,MATCH(S$396,$I$390:$I$393,0),MATCH(S$395,$J$389:$R$389,0))</f>
        <v>1</v>
      </c>
      <c r="T420" s="1003" cm="1">
        <f t="array" ref="T420">INDEX($H420:$K420,0,MATCH(T$396,$H$396:$K$396,0))*INDEX($J$390:$R$393,MATCH(T$396,$I$390:$I$393,0),MATCH(T$395,$J$389:$R$389,0))</f>
        <v>2</v>
      </c>
      <c r="U420" s="1003" cm="1">
        <f t="array" ref="U420">INDEX($H420:$K420,0,MATCH(U$396,$H$396:$K$396,0))*INDEX($J$390:$R$393,MATCH(U$396,$I$390:$I$393,0),MATCH(U$395,$J$389:$R$389,0))</f>
        <v>1</v>
      </c>
      <c r="V420" s="1003" cm="1">
        <f t="array" ref="V420">INDEX($H420:$K420,0,MATCH(V$396,$H$396:$K$396,0))*INDEX($J$390:$R$393,MATCH(V$396,$I$390:$I$393,0),MATCH(V$395,$J$389:$R$389,0))</f>
        <v>1</v>
      </c>
      <c r="W420" s="1003" cm="1">
        <f t="array" ref="W420">INDEX($H420:$K420,0,MATCH(W$396,$H$396:$K$396,0))*INDEX($J$390:$R$393,MATCH(W$396,$I$390:$I$393,0),MATCH(W$395,$J$389:$R$389,0))</f>
        <v>1</v>
      </c>
      <c r="X420" s="1003" cm="1">
        <f t="array" ref="X420">INDEX($H420:$K420,0,MATCH(X$396,$H$396:$K$396,0))*INDEX($J$390:$R$393,MATCH(X$396,$I$390:$I$393,0),MATCH(X$395,$J$389:$R$389,0))</f>
        <v>2</v>
      </c>
      <c r="Y420" s="1003" cm="1">
        <f t="array" ref="Y420">INDEX($H420:$K420,0,MATCH(Y$396,$H$396:$K$396,0))*INDEX($J$390:$R$393,MATCH(Y$396,$I$390:$I$393,0),MATCH(Y$395,$J$389:$R$389,0))</f>
        <v>1</v>
      </c>
      <c r="Z420" s="1003" cm="1">
        <f t="array" ref="Z420">INDEX($H420:$K420,0,MATCH(Z$396,$H$396:$K$396,0))*INDEX($J$390:$R$393,MATCH(Z$396,$I$390:$I$393,0),MATCH(Z$395,$J$389:$R$389,0))</f>
        <v>1</v>
      </c>
      <c r="AA420" s="1003" cm="1">
        <f t="array" ref="AA420">INDEX($H420:$K420,0,MATCH(AA$396,$H$396:$K$396,0))*INDEX($J$390:$R$393,MATCH(AA$396,$I$390:$I$393,0),MATCH(AA$395,$J$389:$R$389,0))</f>
        <v>1</v>
      </c>
      <c r="AB420" s="1003" cm="1">
        <f t="array" ref="AB420">INDEX($H420:$K420,0,MATCH(AB$396,$H$396:$K$396,0))*INDEX($J$390:$R$393,MATCH(AB$396,$I$390:$I$393,0),MATCH(AB$395,$J$389:$R$389,0))</f>
        <v>1</v>
      </c>
      <c r="AC420" s="1003" cm="1">
        <f t="array" ref="AC420">INDEX($H420:$K420,0,MATCH(AC$396,$H$396:$K$396,0))*INDEX($J$390:$R$393,MATCH(AC$396,$I$390:$I$393,0),MATCH(AC$395,$J$389:$R$389,0))</f>
        <v>1</v>
      </c>
      <c r="AD420" s="1003" cm="1">
        <f t="array" ref="AD420">INDEX($H420:$K420,0,MATCH(AD$396,$H$396:$K$396,0))*INDEX($J$390:$R$393,MATCH(AD$396,$I$390:$I$393,0),MATCH(AD$395,$J$389:$R$389,0))</f>
        <v>1</v>
      </c>
      <c r="AE420" s="1003" cm="1">
        <f t="array" ref="AE420">INDEX($H420:$K420,0,MATCH(AE$396,$H$396:$K$396,0))*INDEX($J$390:$R$393,MATCH(AE$396,$I$390:$I$393,0),MATCH(AE$395,$J$389:$R$389,0))</f>
        <v>1</v>
      </c>
      <c r="AF420" s="1003" cm="1">
        <f t="array" ref="AF420">INDEX($H420:$K420,0,MATCH(AF$396,$H$396:$K$396,0))*INDEX($J$390:$R$393,MATCH(AF$396,$I$390:$I$393,0),MATCH(AF$395,$J$389:$R$389,0))</f>
        <v>1</v>
      </c>
      <c r="AG420" s="1003" cm="1">
        <f t="array" ref="AG420">INDEX($H420:$K420,0,MATCH(AG$396,$H$396:$K$396,0))*INDEX($J$390:$R$393,MATCH(AG$396,$I$390:$I$393,0),MATCH(AG$395,$J$389:$R$389,0))</f>
        <v>1</v>
      </c>
      <c r="AH420" s="1003" cm="1">
        <f t="array" ref="AH420">INDEX($H420:$K420,0,MATCH(AH$396,$H$396:$K$396,0))*INDEX($J$390:$R$393,MATCH(AH$396,$I$390:$I$393,0),MATCH(AH$395,$J$389:$R$389,0))</f>
        <v>1</v>
      </c>
      <c r="AI420" s="1003" cm="1">
        <f t="array" ref="AI420">INDEX($H420:$K420,0,MATCH(AI$396,$H$396:$K$396,0))*INDEX($J$390:$R$393,MATCH(AI$396,$I$390:$I$393,0),MATCH(AI$395,$J$389:$R$389,0))</f>
        <v>1</v>
      </c>
      <c r="AJ420" s="1003" cm="1">
        <f t="array" ref="AJ420">INDEX($H420:$K420,0,MATCH(AJ$396,$H$396:$K$396,0))*INDEX($J$390:$R$393,MATCH(AJ$396,$I$390:$I$393,0),MATCH(AJ$395,$J$389:$R$389,0))</f>
        <v>1</v>
      </c>
      <c r="AK420" s="1003" cm="1">
        <f t="array" ref="AK420">INDEX($H420:$K420,0,MATCH(AK$396,$H$396:$K$396,0))*INDEX($J$390:$R$393,MATCH(AK$396,$I$390:$I$393,0),MATCH(AK$395,$J$389:$R$389,0))</f>
        <v>1</v>
      </c>
      <c r="AL420" s="1003" cm="1">
        <f t="array" ref="AL420">INDEX($H420:$K420,0,MATCH(AL$396,$H$396:$K$396,0))*INDEX($J$390:$R$393,MATCH(AL$396,$I$390:$I$393,0),MATCH(AL$395,$J$389:$R$389,0))</f>
        <v>1</v>
      </c>
      <c r="AM420" s="1003" cm="1">
        <f t="array" ref="AM420">INDEX($H420:$K420,0,MATCH(AM$396,$H$396:$K$396,0))*INDEX($J$390:$R$393,MATCH(AM$396,$I$390:$I$393,0),MATCH(AM$395,$J$389:$R$389,0))</f>
        <v>1</v>
      </c>
      <c r="AN420" s="1003" cm="1">
        <f t="array" ref="AN420">INDEX($H420:$K420,0,MATCH(AN$396,$H$396:$K$396,0))*INDEX($J$390:$R$393,MATCH(AN$396,$I$390:$I$393,0),MATCH(AN$395,$J$389:$R$389,0))</f>
        <v>1</v>
      </c>
      <c r="AO420" s="1003" cm="1">
        <f t="array" ref="AO420">INDEX($H420:$K420,0,MATCH(AO$396,$H$396:$K$396,0))*INDEX($J$390:$R$393,MATCH(AO$396,$I$390:$I$393,0),MATCH(AO$395,$J$389:$R$389,0))</f>
        <v>1</v>
      </c>
      <c r="AP420" s="1003" cm="1">
        <f t="array" ref="AP420">INDEX($H420:$K420,0,MATCH(AP$396,$H$396:$K$396,0))*INDEX($J$390:$R$393,MATCH(AP$396,$I$390:$I$393,0),MATCH(AP$395,$J$389:$R$389,0))</f>
        <v>1</v>
      </c>
      <c r="AQ420" s="1003" cm="1">
        <f t="array" ref="AQ420">INDEX($H420:$K420,0,MATCH(AQ$396,$H$396:$K$396,0))*INDEX($J$390:$R$393,MATCH(AQ$396,$I$390:$I$393,0),MATCH(AQ$395,$J$389:$R$389,0))</f>
        <v>1</v>
      </c>
      <c r="AR420" s="1003" cm="1">
        <f t="array" ref="AR420">INDEX($H420:$K420,0,MATCH(AR$396,$H$396:$K$396,0))*INDEX($J$390:$R$393,MATCH(AR$396,$I$390:$I$393,0),MATCH(AR$395,$J$389:$R$389,0))</f>
        <v>1</v>
      </c>
      <c r="AS420" s="1003" cm="1">
        <f t="array" ref="AS420">INDEX($H420:$K420,0,MATCH(AS$396,$H$396:$K$396,0))*INDEX($J$390:$R$393,MATCH(AS$396,$I$390:$I$393,0),MATCH(AS$395,$J$389:$R$389,0))</f>
        <v>1</v>
      </c>
      <c r="AT420" s="1003" cm="1">
        <f t="array" ref="AT420">INDEX($H420:$K420,0,MATCH(AT$396,$H$396:$K$396,0))*INDEX($J$390:$R$393,MATCH(AT$396,$I$390:$I$393,0),MATCH(AT$395,$J$389:$R$389,0))</f>
        <v>1</v>
      </c>
      <c r="AU420" s="1003" cm="1">
        <f t="array" ref="AU420">INDEX($H420:$K420,0,MATCH(AU$396,$H$396:$K$396,0))*INDEX($J$390:$R$393,MATCH(AU$396,$I$390:$I$393,0),MATCH(AU$395,$J$389:$R$389,0))</f>
        <v>1</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AAANWb</v>
      </c>
      <c r="H421" s="356">
        <v>1</v>
      </c>
      <c r="I421" s="356">
        <v>1</v>
      </c>
      <c r="J421" s="356">
        <v>1</v>
      </c>
      <c r="K421" s="356">
        <v>1</v>
      </c>
      <c r="L421" s="1003" cm="1">
        <f t="array" ref="L421">INDEX($H421:$K421,0,MATCH(L$396,$H$396:$K$396,0))*INDEX($J$390:$R$393,MATCH(L$396,$I$390:$I$393,0),MATCH(L$395,$J$389:$R$389,0))</f>
        <v>2</v>
      </c>
      <c r="M421" s="1003" cm="1">
        <f t="array" ref="M421">INDEX($H421:$K421,0,MATCH(M$396,$H$396:$K$396,0))*INDEX($J$390:$R$393,MATCH(M$396,$I$390:$I$393,0),MATCH(M$395,$J$389:$R$389,0))</f>
        <v>1</v>
      </c>
      <c r="N421" s="1003" cm="1">
        <f t="array" ref="N421">INDEX($H421:$K421,0,MATCH(N$396,$H$396:$K$396,0))*INDEX($J$390:$R$393,MATCH(N$396,$I$390:$I$393,0),MATCH(N$395,$J$389:$R$389,0))</f>
        <v>1</v>
      </c>
      <c r="O421" s="1003" cm="1">
        <f t="array" ref="O421">INDEX($H421:$K421,0,MATCH(O$396,$H$396:$K$396,0))*INDEX($J$390:$R$393,MATCH(O$396,$I$390:$I$393,0),MATCH(O$395,$J$389:$R$389,0))</f>
        <v>1</v>
      </c>
      <c r="P421" s="1003" cm="1">
        <f t="array" ref="P421">INDEX($H421:$K421,0,MATCH(P$396,$H$396:$K$396,0))*INDEX($J$390:$R$393,MATCH(P$396,$I$390:$I$393,0),MATCH(P$395,$J$389:$R$389,0))</f>
        <v>2</v>
      </c>
      <c r="Q421" s="1003" cm="1">
        <f t="array" ref="Q421">INDEX($H421:$K421,0,MATCH(Q$396,$H$396:$K$396,0))*INDEX($J$390:$R$393,MATCH(Q$396,$I$390:$I$393,0),MATCH(Q$395,$J$389:$R$389,0))</f>
        <v>1</v>
      </c>
      <c r="R421" s="1003" cm="1">
        <f t="array" ref="R421">INDEX($H421:$K421,0,MATCH(R$396,$H$396:$K$396,0))*INDEX($J$390:$R$393,MATCH(R$396,$I$390:$I$393,0),MATCH(R$395,$J$389:$R$389,0))</f>
        <v>1</v>
      </c>
      <c r="S421" s="1003" cm="1">
        <f t="array" ref="S421">INDEX($H421:$K421,0,MATCH(S$396,$H$396:$K$396,0))*INDEX($J$390:$R$393,MATCH(S$396,$I$390:$I$393,0),MATCH(S$395,$J$389:$R$389,0))</f>
        <v>1</v>
      </c>
      <c r="T421" s="1003" cm="1">
        <f t="array" ref="T421">INDEX($H421:$K421,0,MATCH(T$396,$H$396:$K$396,0))*INDEX($J$390:$R$393,MATCH(T$396,$I$390:$I$393,0),MATCH(T$395,$J$389:$R$389,0))</f>
        <v>2</v>
      </c>
      <c r="U421" s="1003" cm="1">
        <f t="array" ref="U421">INDEX($H421:$K421,0,MATCH(U$396,$H$396:$K$396,0))*INDEX($J$390:$R$393,MATCH(U$396,$I$390:$I$393,0),MATCH(U$395,$J$389:$R$389,0))</f>
        <v>1</v>
      </c>
      <c r="V421" s="1003" cm="1">
        <f t="array" ref="V421">INDEX($H421:$K421,0,MATCH(V$396,$H$396:$K$396,0))*INDEX($J$390:$R$393,MATCH(V$396,$I$390:$I$393,0),MATCH(V$395,$J$389:$R$389,0))</f>
        <v>1</v>
      </c>
      <c r="W421" s="1003" cm="1">
        <f t="array" ref="W421">INDEX($H421:$K421,0,MATCH(W$396,$H$396:$K$396,0))*INDEX($J$390:$R$393,MATCH(W$396,$I$390:$I$393,0),MATCH(W$395,$J$389:$R$389,0))</f>
        <v>1</v>
      </c>
      <c r="X421" s="1003" cm="1">
        <f t="array" ref="X421">INDEX($H421:$K421,0,MATCH(X$396,$H$396:$K$396,0))*INDEX($J$390:$R$393,MATCH(X$396,$I$390:$I$393,0),MATCH(X$395,$J$389:$R$389,0))</f>
        <v>2</v>
      </c>
      <c r="Y421" s="1003" cm="1">
        <f t="array" ref="Y421">INDEX($H421:$K421,0,MATCH(Y$396,$H$396:$K$396,0))*INDEX($J$390:$R$393,MATCH(Y$396,$I$390:$I$393,0),MATCH(Y$395,$J$389:$R$389,0))</f>
        <v>1</v>
      </c>
      <c r="Z421" s="1003" cm="1">
        <f t="array" ref="Z421">INDEX($H421:$K421,0,MATCH(Z$396,$H$396:$K$396,0))*INDEX($J$390:$R$393,MATCH(Z$396,$I$390:$I$393,0),MATCH(Z$395,$J$389:$R$389,0))</f>
        <v>1</v>
      </c>
      <c r="AA421" s="1003" cm="1">
        <f t="array" ref="AA421">INDEX($H421:$K421,0,MATCH(AA$396,$H$396:$K$396,0))*INDEX($J$390:$R$393,MATCH(AA$396,$I$390:$I$393,0),MATCH(AA$395,$J$389:$R$389,0))</f>
        <v>1</v>
      </c>
      <c r="AB421" s="1003" cm="1">
        <f t="array" ref="AB421">INDEX($H421:$K421,0,MATCH(AB$396,$H$396:$K$396,0))*INDEX($J$390:$R$393,MATCH(AB$396,$I$390:$I$393,0),MATCH(AB$395,$J$389:$R$389,0))</f>
        <v>1</v>
      </c>
      <c r="AC421" s="1003" cm="1">
        <f t="array" ref="AC421">INDEX($H421:$K421,0,MATCH(AC$396,$H$396:$K$396,0))*INDEX($J$390:$R$393,MATCH(AC$396,$I$390:$I$393,0),MATCH(AC$395,$J$389:$R$389,0))</f>
        <v>1</v>
      </c>
      <c r="AD421" s="1003" cm="1">
        <f t="array" ref="AD421">INDEX($H421:$K421,0,MATCH(AD$396,$H$396:$K$396,0))*INDEX($J$390:$R$393,MATCH(AD$396,$I$390:$I$393,0),MATCH(AD$395,$J$389:$R$389,0))</f>
        <v>1</v>
      </c>
      <c r="AE421" s="1003" cm="1">
        <f t="array" ref="AE421">INDEX($H421:$K421,0,MATCH(AE$396,$H$396:$K$396,0))*INDEX($J$390:$R$393,MATCH(AE$396,$I$390:$I$393,0),MATCH(AE$395,$J$389:$R$389,0))</f>
        <v>1</v>
      </c>
      <c r="AF421" s="1003" cm="1">
        <f t="array" ref="AF421">INDEX($H421:$K421,0,MATCH(AF$396,$H$396:$K$396,0))*INDEX($J$390:$R$393,MATCH(AF$396,$I$390:$I$393,0),MATCH(AF$395,$J$389:$R$389,0))</f>
        <v>1</v>
      </c>
      <c r="AG421" s="1003" cm="1">
        <f t="array" ref="AG421">INDEX($H421:$K421,0,MATCH(AG$396,$H$396:$K$396,0))*INDEX($J$390:$R$393,MATCH(AG$396,$I$390:$I$393,0),MATCH(AG$395,$J$389:$R$389,0))</f>
        <v>1</v>
      </c>
      <c r="AH421" s="1003" cm="1">
        <f t="array" ref="AH421">INDEX($H421:$K421,0,MATCH(AH$396,$H$396:$K$396,0))*INDEX($J$390:$R$393,MATCH(AH$396,$I$390:$I$393,0),MATCH(AH$395,$J$389:$R$389,0))</f>
        <v>1</v>
      </c>
      <c r="AI421" s="1003" cm="1">
        <f t="array" ref="AI421">INDEX($H421:$K421,0,MATCH(AI$396,$H$396:$K$396,0))*INDEX($J$390:$R$393,MATCH(AI$396,$I$390:$I$393,0),MATCH(AI$395,$J$389:$R$389,0))</f>
        <v>1</v>
      </c>
      <c r="AJ421" s="1003" cm="1">
        <f t="array" ref="AJ421">INDEX($H421:$K421,0,MATCH(AJ$396,$H$396:$K$396,0))*INDEX($J$390:$R$393,MATCH(AJ$396,$I$390:$I$393,0),MATCH(AJ$395,$J$389:$R$389,0))</f>
        <v>1</v>
      </c>
      <c r="AK421" s="1003" cm="1">
        <f t="array" ref="AK421">INDEX($H421:$K421,0,MATCH(AK$396,$H$396:$K$396,0))*INDEX($J$390:$R$393,MATCH(AK$396,$I$390:$I$393,0),MATCH(AK$395,$J$389:$R$389,0))</f>
        <v>1</v>
      </c>
      <c r="AL421" s="1003" cm="1">
        <f t="array" ref="AL421">INDEX($H421:$K421,0,MATCH(AL$396,$H$396:$K$396,0))*INDEX($J$390:$R$393,MATCH(AL$396,$I$390:$I$393,0),MATCH(AL$395,$J$389:$R$389,0))</f>
        <v>1</v>
      </c>
      <c r="AM421" s="1003" cm="1">
        <f t="array" ref="AM421">INDEX($H421:$K421,0,MATCH(AM$396,$H$396:$K$396,0))*INDEX($J$390:$R$393,MATCH(AM$396,$I$390:$I$393,0),MATCH(AM$395,$J$389:$R$389,0))</f>
        <v>1</v>
      </c>
      <c r="AN421" s="1003" cm="1">
        <f t="array" ref="AN421">INDEX($H421:$K421,0,MATCH(AN$396,$H$396:$K$396,0))*INDEX($J$390:$R$393,MATCH(AN$396,$I$390:$I$393,0),MATCH(AN$395,$J$389:$R$389,0))</f>
        <v>1</v>
      </c>
      <c r="AO421" s="1003" cm="1">
        <f t="array" ref="AO421">INDEX($H421:$K421,0,MATCH(AO$396,$H$396:$K$396,0))*INDEX($J$390:$R$393,MATCH(AO$396,$I$390:$I$393,0),MATCH(AO$395,$J$389:$R$389,0))</f>
        <v>1</v>
      </c>
      <c r="AP421" s="1003" cm="1">
        <f t="array" ref="AP421">INDEX($H421:$K421,0,MATCH(AP$396,$H$396:$K$396,0))*INDEX($J$390:$R$393,MATCH(AP$396,$I$390:$I$393,0),MATCH(AP$395,$J$389:$R$389,0))</f>
        <v>1</v>
      </c>
      <c r="AQ421" s="1003" cm="1">
        <f t="array" ref="AQ421">INDEX($H421:$K421,0,MATCH(AQ$396,$H$396:$K$396,0))*INDEX($J$390:$R$393,MATCH(AQ$396,$I$390:$I$393,0),MATCH(AQ$395,$J$389:$R$389,0))</f>
        <v>1</v>
      </c>
      <c r="AR421" s="1003" cm="1">
        <f t="array" ref="AR421">INDEX($H421:$K421,0,MATCH(AR$396,$H$396:$K$396,0))*INDEX($J$390:$R$393,MATCH(AR$396,$I$390:$I$393,0),MATCH(AR$395,$J$389:$R$389,0))</f>
        <v>1</v>
      </c>
      <c r="AS421" s="1003" cm="1">
        <f t="array" ref="AS421">INDEX($H421:$K421,0,MATCH(AS$396,$H$396:$K$396,0))*INDEX($J$390:$R$393,MATCH(AS$396,$I$390:$I$393,0),MATCH(AS$395,$J$389:$R$389,0))</f>
        <v>1</v>
      </c>
      <c r="AT421" s="1003" cm="1">
        <f t="array" ref="AT421">INDEX($H421:$K421,0,MATCH(AT$396,$H$396:$K$396,0))*INDEX($J$390:$R$393,MATCH(AT$396,$I$390:$I$393,0),MATCH(AT$395,$J$389:$R$389,0))</f>
        <v>1</v>
      </c>
      <c r="AU421" s="1003" cm="1">
        <f t="array" ref="AU421">INDEX($H421:$K421,0,MATCH(AU$396,$H$396:$K$396,0))*INDEX($J$390:$R$393,MATCH(AU$396,$I$390:$I$393,0),MATCH(AU$395,$J$389:$R$389,0))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AANWBa</v>
      </c>
      <c r="H422" s="356">
        <v>0</v>
      </c>
      <c r="I422" s="356">
        <v>0</v>
      </c>
      <c r="J422" s="356">
        <v>0</v>
      </c>
      <c r="K422" s="356">
        <v>0</v>
      </c>
      <c r="L422" s="1003" cm="1">
        <f t="array" ref="L422">INDEX($H422:$K422,0,MATCH(L$396,$H$396:$K$396,0))*INDEX($J$390:$R$393,MATCH(L$396,$I$390:$I$393,0),MATCH(L$395,$J$389:$R$389,0))</f>
        <v>0</v>
      </c>
      <c r="M422" s="1003" cm="1">
        <f t="array" ref="M422">INDEX($H422:$K422,0,MATCH(M$396,$H$396:$K$396,0))*INDEX($J$390:$R$393,MATCH(M$396,$I$390:$I$393,0),MATCH(M$395,$J$389:$R$389,0))</f>
        <v>0</v>
      </c>
      <c r="N422" s="1003" cm="1">
        <f t="array" ref="N422">INDEX($H422:$K422,0,MATCH(N$396,$H$396:$K$396,0))*INDEX($J$390:$R$393,MATCH(N$396,$I$390:$I$393,0),MATCH(N$395,$J$389:$R$389,0))</f>
        <v>0</v>
      </c>
      <c r="O422" s="1003" cm="1">
        <f t="array" ref="O422">INDEX($H422:$K422,0,MATCH(O$396,$H$396:$K$396,0))*INDEX($J$390:$R$393,MATCH(O$396,$I$390:$I$393,0),MATCH(O$395,$J$389:$R$389,0))</f>
        <v>0</v>
      </c>
      <c r="P422" s="1003" cm="1">
        <f t="array" ref="P422">INDEX($H422:$K422,0,MATCH(P$396,$H$396:$K$396,0))*INDEX($J$390:$R$393,MATCH(P$396,$I$390:$I$393,0),MATCH(P$395,$J$389:$R$389,0))</f>
        <v>0</v>
      </c>
      <c r="Q422" s="1003" cm="1">
        <f t="array" ref="Q422">INDEX($H422:$K422,0,MATCH(Q$396,$H$396:$K$396,0))*INDEX($J$390:$R$393,MATCH(Q$396,$I$390:$I$393,0),MATCH(Q$395,$J$389:$R$389,0))</f>
        <v>0</v>
      </c>
      <c r="R422" s="1003" cm="1">
        <f t="array" ref="R422">INDEX($H422:$K422,0,MATCH(R$396,$H$396:$K$396,0))*INDEX($J$390:$R$393,MATCH(R$396,$I$390:$I$393,0),MATCH(R$395,$J$389:$R$389,0))</f>
        <v>0</v>
      </c>
      <c r="S422" s="1003" cm="1">
        <f t="array" ref="S422">INDEX($H422:$K422,0,MATCH(S$396,$H$396:$K$396,0))*INDEX($J$390:$R$393,MATCH(S$396,$I$390:$I$393,0),MATCH(S$395,$J$389:$R$389,0))</f>
        <v>0</v>
      </c>
      <c r="T422" s="1003" cm="1">
        <f t="array" ref="T422">INDEX($H422:$K422,0,MATCH(T$396,$H$396:$K$396,0))*INDEX($J$390:$R$393,MATCH(T$396,$I$390:$I$393,0),MATCH(T$395,$J$389:$R$389,0))</f>
        <v>0</v>
      </c>
      <c r="U422" s="1003" cm="1">
        <f t="array" ref="U422">INDEX($H422:$K422,0,MATCH(U$396,$H$396:$K$396,0))*INDEX($J$390:$R$393,MATCH(U$396,$I$390:$I$393,0),MATCH(U$395,$J$389:$R$389,0))</f>
        <v>0</v>
      </c>
      <c r="V422" s="1003" cm="1">
        <f t="array" ref="V422">INDEX($H422:$K422,0,MATCH(V$396,$H$396:$K$396,0))*INDEX($J$390:$R$393,MATCH(V$396,$I$390:$I$393,0),MATCH(V$395,$J$389:$R$389,0))</f>
        <v>0</v>
      </c>
      <c r="W422" s="1003" cm="1">
        <f t="array" ref="W422">INDEX($H422:$K422,0,MATCH(W$396,$H$396:$K$396,0))*INDEX($J$390:$R$393,MATCH(W$396,$I$390:$I$393,0),MATCH(W$395,$J$389:$R$389,0))</f>
        <v>0</v>
      </c>
      <c r="X422" s="1003" cm="1">
        <f t="array" ref="X422">INDEX($H422:$K422,0,MATCH(X$396,$H$396:$K$396,0))*INDEX($J$390:$R$393,MATCH(X$396,$I$390:$I$393,0),MATCH(X$395,$J$389:$R$389,0))</f>
        <v>0</v>
      </c>
      <c r="Y422" s="1003" cm="1">
        <f t="array" ref="Y422">INDEX($H422:$K422,0,MATCH(Y$396,$H$396:$K$396,0))*INDEX($J$390:$R$393,MATCH(Y$396,$I$390:$I$393,0),MATCH(Y$395,$J$389:$R$389,0))</f>
        <v>0</v>
      </c>
      <c r="Z422" s="1003" cm="1">
        <f t="array" ref="Z422">INDEX($H422:$K422,0,MATCH(Z$396,$H$396:$K$396,0))*INDEX($J$390:$R$393,MATCH(Z$396,$I$390:$I$393,0),MATCH(Z$395,$J$389:$R$389,0))</f>
        <v>0</v>
      </c>
      <c r="AA422" s="1003" cm="1">
        <f t="array" ref="AA422">INDEX($H422:$K422,0,MATCH(AA$396,$H$396:$K$396,0))*INDEX($J$390:$R$393,MATCH(AA$396,$I$390:$I$393,0),MATCH(AA$395,$J$389:$R$389,0))</f>
        <v>0</v>
      </c>
      <c r="AB422" s="1003" cm="1">
        <f t="array" ref="AB422">INDEX($H422:$K422,0,MATCH(AB$396,$H$396:$K$396,0))*INDEX($J$390:$R$393,MATCH(AB$396,$I$390:$I$393,0),MATCH(AB$395,$J$389:$R$389,0))</f>
        <v>0</v>
      </c>
      <c r="AC422" s="1003" cm="1">
        <f t="array" ref="AC422">INDEX($H422:$K422,0,MATCH(AC$396,$H$396:$K$396,0))*INDEX($J$390:$R$393,MATCH(AC$396,$I$390:$I$393,0),MATCH(AC$395,$J$389:$R$389,0))</f>
        <v>0</v>
      </c>
      <c r="AD422" s="1003" cm="1">
        <f t="array" ref="AD422">INDEX($H422:$K422,0,MATCH(AD$396,$H$396:$K$396,0))*INDEX($J$390:$R$393,MATCH(AD$396,$I$390:$I$393,0),MATCH(AD$395,$J$389:$R$389,0))</f>
        <v>0</v>
      </c>
      <c r="AE422" s="1003" cm="1">
        <f t="array" ref="AE422">INDEX($H422:$K422,0,MATCH(AE$396,$H$396:$K$396,0))*INDEX($J$390:$R$393,MATCH(AE$396,$I$390:$I$393,0),MATCH(AE$395,$J$389:$R$389,0))</f>
        <v>0</v>
      </c>
      <c r="AF422" s="1003" cm="1">
        <f t="array" ref="AF422">INDEX($H422:$K422,0,MATCH(AF$396,$H$396:$K$396,0))*INDEX($J$390:$R$393,MATCH(AF$396,$I$390:$I$393,0),MATCH(AF$395,$J$389:$R$389,0))</f>
        <v>0</v>
      </c>
      <c r="AG422" s="1003" cm="1">
        <f t="array" ref="AG422">INDEX($H422:$K422,0,MATCH(AG$396,$H$396:$K$396,0))*INDEX($J$390:$R$393,MATCH(AG$396,$I$390:$I$393,0),MATCH(AG$395,$J$389:$R$389,0))</f>
        <v>0</v>
      </c>
      <c r="AH422" s="1003" cm="1">
        <f t="array" ref="AH422">INDEX($H422:$K422,0,MATCH(AH$396,$H$396:$K$396,0))*INDEX($J$390:$R$393,MATCH(AH$396,$I$390:$I$393,0),MATCH(AH$395,$J$389:$R$389,0))</f>
        <v>0</v>
      </c>
      <c r="AI422" s="1003" cm="1">
        <f t="array" ref="AI422">INDEX($H422:$K422,0,MATCH(AI$396,$H$396:$K$396,0))*INDEX($J$390:$R$393,MATCH(AI$396,$I$390:$I$393,0),MATCH(AI$395,$J$389:$R$389,0))</f>
        <v>0</v>
      </c>
      <c r="AJ422" s="1003" cm="1">
        <f t="array" ref="AJ422">INDEX($H422:$K422,0,MATCH(AJ$396,$H$396:$K$396,0))*INDEX($J$390:$R$393,MATCH(AJ$396,$I$390:$I$393,0),MATCH(AJ$395,$J$389:$R$389,0))</f>
        <v>0</v>
      </c>
      <c r="AK422" s="1003" cm="1">
        <f t="array" ref="AK422">INDEX($H422:$K422,0,MATCH(AK$396,$H$396:$K$396,0))*INDEX($J$390:$R$393,MATCH(AK$396,$I$390:$I$393,0),MATCH(AK$395,$J$389:$R$389,0))</f>
        <v>0</v>
      </c>
      <c r="AL422" s="1003" cm="1">
        <f t="array" ref="AL422">INDEX($H422:$K422,0,MATCH(AL$396,$H$396:$K$396,0))*INDEX($J$390:$R$393,MATCH(AL$396,$I$390:$I$393,0),MATCH(AL$395,$J$389:$R$389,0))</f>
        <v>0</v>
      </c>
      <c r="AM422" s="1003" cm="1">
        <f t="array" ref="AM422">INDEX($H422:$K422,0,MATCH(AM$396,$H$396:$K$396,0))*INDEX($J$390:$R$393,MATCH(AM$396,$I$390:$I$393,0),MATCH(AM$395,$J$389:$R$389,0))</f>
        <v>0</v>
      </c>
      <c r="AN422" s="1003" cm="1">
        <f t="array" ref="AN422">INDEX($H422:$K422,0,MATCH(AN$396,$H$396:$K$396,0))*INDEX($J$390:$R$393,MATCH(AN$396,$I$390:$I$393,0),MATCH(AN$395,$J$389:$R$389,0))</f>
        <v>0</v>
      </c>
      <c r="AO422" s="1003" cm="1">
        <f t="array" ref="AO422">INDEX($H422:$K422,0,MATCH(AO$396,$H$396:$K$396,0))*INDEX($J$390:$R$393,MATCH(AO$396,$I$390:$I$393,0),MATCH(AO$395,$J$389:$R$389,0))</f>
        <v>0</v>
      </c>
      <c r="AP422" s="1003" cm="1">
        <f t="array" ref="AP422">INDEX($H422:$K422,0,MATCH(AP$396,$H$396:$K$396,0))*INDEX($J$390:$R$393,MATCH(AP$396,$I$390:$I$393,0),MATCH(AP$395,$J$389:$R$389,0))</f>
        <v>0</v>
      </c>
      <c r="AQ422" s="1003" cm="1">
        <f t="array" ref="AQ422">INDEX($H422:$K422,0,MATCH(AQ$396,$H$396:$K$396,0))*INDEX($J$390:$R$393,MATCH(AQ$396,$I$390:$I$393,0),MATCH(AQ$395,$J$389:$R$389,0))</f>
        <v>0</v>
      </c>
      <c r="AR422" s="1003" cm="1">
        <f t="array" ref="AR422">INDEX($H422:$K422,0,MATCH(AR$396,$H$396:$K$396,0))*INDEX($J$390:$R$393,MATCH(AR$396,$I$390:$I$393,0),MATCH(AR$395,$J$389:$R$389,0))</f>
        <v>0</v>
      </c>
      <c r="AS422" s="1003" cm="1">
        <f t="array" ref="AS422">INDEX($H422:$K422,0,MATCH(AS$396,$H$396:$K$396,0))*INDEX($J$390:$R$393,MATCH(AS$396,$I$390:$I$393,0),MATCH(AS$395,$J$389:$R$389,0))</f>
        <v>0</v>
      </c>
      <c r="AT422" s="1003" cm="1">
        <f t="array" ref="AT422">INDEX($H422:$K422,0,MATCH(AT$396,$H$396:$K$396,0))*INDEX($J$390:$R$393,MATCH(AT$396,$I$390:$I$393,0),MATCH(AT$395,$J$389:$R$389,0))</f>
        <v>0</v>
      </c>
      <c r="AU422" s="1003" cm="1">
        <f t="array" ref="AU422">INDEX($H422:$K422,0,MATCH(AU$396,$H$396:$K$396,0))*INDEX($J$390:$R$393,MATCH(AU$396,$I$390:$I$393,0),MATCH(AU$395,$J$389:$R$389,0))</f>
        <v>0</v>
      </c>
      <c r="AV422" s="312"/>
      <c r="AW422" s="312"/>
      <c r="AX422" s="243"/>
      <c r="AY422" s="235"/>
      <c r="AZ422" s="235"/>
      <c r="BA422" s="235"/>
    </row>
    <row r="423" spans="1:53" s="76" customFormat="1" ht="15" outlineLevel="1" x14ac:dyDescent="0.25">
      <c r="A423" s="233"/>
      <c r="B423" s="234"/>
      <c r="C423" s="244"/>
      <c r="D423" s="244"/>
      <c r="E423" s="244"/>
      <c r="F423" s="252"/>
      <c r="G423" s="252" t="str">
        <f t="shared" si="74"/>
        <v>AYWBA1a</v>
      </c>
      <c r="H423" s="356">
        <v>0</v>
      </c>
      <c r="I423" s="356">
        <v>0</v>
      </c>
      <c r="J423" s="356">
        <v>0</v>
      </c>
      <c r="K423" s="356">
        <v>0</v>
      </c>
      <c r="L423" s="1003" cm="1">
        <f t="array" ref="L423">INDEX($H423:$K423,0,MATCH(L$396,$H$396:$K$396,0))*INDEX($J$390:$R$393,MATCH(L$396,$I$390:$I$393,0),MATCH(L$395,$J$389:$R$389,0))</f>
        <v>0</v>
      </c>
      <c r="M423" s="1003" cm="1">
        <f t="array" ref="M423">INDEX($H423:$K423,0,MATCH(M$396,$H$396:$K$396,0))*INDEX($J$390:$R$393,MATCH(M$396,$I$390:$I$393,0),MATCH(M$395,$J$389:$R$389,0))</f>
        <v>0</v>
      </c>
      <c r="N423" s="1003" cm="1">
        <f t="array" ref="N423">INDEX($H423:$K423,0,MATCH(N$396,$H$396:$K$396,0))*INDEX($J$390:$R$393,MATCH(N$396,$I$390:$I$393,0),MATCH(N$395,$J$389:$R$389,0))</f>
        <v>0</v>
      </c>
      <c r="O423" s="1003" cm="1">
        <f t="array" ref="O423">INDEX($H423:$K423,0,MATCH(O$396,$H$396:$K$396,0))*INDEX($J$390:$R$393,MATCH(O$396,$I$390:$I$393,0),MATCH(O$395,$J$389:$R$389,0))</f>
        <v>0</v>
      </c>
      <c r="P423" s="1003" cm="1">
        <f t="array" ref="P423">INDEX($H423:$K423,0,MATCH(P$396,$H$396:$K$396,0))*INDEX($J$390:$R$393,MATCH(P$396,$I$390:$I$393,0),MATCH(P$395,$J$389:$R$389,0))</f>
        <v>0</v>
      </c>
      <c r="Q423" s="1003" cm="1">
        <f t="array" ref="Q423">INDEX($H423:$K423,0,MATCH(Q$396,$H$396:$K$396,0))*INDEX($J$390:$R$393,MATCH(Q$396,$I$390:$I$393,0),MATCH(Q$395,$J$389:$R$389,0))</f>
        <v>0</v>
      </c>
      <c r="R423" s="1003" cm="1">
        <f t="array" ref="R423">INDEX($H423:$K423,0,MATCH(R$396,$H$396:$K$396,0))*INDEX($J$390:$R$393,MATCH(R$396,$I$390:$I$393,0),MATCH(R$395,$J$389:$R$389,0))</f>
        <v>0</v>
      </c>
      <c r="S423" s="1003" cm="1">
        <f t="array" ref="S423">INDEX($H423:$K423,0,MATCH(S$396,$H$396:$K$396,0))*INDEX($J$390:$R$393,MATCH(S$396,$I$390:$I$393,0),MATCH(S$395,$J$389:$R$389,0))</f>
        <v>0</v>
      </c>
      <c r="T423" s="1003" cm="1">
        <f t="array" ref="T423">INDEX($H423:$K423,0,MATCH(T$396,$H$396:$K$396,0))*INDEX($J$390:$R$393,MATCH(T$396,$I$390:$I$393,0),MATCH(T$395,$J$389:$R$389,0))</f>
        <v>0</v>
      </c>
      <c r="U423" s="1003" cm="1">
        <f t="array" ref="U423">INDEX($H423:$K423,0,MATCH(U$396,$H$396:$K$396,0))*INDEX($J$390:$R$393,MATCH(U$396,$I$390:$I$393,0),MATCH(U$395,$J$389:$R$389,0))</f>
        <v>0</v>
      </c>
      <c r="V423" s="1003" cm="1">
        <f t="array" ref="V423">INDEX($H423:$K423,0,MATCH(V$396,$H$396:$K$396,0))*INDEX($J$390:$R$393,MATCH(V$396,$I$390:$I$393,0),MATCH(V$395,$J$389:$R$389,0))</f>
        <v>0</v>
      </c>
      <c r="W423" s="1003" cm="1">
        <f t="array" ref="W423">INDEX($H423:$K423,0,MATCH(W$396,$H$396:$K$396,0))*INDEX($J$390:$R$393,MATCH(W$396,$I$390:$I$393,0),MATCH(W$395,$J$389:$R$389,0))</f>
        <v>0</v>
      </c>
      <c r="X423" s="1003" cm="1">
        <f t="array" ref="X423">INDEX($H423:$K423,0,MATCH(X$396,$H$396:$K$396,0))*INDEX($J$390:$R$393,MATCH(X$396,$I$390:$I$393,0),MATCH(X$395,$J$389:$R$389,0))</f>
        <v>0</v>
      </c>
      <c r="Y423" s="1003" cm="1">
        <f t="array" ref="Y423">INDEX($H423:$K423,0,MATCH(Y$396,$H$396:$K$396,0))*INDEX($J$390:$R$393,MATCH(Y$396,$I$390:$I$393,0),MATCH(Y$395,$J$389:$R$389,0))</f>
        <v>0</v>
      </c>
      <c r="Z423" s="1003" cm="1">
        <f t="array" ref="Z423">INDEX($H423:$K423,0,MATCH(Z$396,$H$396:$K$396,0))*INDEX($J$390:$R$393,MATCH(Z$396,$I$390:$I$393,0),MATCH(Z$395,$J$389:$R$389,0))</f>
        <v>0</v>
      </c>
      <c r="AA423" s="1003" cm="1">
        <f t="array" ref="AA423">INDEX($H423:$K423,0,MATCH(AA$396,$H$396:$K$396,0))*INDEX($J$390:$R$393,MATCH(AA$396,$I$390:$I$393,0),MATCH(AA$395,$J$389:$R$389,0))</f>
        <v>0</v>
      </c>
      <c r="AB423" s="1003" cm="1">
        <f t="array" ref="AB423">INDEX($H423:$K423,0,MATCH(AB$396,$H$396:$K$396,0))*INDEX($J$390:$R$393,MATCH(AB$396,$I$390:$I$393,0),MATCH(AB$395,$J$389:$R$389,0))</f>
        <v>0</v>
      </c>
      <c r="AC423" s="1003" cm="1">
        <f t="array" ref="AC423">INDEX($H423:$K423,0,MATCH(AC$396,$H$396:$K$396,0))*INDEX($J$390:$R$393,MATCH(AC$396,$I$390:$I$393,0),MATCH(AC$395,$J$389:$R$389,0))</f>
        <v>0</v>
      </c>
      <c r="AD423" s="1003" cm="1">
        <f t="array" ref="AD423">INDEX($H423:$K423,0,MATCH(AD$396,$H$396:$K$396,0))*INDEX($J$390:$R$393,MATCH(AD$396,$I$390:$I$393,0),MATCH(AD$395,$J$389:$R$389,0))</f>
        <v>0</v>
      </c>
      <c r="AE423" s="1003" cm="1">
        <f t="array" ref="AE423">INDEX($H423:$K423,0,MATCH(AE$396,$H$396:$K$396,0))*INDEX($J$390:$R$393,MATCH(AE$396,$I$390:$I$393,0),MATCH(AE$395,$J$389:$R$389,0))</f>
        <v>0</v>
      </c>
      <c r="AF423" s="1003" cm="1">
        <f t="array" ref="AF423">INDEX($H423:$K423,0,MATCH(AF$396,$H$396:$K$396,0))*INDEX($J$390:$R$393,MATCH(AF$396,$I$390:$I$393,0),MATCH(AF$395,$J$389:$R$389,0))</f>
        <v>0</v>
      </c>
      <c r="AG423" s="1003" cm="1">
        <f t="array" ref="AG423">INDEX($H423:$K423,0,MATCH(AG$396,$H$396:$K$396,0))*INDEX($J$390:$R$393,MATCH(AG$396,$I$390:$I$393,0),MATCH(AG$395,$J$389:$R$389,0))</f>
        <v>0</v>
      </c>
      <c r="AH423" s="1003" cm="1">
        <f t="array" ref="AH423">INDEX($H423:$K423,0,MATCH(AH$396,$H$396:$K$396,0))*INDEX($J$390:$R$393,MATCH(AH$396,$I$390:$I$393,0),MATCH(AH$395,$J$389:$R$389,0))</f>
        <v>0</v>
      </c>
      <c r="AI423" s="1003" cm="1">
        <f t="array" ref="AI423">INDEX($H423:$K423,0,MATCH(AI$396,$H$396:$K$396,0))*INDEX($J$390:$R$393,MATCH(AI$396,$I$390:$I$393,0),MATCH(AI$395,$J$389:$R$389,0))</f>
        <v>0</v>
      </c>
      <c r="AJ423" s="1003" cm="1">
        <f t="array" ref="AJ423">INDEX($H423:$K423,0,MATCH(AJ$396,$H$396:$K$396,0))*INDEX($J$390:$R$393,MATCH(AJ$396,$I$390:$I$393,0),MATCH(AJ$395,$J$389:$R$389,0))</f>
        <v>0</v>
      </c>
      <c r="AK423" s="1003" cm="1">
        <f t="array" ref="AK423">INDEX($H423:$K423,0,MATCH(AK$396,$H$396:$K$396,0))*INDEX($J$390:$R$393,MATCH(AK$396,$I$390:$I$393,0),MATCH(AK$395,$J$389:$R$389,0))</f>
        <v>0</v>
      </c>
      <c r="AL423" s="1003" cm="1">
        <f t="array" ref="AL423">INDEX($H423:$K423,0,MATCH(AL$396,$H$396:$K$396,0))*INDEX($J$390:$R$393,MATCH(AL$396,$I$390:$I$393,0),MATCH(AL$395,$J$389:$R$389,0))</f>
        <v>0</v>
      </c>
      <c r="AM423" s="1003" cm="1">
        <f t="array" ref="AM423">INDEX($H423:$K423,0,MATCH(AM$396,$H$396:$K$396,0))*INDEX($J$390:$R$393,MATCH(AM$396,$I$390:$I$393,0),MATCH(AM$395,$J$389:$R$389,0))</f>
        <v>0</v>
      </c>
      <c r="AN423" s="1003" cm="1">
        <f t="array" ref="AN423">INDEX($H423:$K423,0,MATCH(AN$396,$H$396:$K$396,0))*INDEX($J$390:$R$393,MATCH(AN$396,$I$390:$I$393,0),MATCH(AN$395,$J$389:$R$389,0))</f>
        <v>0</v>
      </c>
      <c r="AO423" s="1003" cm="1">
        <f t="array" ref="AO423">INDEX($H423:$K423,0,MATCH(AO$396,$H$396:$K$396,0))*INDEX($J$390:$R$393,MATCH(AO$396,$I$390:$I$393,0),MATCH(AO$395,$J$389:$R$389,0))</f>
        <v>0</v>
      </c>
      <c r="AP423" s="1003" cm="1">
        <f t="array" ref="AP423">INDEX($H423:$K423,0,MATCH(AP$396,$H$396:$K$396,0))*INDEX($J$390:$R$393,MATCH(AP$396,$I$390:$I$393,0),MATCH(AP$395,$J$389:$R$389,0))</f>
        <v>0</v>
      </c>
      <c r="AQ423" s="1003" cm="1">
        <f t="array" ref="AQ423">INDEX($H423:$K423,0,MATCH(AQ$396,$H$396:$K$396,0))*INDEX($J$390:$R$393,MATCH(AQ$396,$I$390:$I$393,0),MATCH(AQ$395,$J$389:$R$389,0))</f>
        <v>0</v>
      </c>
      <c r="AR423" s="1003" cm="1">
        <f t="array" ref="AR423">INDEX($H423:$K423,0,MATCH(AR$396,$H$396:$K$396,0))*INDEX($J$390:$R$393,MATCH(AR$396,$I$390:$I$393,0),MATCH(AR$395,$J$389:$R$389,0))</f>
        <v>0</v>
      </c>
      <c r="AS423" s="1003" cm="1">
        <f t="array" ref="AS423">INDEX($H423:$K423,0,MATCH(AS$396,$H$396:$K$396,0))*INDEX($J$390:$R$393,MATCH(AS$396,$I$390:$I$393,0),MATCH(AS$395,$J$389:$R$389,0))</f>
        <v>0</v>
      </c>
      <c r="AT423" s="1003" cm="1">
        <f t="array" ref="AT423">INDEX($H423:$K423,0,MATCH(AT$396,$H$396:$K$396,0))*INDEX($J$390:$R$393,MATCH(AT$396,$I$390:$I$393,0),MATCH(AT$395,$J$389:$R$389,0))</f>
        <v>0</v>
      </c>
      <c r="AU423" s="1003" cm="1">
        <f t="array" ref="AU423">INDEX($H423:$K423,0,MATCH(AU$396,$H$396:$K$396,0))*INDEX($J$390:$R$393,MATCH(AU$396,$I$390:$I$393,0),MATCH(AU$395,$J$389:$R$389,0))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YYBA2A1a</v>
      </c>
      <c r="H424" s="356">
        <v>0</v>
      </c>
      <c r="I424" s="356">
        <v>0</v>
      </c>
      <c r="J424" s="356">
        <v>0</v>
      </c>
      <c r="K424" s="356">
        <v>0</v>
      </c>
      <c r="L424" s="1003" cm="1">
        <f t="array" ref="L424">INDEX($H424:$K424,0,MATCH(L$396,$H$396:$K$396,0))*INDEX($J$390:$R$393,MATCH(L$396,$I$390:$I$393,0),MATCH(L$395,$J$389:$R$389,0))</f>
        <v>0</v>
      </c>
      <c r="M424" s="1003" cm="1">
        <f t="array" ref="M424">INDEX($H424:$K424,0,MATCH(M$396,$H$396:$K$396,0))*INDEX($J$390:$R$393,MATCH(M$396,$I$390:$I$393,0),MATCH(M$395,$J$389:$R$389,0))</f>
        <v>0</v>
      </c>
      <c r="N424" s="1003" cm="1">
        <f t="array" ref="N424">INDEX($H424:$K424,0,MATCH(N$396,$H$396:$K$396,0))*INDEX($J$390:$R$393,MATCH(N$396,$I$390:$I$393,0),MATCH(N$395,$J$389:$R$389,0))</f>
        <v>0</v>
      </c>
      <c r="O424" s="1003" cm="1">
        <f t="array" ref="O424">INDEX($H424:$K424,0,MATCH(O$396,$H$396:$K$396,0))*INDEX($J$390:$R$393,MATCH(O$396,$I$390:$I$393,0),MATCH(O$395,$J$389:$R$389,0))</f>
        <v>0</v>
      </c>
      <c r="P424" s="1003" cm="1">
        <f t="array" ref="P424">INDEX($H424:$K424,0,MATCH(P$396,$H$396:$K$396,0))*INDEX($J$390:$R$393,MATCH(P$396,$I$390:$I$393,0),MATCH(P$395,$J$389:$R$389,0))</f>
        <v>0</v>
      </c>
      <c r="Q424" s="1003" cm="1">
        <f t="array" ref="Q424">INDEX($H424:$K424,0,MATCH(Q$396,$H$396:$K$396,0))*INDEX($J$390:$R$393,MATCH(Q$396,$I$390:$I$393,0),MATCH(Q$395,$J$389:$R$389,0))</f>
        <v>0</v>
      </c>
      <c r="R424" s="1003" cm="1">
        <f t="array" ref="R424">INDEX($H424:$K424,0,MATCH(R$396,$H$396:$K$396,0))*INDEX($J$390:$R$393,MATCH(R$396,$I$390:$I$393,0),MATCH(R$395,$J$389:$R$389,0))</f>
        <v>0</v>
      </c>
      <c r="S424" s="1003" cm="1">
        <f t="array" ref="S424">INDEX($H424:$K424,0,MATCH(S$396,$H$396:$K$396,0))*INDEX($J$390:$R$393,MATCH(S$396,$I$390:$I$393,0),MATCH(S$395,$J$389:$R$389,0))</f>
        <v>0</v>
      </c>
      <c r="T424" s="1003" cm="1">
        <f t="array" ref="T424">INDEX($H424:$K424,0,MATCH(T$396,$H$396:$K$396,0))*INDEX($J$390:$R$393,MATCH(T$396,$I$390:$I$393,0),MATCH(T$395,$J$389:$R$389,0))</f>
        <v>0</v>
      </c>
      <c r="U424" s="1003" cm="1">
        <f t="array" ref="U424">INDEX($H424:$K424,0,MATCH(U$396,$H$396:$K$396,0))*INDEX($J$390:$R$393,MATCH(U$396,$I$390:$I$393,0),MATCH(U$395,$J$389:$R$389,0))</f>
        <v>0</v>
      </c>
      <c r="V424" s="1003" cm="1">
        <f t="array" ref="V424">INDEX($H424:$K424,0,MATCH(V$396,$H$396:$K$396,0))*INDEX($J$390:$R$393,MATCH(V$396,$I$390:$I$393,0),MATCH(V$395,$J$389:$R$389,0))</f>
        <v>0</v>
      </c>
      <c r="W424" s="1003" cm="1">
        <f t="array" ref="W424">INDEX($H424:$K424,0,MATCH(W$396,$H$396:$K$396,0))*INDEX($J$390:$R$393,MATCH(W$396,$I$390:$I$393,0),MATCH(W$395,$J$389:$R$389,0))</f>
        <v>0</v>
      </c>
      <c r="X424" s="1003" cm="1">
        <f t="array" ref="X424">INDEX($H424:$K424,0,MATCH(X$396,$H$396:$K$396,0))*INDEX($J$390:$R$393,MATCH(X$396,$I$390:$I$393,0),MATCH(X$395,$J$389:$R$389,0))</f>
        <v>0</v>
      </c>
      <c r="Y424" s="1003" cm="1">
        <f t="array" ref="Y424">INDEX($H424:$K424,0,MATCH(Y$396,$H$396:$K$396,0))*INDEX($J$390:$R$393,MATCH(Y$396,$I$390:$I$393,0),MATCH(Y$395,$J$389:$R$389,0))</f>
        <v>0</v>
      </c>
      <c r="Z424" s="1003" cm="1">
        <f t="array" ref="Z424">INDEX($H424:$K424,0,MATCH(Z$396,$H$396:$K$396,0))*INDEX($J$390:$R$393,MATCH(Z$396,$I$390:$I$393,0),MATCH(Z$395,$J$389:$R$389,0))</f>
        <v>0</v>
      </c>
      <c r="AA424" s="1003" cm="1">
        <f t="array" ref="AA424">INDEX($H424:$K424,0,MATCH(AA$396,$H$396:$K$396,0))*INDEX($J$390:$R$393,MATCH(AA$396,$I$390:$I$393,0),MATCH(AA$395,$J$389:$R$389,0))</f>
        <v>0</v>
      </c>
      <c r="AB424" s="1003" cm="1">
        <f t="array" ref="AB424">INDEX($H424:$K424,0,MATCH(AB$396,$H$396:$K$396,0))*INDEX($J$390:$R$393,MATCH(AB$396,$I$390:$I$393,0),MATCH(AB$395,$J$389:$R$389,0))</f>
        <v>0</v>
      </c>
      <c r="AC424" s="1003" cm="1">
        <f t="array" ref="AC424">INDEX($H424:$K424,0,MATCH(AC$396,$H$396:$K$396,0))*INDEX($J$390:$R$393,MATCH(AC$396,$I$390:$I$393,0),MATCH(AC$395,$J$389:$R$389,0))</f>
        <v>0</v>
      </c>
      <c r="AD424" s="1003" cm="1">
        <f t="array" ref="AD424">INDEX($H424:$K424,0,MATCH(AD$396,$H$396:$K$396,0))*INDEX($J$390:$R$393,MATCH(AD$396,$I$390:$I$393,0),MATCH(AD$395,$J$389:$R$389,0))</f>
        <v>0</v>
      </c>
      <c r="AE424" s="1003" cm="1">
        <f t="array" ref="AE424">INDEX($H424:$K424,0,MATCH(AE$396,$H$396:$K$396,0))*INDEX($J$390:$R$393,MATCH(AE$396,$I$390:$I$393,0),MATCH(AE$395,$J$389:$R$389,0))</f>
        <v>0</v>
      </c>
      <c r="AF424" s="1003" cm="1">
        <f t="array" ref="AF424">INDEX($H424:$K424,0,MATCH(AF$396,$H$396:$K$396,0))*INDEX($J$390:$R$393,MATCH(AF$396,$I$390:$I$393,0),MATCH(AF$395,$J$389:$R$389,0))</f>
        <v>0</v>
      </c>
      <c r="AG424" s="1003" cm="1">
        <f t="array" ref="AG424">INDEX($H424:$K424,0,MATCH(AG$396,$H$396:$K$396,0))*INDEX($J$390:$R$393,MATCH(AG$396,$I$390:$I$393,0),MATCH(AG$395,$J$389:$R$389,0))</f>
        <v>0</v>
      </c>
      <c r="AH424" s="1003" cm="1">
        <f t="array" ref="AH424">INDEX($H424:$K424,0,MATCH(AH$396,$H$396:$K$396,0))*INDEX($J$390:$R$393,MATCH(AH$396,$I$390:$I$393,0),MATCH(AH$395,$J$389:$R$389,0))</f>
        <v>0</v>
      </c>
      <c r="AI424" s="1003" cm="1">
        <f t="array" ref="AI424">INDEX($H424:$K424,0,MATCH(AI$396,$H$396:$K$396,0))*INDEX($J$390:$R$393,MATCH(AI$396,$I$390:$I$393,0),MATCH(AI$395,$J$389:$R$389,0))</f>
        <v>0</v>
      </c>
      <c r="AJ424" s="1003" cm="1">
        <f t="array" ref="AJ424">INDEX($H424:$K424,0,MATCH(AJ$396,$H$396:$K$396,0))*INDEX($J$390:$R$393,MATCH(AJ$396,$I$390:$I$393,0),MATCH(AJ$395,$J$389:$R$389,0))</f>
        <v>0</v>
      </c>
      <c r="AK424" s="1003" cm="1">
        <f t="array" ref="AK424">INDEX($H424:$K424,0,MATCH(AK$396,$H$396:$K$396,0))*INDEX($J$390:$R$393,MATCH(AK$396,$I$390:$I$393,0),MATCH(AK$395,$J$389:$R$389,0))</f>
        <v>0</v>
      </c>
      <c r="AL424" s="1003" cm="1">
        <f t="array" ref="AL424">INDEX($H424:$K424,0,MATCH(AL$396,$H$396:$K$396,0))*INDEX($J$390:$R$393,MATCH(AL$396,$I$390:$I$393,0),MATCH(AL$395,$J$389:$R$389,0))</f>
        <v>0</v>
      </c>
      <c r="AM424" s="1003" cm="1">
        <f t="array" ref="AM424">INDEX($H424:$K424,0,MATCH(AM$396,$H$396:$K$396,0))*INDEX($J$390:$R$393,MATCH(AM$396,$I$390:$I$393,0),MATCH(AM$395,$J$389:$R$389,0))</f>
        <v>0</v>
      </c>
      <c r="AN424" s="1003" cm="1">
        <f t="array" ref="AN424">INDEX($H424:$K424,0,MATCH(AN$396,$H$396:$K$396,0))*INDEX($J$390:$R$393,MATCH(AN$396,$I$390:$I$393,0),MATCH(AN$395,$J$389:$R$389,0))</f>
        <v>0</v>
      </c>
      <c r="AO424" s="1003" cm="1">
        <f t="array" ref="AO424">INDEX($H424:$K424,0,MATCH(AO$396,$H$396:$K$396,0))*INDEX($J$390:$R$393,MATCH(AO$396,$I$390:$I$393,0),MATCH(AO$395,$J$389:$R$389,0))</f>
        <v>0</v>
      </c>
      <c r="AP424" s="1003" cm="1">
        <f t="array" ref="AP424">INDEX($H424:$K424,0,MATCH(AP$396,$H$396:$K$396,0))*INDEX($J$390:$R$393,MATCH(AP$396,$I$390:$I$393,0),MATCH(AP$395,$J$389:$R$389,0))</f>
        <v>0</v>
      </c>
      <c r="AQ424" s="1003" cm="1">
        <f t="array" ref="AQ424">INDEX($H424:$K424,0,MATCH(AQ$396,$H$396:$K$396,0))*INDEX($J$390:$R$393,MATCH(AQ$396,$I$390:$I$393,0),MATCH(AQ$395,$J$389:$R$389,0))</f>
        <v>0</v>
      </c>
      <c r="AR424" s="1003" cm="1">
        <f t="array" ref="AR424">INDEX($H424:$K424,0,MATCH(AR$396,$H$396:$K$396,0))*INDEX($J$390:$R$393,MATCH(AR$396,$I$390:$I$393,0),MATCH(AR$395,$J$389:$R$389,0))</f>
        <v>0</v>
      </c>
      <c r="AS424" s="1003" cm="1">
        <f t="array" ref="AS424">INDEX($H424:$K424,0,MATCH(AS$396,$H$396:$K$396,0))*INDEX($J$390:$R$393,MATCH(AS$396,$I$390:$I$393,0),MATCH(AS$395,$J$389:$R$389,0))</f>
        <v>0</v>
      </c>
      <c r="AT424" s="1003" cm="1">
        <f t="array" ref="AT424">INDEX($H424:$K424,0,MATCH(AT$396,$H$396:$K$396,0))*INDEX($J$390:$R$393,MATCH(AT$396,$I$390:$I$393,0),MATCH(AT$395,$J$389:$R$389,0))</f>
        <v>0</v>
      </c>
      <c r="AU424" s="1003" cm="1">
        <f t="array" ref="AU424">INDEX($H424:$K424,0,MATCH(AU$396,$H$396:$K$396,0))*INDEX($J$390:$R$393,MATCH(AU$396,$I$390:$I$393,0),MATCH(AU$395,$J$389:$R$389,0))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YYAA2A1a</v>
      </c>
      <c r="H425" s="356">
        <v>0</v>
      </c>
      <c r="I425" s="356">
        <v>0</v>
      </c>
      <c r="J425" s="356">
        <v>0</v>
      </c>
      <c r="K425" s="356">
        <v>0</v>
      </c>
      <c r="L425" s="1003" cm="1">
        <f t="array" ref="L425">INDEX($H425:$K425,0,MATCH(L$396,$H$396:$K$396,0))*INDEX($J$390:$R$393,MATCH(L$396,$I$390:$I$393,0),MATCH(L$395,$J$389:$R$389,0))</f>
        <v>0</v>
      </c>
      <c r="M425" s="1003" cm="1">
        <f t="array" ref="M425">INDEX($H425:$K425,0,MATCH(M$396,$H$396:$K$396,0))*INDEX($J$390:$R$393,MATCH(M$396,$I$390:$I$393,0),MATCH(M$395,$J$389:$R$389,0))</f>
        <v>0</v>
      </c>
      <c r="N425" s="1003" cm="1">
        <f t="array" ref="N425">INDEX($H425:$K425,0,MATCH(N$396,$H$396:$K$396,0))*INDEX($J$390:$R$393,MATCH(N$396,$I$390:$I$393,0),MATCH(N$395,$J$389:$R$389,0))</f>
        <v>0</v>
      </c>
      <c r="O425" s="1003" cm="1">
        <f t="array" ref="O425">INDEX($H425:$K425,0,MATCH(O$396,$H$396:$K$396,0))*INDEX($J$390:$R$393,MATCH(O$396,$I$390:$I$393,0),MATCH(O$395,$J$389:$R$389,0))</f>
        <v>0</v>
      </c>
      <c r="P425" s="1003" cm="1">
        <f t="array" ref="P425">INDEX($H425:$K425,0,MATCH(P$396,$H$396:$K$396,0))*INDEX($J$390:$R$393,MATCH(P$396,$I$390:$I$393,0),MATCH(P$395,$J$389:$R$389,0))</f>
        <v>0</v>
      </c>
      <c r="Q425" s="1003" cm="1">
        <f t="array" ref="Q425">INDEX($H425:$K425,0,MATCH(Q$396,$H$396:$K$396,0))*INDEX($J$390:$R$393,MATCH(Q$396,$I$390:$I$393,0),MATCH(Q$395,$J$389:$R$389,0))</f>
        <v>0</v>
      </c>
      <c r="R425" s="1003" cm="1">
        <f t="array" ref="R425">INDEX($H425:$K425,0,MATCH(R$396,$H$396:$K$396,0))*INDEX($J$390:$R$393,MATCH(R$396,$I$390:$I$393,0),MATCH(R$395,$J$389:$R$389,0))</f>
        <v>0</v>
      </c>
      <c r="S425" s="1003" cm="1">
        <f t="array" ref="S425">INDEX($H425:$K425,0,MATCH(S$396,$H$396:$K$396,0))*INDEX($J$390:$R$393,MATCH(S$396,$I$390:$I$393,0),MATCH(S$395,$J$389:$R$389,0))</f>
        <v>0</v>
      </c>
      <c r="T425" s="1003" cm="1">
        <f t="array" ref="T425">INDEX($H425:$K425,0,MATCH(T$396,$H$396:$K$396,0))*INDEX($J$390:$R$393,MATCH(T$396,$I$390:$I$393,0),MATCH(T$395,$J$389:$R$389,0))</f>
        <v>0</v>
      </c>
      <c r="U425" s="1003" cm="1">
        <f t="array" ref="U425">INDEX($H425:$K425,0,MATCH(U$396,$H$396:$K$396,0))*INDEX($J$390:$R$393,MATCH(U$396,$I$390:$I$393,0),MATCH(U$395,$J$389:$R$389,0))</f>
        <v>0</v>
      </c>
      <c r="V425" s="1003" cm="1">
        <f t="array" ref="V425">INDEX($H425:$K425,0,MATCH(V$396,$H$396:$K$396,0))*INDEX($J$390:$R$393,MATCH(V$396,$I$390:$I$393,0),MATCH(V$395,$J$389:$R$389,0))</f>
        <v>0</v>
      </c>
      <c r="W425" s="1003" cm="1">
        <f t="array" ref="W425">INDEX($H425:$K425,0,MATCH(W$396,$H$396:$K$396,0))*INDEX($J$390:$R$393,MATCH(W$396,$I$390:$I$393,0),MATCH(W$395,$J$389:$R$389,0))</f>
        <v>0</v>
      </c>
      <c r="X425" s="1003" cm="1">
        <f t="array" ref="X425">INDEX($H425:$K425,0,MATCH(X$396,$H$396:$K$396,0))*INDEX($J$390:$R$393,MATCH(X$396,$I$390:$I$393,0),MATCH(X$395,$J$389:$R$389,0))</f>
        <v>0</v>
      </c>
      <c r="Y425" s="1003" cm="1">
        <f t="array" ref="Y425">INDEX($H425:$K425,0,MATCH(Y$396,$H$396:$K$396,0))*INDEX($J$390:$R$393,MATCH(Y$396,$I$390:$I$393,0),MATCH(Y$395,$J$389:$R$389,0))</f>
        <v>0</v>
      </c>
      <c r="Z425" s="1003" cm="1">
        <f t="array" ref="Z425">INDEX($H425:$K425,0,MATCH(Z$396,$H$396:$K$396,0))*INDEX($J$390:$R$393,MATCH(Z$396,$I$390:$I$393,0),MATCH(Z$395,$J$389:$R$389,0))</f>
        <v>0</v>
      </c>
      <c r="AA425" s="1003" cm="1">
        <f t="array" ref="AA425">INDEX($H425:$K425,0,MATCH(AA$396,$H$396:$K$396,0))*INDEX($J$390:$R$393,MATCH(AA$396,$I$390:$I$393,0),MATCH(AA$395,$J$389:$R$389,0))</f>
        <v>0</v>
      </c>
      <c r="AB425" s="1003" cm="1">
        <f t="array" ref="AB425">INDEX($H425:$K425,0,MATCH(AB$396,$H$396:$K$396,0))*INDEX($J$390:$R$393,MATCH(AB$396,$I$390:$I$393,0),MATCH(AB$395,$J$389:$R$389,0))</f>
        <v>0</v>
      </c>
      <c r="AC425" s="1003" cm="1">
        <f t="array" ref="AC425">INDEX($H425:$K425,0,MATCH(AC$396,$H$396:$K$396,0))*INDEX($J$390:$R$393,MATCH(AC$396,$I$390:$I$393,0),MATCH(AC$395,$J$389:$R$389,0))</f>
        <v>0</v>
      </c>
      <c r="AD425" s="1003" cm="1">
        <f t="array" ref="AD425">INDEX($H425:$K425,0,MATCH(AD$396,$H$396:$K$396,0))*INDEX($J$390:$R$393,MATCH(AD$396,$I$390:$I$393,0),MATCH(AD$395,$J$389:$R$389,0))</f>
        <v>0</v>
      </c>
      <c r="AE425" s="1003" cm="1">
        <f t="array" ref="AE425">INDEX($H425:$K425,0,MATCH(AE$396,$H$396:$K$396,0))*INDEX($J$390:$R$393,MATCH(AE$396,$I$390:$I$393,0),MATCH(AE$395,$J$389:$R$389,0))</f>
        <v>0</v>
      </c>
      <c r="AF425" s="1003" cm="1">
        <f t="array" ref="AF425">INDEX($H425:$K425,0,MATCH(AF$396,$H$396:$K$396,0))*INDEX($J$390:$R$393,MATCH(AF$396,$I$390:$I$393,0),MATCH(AF$395,$J$389:$R$389,0))</f>
        <v>0</v>
      </c>
      <c r="AG425" s="1003" cm="1">
        <f t="array" ref="AG425">INDEX($H425:$K425,0,MATCH(AG$396,$H$396:$K$396,0))*INDEX($J$390:$R$393,MATCH(AG$396,$I$390:$I$393,0),MATCH(AG$395,$J$389:$R$389,0))</f>
        <v>0</v>
      </c>
      <c r="AH425" s="1003" cm="1">
        <f t="array" ref="AH425">INDEX($H425:$K425,0,MATCH(AH$396,$H$396:$K$396,0))*INDEX($J$390:$R$393,MATCH(AH$396,$I$390:$I$393,0),MATCH(AH$395,$J$389:$R$389,0))</f>
        <v>0</v>
      </c>
      <c r="AI425" s="1003" cm="1">
        <f t="array" ref="AI425">INDEX($H425:$K425,0,MATCH(AI$396,$H$396:$K$396,0))*INDEX($J$390:$R$393,MATCH(AI$396,$I$390:$I$393,0),MATCH(AI$395,$J$389:$R$389,0))</f>
        <v>0</v>
      </c>
      <c r="AJ425" s="1003" cm="1">
        <f t="array" ref="AJ425">INDEX($H425:$K425,0,MATCH(AJ$396,$H$396:$K$396,0))*INDEX($J$390:$R$393,MATCH(AJ$396,$I$390:$I$393,0),MATCH(AJ$395,$J$389:$R$389,0))</f>
        <v>0</v>
      </c>
      <c r="AK425" s="1003" cm="1">
        <f t="array" ref="AK425">INDEX($H425:$K425,0,MATCH(AK$396,$H$396:$K$396,0))*INDEX($J$390:$R$393,MATCH(AK$396,$I$390:$I$393,0),MATCH(AK$395,$J$389:$R$389,0))</f>
        <v>0</v>
      </c>
      <c r="AL425" s="1003" cm="1">
        <f t="array" ref="AL425">INDEX($H425:$K425,0,MATCH(AL$396,$H$396:$K$396,0))*INDEX($J$390:$R$393,MATCH(AL$396,$I$390:$I$393,0),MATCH(AL$395,$J$389:$R$389,0))</f>
        <v>0</v>
      </c>
      <c r="AM425" s="1003" cm="1">
        <f t="array" ref="AM425">INDEX($H425:$K425,0,MATCH(AM$396,$H$396:$K$396,0))*INDEX($J$390:$R$393,MATCH(AM$396,$I$390:$I$393,0),MATCH(AM$395,$J$389:$R$389,0))</f>
        <v>0</v>
      </c>
      <c r="AN425" s="1003" cm="1">
        <f t="array" ref="AN425">INDEX($H425:$K425,0,MATCH(AN$396,$H$396:$K$396,0))*INDEX($J$390:$R$393,MATCH(AN$396,$I$390:$I$393,0),MATCH(AN$395,$J$389:$R$389,0))</f>
        <v>0</v>
      </c>
      <c r="AO425" s="1003" cm="1">
        <f t="array" ref="AO425">INDEX($H425:$K425,0,MATCH(AO$396,$H$396:$K$396,0))*INDEX($J$390:$R$393,MATCH(AO$396,$I$390:$I$393,0),MATCH(AO$395,$J$389:$R$389,0))</f>
        <v>0</v>
      </c>
      <c r="AP425" s="1003" cm="1">
        <f t="array" ref="AP425">INDEX($H425:$K425,0,MATCH(AP$396,$H$396:$K$396,0))*INDEX($J$390:$R$393,MATCH(AP$396,$I$390:$I$393,0),MATCH(AP$395,$J$389:$R$389,0))</f>
        <v>0</v>
      </c>
      <c r="AQ425" s="1003" cm="1">
        <f t="array" ref="AQ425">INDEX($H425:$K425,0,MATCH(AQ$396,$H$396:$K$396,0))*INDEX($J$390:$R$393,MATCH(AQ$396,$I$390:$I$393,0),MATCH(AQ$395,$J$389:$R$389,0))</f>
        <v>0</v>
      </c>
      <c r="AR425" s="1003" cm="1">
        <f t="array" ref="AR425">INDEX($H425:$K425,0,MATCH(AR$396,$H$396:$K$396,0))*INDEX($J$390:$R$393,MATCH(AR$396,$I$390:$I$393,0),MATCH(AR$395,$J$389:$R$389,0))</f>
        <v>0</v>
      </c>
      <c r="AS425" s="1003" cm="1">
        <f t="array" ref="AS425">INDEX($H425:$K425,0,MATCH(AS$396,$H$396:$K$396,0))*INDEX($J$390:$R$393,MATCH(AS$396,$I$390:$I$393,0),MATCH(AS$395,$J$389:$R$389,0))</f>
        <v>0</v>
      </c>
      <c r="AT425" s="1003" cm="1">
        <f t="array" ref="AT425">INDEX($H425:$K425,0,MATCH(AT$396,$H$396:$K$396,0))*INDEX($J$390:$R$393,MATCH(AT$396,$I$390:$I$393,0),MATCH(AT$395,$J$389:$R$389,0))</f>
        <v>0</v>
      </c>
      <c r="AU425" s="1003" cm="1">
        <f t="array" ref="AU425">INDEX($H425:$K425,0,MATCH(AU$396,$H$396:$K$396,0))*INDEX($J$390:$R$393,MATCH(AU$396,$I$390:$I$393,0),MATCH(AU$395,$J$389:$R$389,0))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YAAA2A1a</v>
      </c>
      <c r="H426" s="356">
        <v>0</v>
      </c>
      <c r="I426" s="356">
        <v>0</v>
      </c>
      <c r="J426" s="356">
        <v>0</v>
      </c>
      <c r="K426" s="356">
        <v>0</v>
      </c>
      <c r="L426" s="1003" cm="1">
        <f t="array" ref="L426">INDEX($H426:$K426,0,MATCH(L$396,$H$396:$K$396,0))*INDEX($J$390:$R$393,MATCH(L$396,$I$390:$I$393,0),MATCH(L$395,$J$389:$R$389,0))</f>
        <v>0</v>
      </c>
      <c r="M426" s="1003" cm="1">
        <f t="array" ref="M426">INDEX($H426:$K426,0,MATCH(M$396,$H$396:$K$396,0))*INDEX($J$390:$R$393,MATCH(M$396,$I$390:$I$393,0),MATCH(M$395,$J$389:$R$389,0))</f>
        <v>0</v>
      </c>
      <c r="N426" s="1003" cm="1">
        <f t="array" ref="N426">INDEX($H426:$K426,0,MATCH(N$396,$H$396:$K$396,0))*INDEX($J$390:$R$393,MATCH(N$396,$I$390:$I$393,0),MATCH(N$395,$J$389:$R$389,0))</f>
        <v>0</v>
      </c>
      <c r="O426" s="1003" cm="1">
        <f t="array" ref="O426">INDEX($H426:$K426,0,MATCH(O$396,$H$396:$K$396,0))*INDEX($J$390:$R$393,MATCH(O$396,$I$390:$I$393,0),MATCH(O$395,$J$389:$R$389,0))</f>
        <v>0</v>
      </c>
      <c r="P426" s="1003" cm="1">
        <f t="array" ref="P426">INDEX($H426:$K426,0,MATCH(P$396,$H$396:$K$396,0))*INDEX($J$390:$R$393,MATCH(P$396,$I$390:$I$393,0),MATCH(P$395,$J$389:$R$389,0))</f>
        <v>0</v>
      </c>
      <c r="Q426" s="1003" cm="1">
        <f t="array" ref="Q426">INDEX($H426:$K426,0,MATCH(Q$396,$H$396:$K$396,0))*INDEX($J$390:$R$393,MATCH(Q$396,$I$390:$I$393,0),MATCH(Q$395,$J$389:$R$389,0))</f>
        <v>0</v>
      </c>
      <c r="R426" s="1003" cm="1">
        <f t="array" ref="R426">INDEX($H426:$K426,0,MATCH(R$396,$H$396:$K$396,0))*INDEX($J$390:$R$393,MATCH(R$396,$I$390:$I$393,0),MATCH(R$395,$J$389:$R$389,0))</f>
        <v>0</v>
      </c>
      <c r="S426" s="1003" cm="1">
        <f t="array" ref="S426">INDEX($H426:$K426,0,MATCH(S$396,$H$396:$K$396,0))*INDEX($J$390:$R$393,MATCH(S$396,$I$390:$I$393,0),MATCH(S$395,$J$389:$R$389,0))</f>
        <v>0</v>
      </c>
      <c r="T426" s="1003" cm="1">
        <f t="array" ref="T426">INDEX($H426:$K426,0,MATCH(T$396,$H$396:$K$396,0))*INDEX($J$390:$R$393,MATCH(T$396,$I$390:$I$393,0),MATCH(T$395,$J$389:$R$389,0))</f>
        <v>0</v>
      </c>
      <c r="U426" s="1003" cm="1">
        <f t="array" ref="U426">INDEX($H426:$K426,0,MATCH(U$396,$H$396:$K$396,0))*INDEX($J$390:$R$393,MATCH(U$396,$I$390:$I$393,0),MATCH(U$395,$J$389:$R$389,0))</f>
        <v>0</v>
      </c>
      <c r="V426" s="1003" cm="1">
        <f t="array" ref="V426">INDEX($H426:$K426,0,MATCH(V$396,$H$396:$K$396,0))*INDEX($J$390:$R$393,MATCH(V$396,$I$390:$I$393,0),MATCH(V$395,$J$389:$R$389,0))</f>
        <v>0</v>
      </c>
      <c r="W426" s="1003" cm="1">
        <f t="array" ref="W426">INDEX($H426:$K426,0,MATCH(W$396,$H$396:$K$396,0))*INDEX($J$390:$R$393,MATCH(W$396,$I$390:$I$393,0),MATCH(W$395,$J$389:$R$389,0))</f>
        <v>0</v>
      </c>
      <c r="X426" s="1003" cm="1">
        <f t="array" ref="X426">INDEX($H426:$K426,0,MATCH(X$396,$H$396:$K$396,0))*INDEX($J$390:$R$393,MATCH(X$396,$I$390:$I$393,0),MATCH(X$395,$J$389:$R$389,0))</f>
        <v>0</v>
      </c>
      <c r="Y426" s="1003" cm="1">
        <f t="array" ref="Y426">INDEX($H426:$K426,0,MATCH(Y$396,$H$396:$K$396,0))*INDEX($J$390:$R$393,MATCH(Y$396,$I$390:$I$393,0),MATCH(Y$395,$J$389:$R$389,0))</f>
        <v>0</v>
      </c>
      <c r="Z426" s="1003" cm="1">
        <f t="array" ref="Z426">INDEX($H426:$K426,0,MATCH(Z$396,$H$396:$K$396,0))*INDEX($J$390:$R$393,MATCH(Z$396,$I$390:$I$393,0),MATCH(Z$395,$J$389:$R$389,0))</f>
        <v>0</v>
      </c>
      <c r="AA426" s="1003" cm="1">
        <f t="array" ref="AA426">INDEX($H426:$K426,0,MATCH(AA$396,$H$396:$K$396,0))*INDEX($J$390:$R$393,MATCH(AA$396,$I$390:$I$393,0),MATCH(AA$395,$J$389:$R$389,0))</f>
        <v>0</v>
      </c>
      <c r="AB426" s="1003" cm="1">
        <f t="array" ref="AB426">INDEX($H426:$K426,0,MATCH(AB$396,$H$396:$K$396,0))*INDEX($J$390:$R$393,MATCH(AB$396,$I$390:$I$393,0),MATCH(AB$395,$J$389:$R$389,0))</f>
        <v>0</v>
      </c>
      <c r="AC426" s="1003" cm="1">
        <f t="array" ref="AC426">INDEX($H426:$K426,0,MATCH(AC$396,$H$396:$K$396,0))*INDEX($J$390:$R$393,MATCH(AC$396,$I$390:$I$393,0),MATCH(AC$395,$J$389:$R$389,0))</f>
        <v>0</v>
      </c>
      <c r="AD426" s="1003" cm="1">
        <f t="array" ref="AD426">INDEX($H426:$K426,0,MATCH(AD$396,$H$396:$K$396,0))*INDEX($J$390:$R$393,MATCH(AD$396,$I$390:$I$393,0),MATCH(AD$395,$J$389:$R$389,0))</f>
        <v>0</v>
      </c>
      <c r="AE426" s="1003" cm="1">
        <f t="array" ref="AE426">INDEX($H426:$K426,0,MATCH(AE$396,$H$396:$K$396,0))*INDEX($J$390:$R$393,MATCH(AE$396,$I$390:$I$393,0),MATCH(AE$395,$J$389:$R$389,0))</f>
        <v>0</v>
      </c>
      <c r="AF426" s="1003" cm="1">
        <f t="array" ref="AF426">INDEX($H426:$K426,0,MATCH(AF$396,$H$396:$K$396,0))*INDEX($J$390:$R$393,MATCH(AF$396,$I$390:$I$393,0),MATCH(AF$395,$J$389:$R$389,0))</f>
        <v>0</v>
      </c>
      <c r="AG426" s="1003" cm="1">
        <f t="array" ref="AG426">INDEX($H426:$K426,0,MATCH(AG$396,$H$396:$K$396,0))*INDEX($J$390:$R$393,MATCH(AG$396,$I$390:$I$393,0),MATCH(AG$395,$J$389:$R$389,0))</f>
        <v>0</v>
      </c>
      <c r="AH426" s="1003" cm="1">
        <f t="array" ref="AH426">INDEX($H426:$K426,0,MATCH(AH$396,$H$396:$K$396,0))*INDEX($J$390:$R$393,MATCH(AH$396,$I$390:$I$393,0),MATCH(AH$395,$J$389:$R$389,0))</f>
        <v>0</v>
      </c>
      <c r="AI426" s="1003" cm="1">
        <f t="array" ref="AI426">INDEX($H426:$K426,0,MATCH(AI$396,$H$396:$K$396,0))*INDEX($J$390:$R$393,MATCH(AI$396,$I$390:$I$393,0),MATCH(AI$395,$J$389:$R$389,0))</f>
        <v>0</v>
      </c>
      <c r="AJ426" s="1003" cm="1">
        <f t="array" ref="AJ426">INDEX($H426:$K426,0,MATCH(AJ$396,$H$396:$K$396,0))*INDEX($J$390:$R$393,MATCH(AJ$396,$I$390:$I$393,0),MATCH(AJ$395,$J$389:$R$389,0))</f>
        <v>0</v>
      </c>
      <c r="AK426" s="1003" cm="1">
        <f t="array" ref="AK426">INDEX($H426:$K426,0,MATCH(AK$396,$H$396:$K$396,0))*INDEX($J$390:$R$393,MATCH(AK$396,$I$390:$I$393,0),MATCH(AK$395,$J$389:$R$389,0))</f>
        <v>0</v>
      </c>
      <c r="AL426" s="1003" cm="1">
        <f t="array" ref="AL426">INDEX($H426:$K426,0,MATCH(AL$396,$H$396:$K$396,0))*INDEX($J$390:$R$393,MATCH(AL$396,$I$390:$I$393,0),MATCH(AL$395,$J$389:$R$389,0))</f>
        <v>0</v>
      </c>
      <c r="AM426" s="1003" cm="1">
        <f t="array" ref="AM426">INDEX($H426:$K426,0,MATCH(AM$396,$H$396:$K$396,0))*INDEX($J$390:$R$393,MATCH(AM$396,$I$390:$I$393,0),MATCH(AM$395,$J$389:$R$389,0))</f>
        <v>0</v>
      </c>
      <c r="AN426" s="1003" cm="1">
        <f t="array" ref="AN426">INDEX($H426:$K426,0,MATCH(AN$396,$H$396:$K$396,0))*INDEX($J$390:$R$393,MATCH(AN$396,$I$390:$I$393,0),MATCH(AN$395,$J$389:$R$389,0))</f>
        <v>0</v>
      </c>
      <c r="AO426" s="1003" cm="1">
        <f t="array" ref="AO426">INDEX($H426:$K426,0,MATCH(AO$396,$H$396:$K$396,0))*INDEX($J$390:$R$393,MATCH(AO$396,$I$390:$I$393,0),MATCH(AO$395,$J$389:$R$389,0))</f>
        <v>0</v>
      </c>
      <c r="AP426" s="1003" cm="1">
        <f t="array" ref="AP426">INDEX($H426:$K426,0,MATCH(AP$396,$H$396:$K$396,0))*INDEX($J$390:$R$393,MATCH(AP$396,$I$390:$I$393,0),MATCH(AP$395,$J$389:$R$389,0))</f>
        <v>0</v>
      </c>
      <c r="AQ426" s="1003" cm="1">
        <f t="array" ref="AQ426">INDEX($H426:$K426,0,MATCH(AQ$396,$H$396:$K$396,0))*INDEX($J$390:$R$393,MATCH(AQ$396,$I$390:$I$393,0),MATCH(AQ$395,$J$389:$R$389,0))</f>
        <v>0</v>
      </c>
      <c r="AR426" s="1003" cm="1">
        <f t="array" ref="AR426">INDEX($H426:$K426,0,MATCH(AR$396,$H$396:$K$396,0))*INDEX($J$390:$R$393,MATCH(AR$396,$I$390:$I$393,0),MATCH(AR$395,$J$389:$R$389,0))</f>
        <v>0</v>
      </c>
      <c r="AS426" s="1003" cm="1">
        <f t="array" ref="AS426">INDEX($H426:$K426,0,MATCH(AS$396,$H$396:$K$396,0))*INDEX($J$390:$R$393,MATCH(AS$396,$I$390:$I$393,0),MATCH(AS$395,$J$389:$R$389,0))</f>
        <v>0</v>
      </c>
      <c r="AT426" s="1003" cm="1">
        <f t="array" ref="AT426">INDEX($H426:$K426,0,MATCH(AT$396,$H$396:$K$396,0))*INDEX($J$390:$R$393,MATCH(AT$396,$I$390:$I$393,0),MATCH(AT$395,$J$389:$R$389,0))</f>
        <v>0</v>
      </c>
      <c r="AU426" s="1003" cm="1">
        <f t="array" ref="AU426">INDEX($H426:$K426,0,MATCH(AU$396,$H$396:$K$396,0))*INDEX($J$390:$R$393,MATCH(AU$396,$I$390:$I$393,0),MATCH(AU$395,$J$389:$R$389,0))</f>
        <v>0</v>
      </c>
      <c r="AV426" s="312"/>
      <c r="AW426" s="312"/>
      <c r="AX426" s="243"/>
      <c r="AY426" s="235"/>
      <c r="AZ426" s="235"/>
      <c r="BA426" s="235"/>
    </row>
    <row r="427" spans="1:53" s="687" customFormat="1" ht="15" outlineLevel="1" x14ac:dyDescent="0.25">
      <c r="A427" s="691"/>
      <c r="B427" s="688"/>
      <c r="C427" s="700"/>
      <c r="D427" s="700"/>
      <c r="E427" s="700"/>
      <c r="F427" s="704"/>
      <c r="G427" s="704" t="str">
        <f t="shared" si="74"/>
        <v>YYFWBz</v>
      </c>
      <c r="H427" s="356">
        <v>1</v>
      </c>
      <c r="I427" s="356">
        <v>1</v>
      </c>
      <c r="J427" s="356">
        <v>2</v>
      </c>
      <c r="K427" s="356">
        <v>1</v>
      </c>
      <c r="L427" s="1003" cm="1">
        <f t="array" ref="L427">INDEX($H427:$K427,0,MATCH(L$396,$H$396:$K$396,0))*INDEX($J$390:$R$393,MATCH(L$396,$I$390:$I$393,0),MATCH(L$395,$J$389:$R$389,0))</f>
        <v>2</v>
      </c>
      <c r="M427" s="1003" cm="1">
        <f t="array" ref="M427">INDEX($H427:$K427,0,MATCH(M$396,$H$396:$K$396,0))*INDEX($J$390:$R$393,MATCH(M$396,$I$390:$I$393,0),MATCH(M$395,$J$389:$R$389,0))</f>
        <v>1</v>
      </c>
      <c r="N427" s="1003" cm="1">
        <f t="array" ref="N427">INDEX($H427:$K427,0,MATCH(N$396,$H$396:$K$396,0))*INDEX($J$390:$R$393,MATCH(N$396,$I$390:$I$393,0),MATCH(N$395,$J$389:$R$389,0))</f>
        <v>2</v>
      </c>
      <c r="O427" s="1003" cm="1">
        <f t="array" ref="O427">INDEX($H427:$K427,0,MATCH(O$396,$H$396:$K$396,0))*INDEX($J$390:$R$393,MATCH(O$396,$I$390:$I$393,0),MATCH(O$395,$J$389:$R$389,0))</f>
        <v>1</v>
      </c>
      <c r="P427" s="1003" cm="1">
        <f t="array" ref="P427">INDEX($H427:$K427,0,MATCH(P$396,$H$396:$K$396,0))*INDEX($J$390:$R$393,MATCH(P$396,$I$390:$I$393,0),MATCH(P$395,$J$389:$R$389,0))</f>
        <v>2</v>
      </c>
      <c r="Q427" s="1003" cm="1">
        <f t="array" ref="Q427">INDEX($H427:$K427,0,MATCH(Q$396,$H$396:$K$396,0))*INDEX($J$390:$R$393,MATCH(Q$396,$I$390:$I$393,0),MATCH(Q$395,$J$389:$R$389,0))</f>
        <v>1</v>
      </c>
      <c r="R427" s="1003" cm="1">
        <f t="array" ref="R427">INDEX($H427:$K427,0,MATCH(R$396,$H$396:$K$396,0))*INDEX($J$390:$R$393,MATCH(R$396,$I$390:$I$393,0),MATCH(R$395,$J$389:$R$389,0))</f>
        <v>2</v>
      </c>
      <c r="S427" s="1003" cm="1">
        <f t="array" ref="S427">INDEX($H427:$K427,0,MATCH(S$396,$H$396:$K$396,0))*INDEX($J$390:$R$393,MATCH(S$396,$I$390:$I$393,0),MATCH(S$395,$J$389:$R$389,0))</f>
        <v>1</v>
      </c>
      <c r="T427" s="1003" cm="1">
        <f t="array" ref="T427">INDEX($H427:$K427,0,MATCH(T$396,$H$396:$K$396,0))*INDEX($J$390:$R$393,MATCH(T$396,$I$390:$I$393,0),MATCH(T$395,$J$389:$R$389,0))</f>
        <v>2</v>
      </c>
      <c r="U427" s="1003" cm="1">
        <f t="array" ref="U427">INDEX($H427:$K427,0,MATCH(U$396,$H$396:$K$396,0))*INDEX($J$390:$R$393,MATCH(U$396,$I$390:$I$393,0),MATCH(U$395,$J$389:$R$389,0))</f>
        <v>1</v>
      </c>
      <c r="V427" s="1003" cm="1">
        <f t="array" ref="V427">INDEX($H427:$K427,0,MATCH(V$396,$H$396:$K$396,0))*INDEX($J$390:$R$393,MATCH(V$396,$I$390:$I$393,0),MATCH(V$395,$J$389:$R$389,0))</f>
        <v>2</v>
      </c>
      <c r="W427" s="1003" cm="1">
        <f t="array" ref="W427">INDEX($H427:$K427,0,MATCH(W$396,$H$396:$K$396,0))*INDEX($J$390:$R$393,MATCH(W$396,$I$390:$I$393,0),MATCH(W$395,$J$389:$R$389,0))</f>
        <v>1</v>
      </c>
      <c r="X427" s="1003" cm="1">
        <f t="array" ref="X427">INDEX($H427:$K427,0,MATCH(X$396,$H$396:$K$396,0))*INDEX($J$390:$R$393,MATCH(X$396,$I$390:$I$393,0),MATCH(X$395,$J$389:$R$389,0))</f>
        <v>2</v>
      </c>
      <c r="Y427" s="1003" cm="1">
        <f t="array" ref="Y427">INDEX($H427:$K427,0,MATCH(Y$396,$H$396:$K$396,0))*INDEX($J$390:$R$393,MATCH(Y$396,$I$390:$I$393,0),MATCH(Y$395,$J$389:$R$389,0))</f>
        <v>1</v>
      </c>
      <c r="Z427" s="1003" cm="1">
        <f t="array" ref="Z427">INDEX($H427:$K427,0,MATCH(Z$396,$H$396:$K$396,0))*INDEX($J$390:$R$393,MATCH(Z$396,$I$390:$I$393,0),MATCH(Z$395,$J$389:$R$389,0))</f>
        <v>2</v>
      </c>
      <c r="AA427" s="1003" cm="1">
        <f t="array" ref="AA427">INDEX($H427:$K427,0,MATCH(AA$396,$H$396:$K$396,0))*INDEX($J$390:$R$393,MATCH(AA$396,$I$390:$I$393,0),MATCH(AA$395,$J$389:$R$389,0))</f>
        <v>1</v>
      </c>
      <c r="AB427" s="1003" cm="1">
        <f t="array" ref="AB427">INDEX($H427:$K427,0,MATCH(AB$396,$H$396:$K$396,0))*INDEX($J$390:$R$393,MATCH(AB$396,$I$390:$I$393,0),MATCH(AB$395,$J$389:$R$389,0))</f>
        <v>1</v>
      </c>
      <c r="AC427" s="1003" cm="1">
        <f t="array" ref="AC427">INDEX($H427:$K427,0,MATCH(AC$396,$H$396:$K$396,0))*INDEX($J$390:$R$393,MATCH(AC$396,$I$390:$I$393,0),MATCH(AC$395,$J$389:$R$389,0))</f>
        <v>1</v>
      </c>
      <c r="AD427" s="1003" cm="1">
        <f t="array" ref="AD427">INDEX($H427:$K427,0,MATCH(AD$396,$H$396:$K$396,0))*INDEX($J$390:$R$393,MATCH(AD$396,$I$390:$I$393,0),MATCH(AD$395,$J$389:$R$389,0))</f>
        <v>2</v>
      </c>
      <c r="AE427" s="1003" cm="1">
        <f t="array" ref="AE427">INDEX($H427:$K427,0,MATCH(AE$396,$H$396:$K$396,0))*INDEX($J$390:$R$393,MATCH(AE$396,$I$390:$I$393,0),MATCH(AE$395,$J$389:$R$389,0))</f>
        <v>1</v>
      </c>
      <c r="AF427" s="1003" cm="1">
        <f t="array" ref="AF427">INDEX($H427:$K427,0,MATCH(AF$396,$H$396:$K$396,0))*INDEX($J$390:$R$393,MATCH(AF$396,$I$390:$I$393,0),MATCH(AF$395,$J$389:$R$389,0))</f>
        <v>1</v>
      </c>
      <c r="AG427" s="1003" cm="1">
        <f t="array" ref="AG427">INDEX($H427:$K427,0,MATCH(AG$396,$H$396:$K$396,0))*INDEX($J$390:$R$393,MATCH(AG$396,$I$390:$I$393,0),MATCH(AG$395,$J$389:$R$389,0))</f>
        <v>1</v>
      </c>
      <c r="AH427" s="1003" cm="1">
        <f t="array" ref="AH427">INDEX($H427:$K427,0,MATCH(AH$396,$H$396:$K$396,0))*INDEX($J$390:$R$393,MATCH(AH$396,$I$390:$I$393,0),MATCH(AH$395,$J$389:$R$389,0))</f>
        <v>2</v>
      </c>
      <c r="AI427" s="1003" cm="1">
        <f t="array" ref="AI427">INDEX($H427:$K427,0,MATCH(AI$396,$H$396:$K$396,0))*INDEX($J$390:$R$393,MATCH(AI$396,$I$390:$I$393,0),MATCH(AI$395,$J$389:$R$389,0))</f>
        <v>1</v>
      </c>
      <c r="AJ427" s="1003" cm="1">
        <f t="array" ref="AJ427">INDEX($H427:$K427,0,MATCH(AJ$396,$H$396:$K$396,0))*INDEX($J$390:$R$393,MATCH(AJ$396,$I$390:$I$393,0),MATCH(AJ$395,$J$389:$R$389,0))</f>
        <v>1</v>
      </c>
      <c r="AK427" s="1003" cm="1">
        <f t="array" ref="AK427">INDEX($H427:$K427,0,MATCH(AK$396,$H$396:$K$396,0))*INDEX($J$390:$R$393,MATCH(AK$396,$I$390:$I$393,0),MATCH(AK$395,$J$389:$R$389,0))</f>
        <v>1</v>
      </c>
      <c r="AL427" s="1003" cm="1">
        <f t="array" ref="AL427">INDEX($H427:$K427,0,MATCH(AL$396,$H$396:$K$396,0))*INDEX($J$390:$R$393,MATCH(AL$396,$I$390:$I$393,0),MATCH(AL$395,$J$389:$R$389,0))</f>
        <v>2</v>
      </c>
      <c r="AM427" s="1003" cm="1">
        <f t="array" ref="AM427">INDEX($H427:$K427,0,MATCH(AM$396,$H$396:$K$396,0))*INDEX($J$390:$R$393,MATCH(AM$396,$I$390:$I$393,0),MATCH(AM$395,$J$389:$R$389,0))</f>
        <v>1</v>
      </c>
      <c r="AN427" s="1003" cm="1">
        <f t="array" ref="AN427">INDEX($H427:$K427,0,MATCH(AN$396,$H$396:$K$396,0))*INDEX($J$390:$R$393,MATCH(AN$396,$I$390:$I$393,0),MATCH(AN$395,$J$389:$R$389,0))</f>
        <v>1</v>
      </c>
      <c r="AO427" s="1003" cm="1">
        <f t="array" ref="AO427">INDEX($H427:$K427,0,MATCH(AO$396,$H$396:$K$396,0))*INDEX($J$390:$R$393,MATCH(AO$396,$I$390:$I$393,0),MATCH(AO$395,$J$389:$R$389,0))</f>
        <v>1</v>
      </c>
      <c r="AP427" s="1003" cm="1">
        <f t="array" ref="AP427">INDEX($H427:$K427,0,MATCH(AP$396,$H$396:$K$396,0))*INDEX($J$390:$R$393,MATCH(AP$396,$I$390:$I$393,0),MATCH(AP$395,$J$389:$R$389,0))</f>
        <v>2</v>
      </c>
      <c r="AQ427" s="1003" cm="1">
        <f t="array" ref="AQ427">INDEX($H427:$K427,0,MATCH(AQ$396,$H$396:$K$396,0))*INDEX($J$390:$R$393,MATCH(AQ$396,$I$390:$I$393,0),MATCH(AQ$395,$J$389:$R$389,0))</f>
        <v>1</v>
      </c>
      <c r="AR427" s="1003" cm="1">
        <f t="array" ref="AR427">INDEX($H427:$K427,0,MATCH(AR$396,$H$396:$K$396,0))*INDEX($J$390:$R$393,MATCH(AR$396,$I$390:$I$393,0),MATCH(AR$395,$J$389:$R$389,0))</f>
        <v>1</v>
      </c>
      <c r="AS427" s="1003" cm="1">
        <f t="array" ref="AS427">INDEX($H427:$K427,0,MATCH(AS$396,$H$396:$K$396,0))*INDEX($J$390:$R$393,MATCH(AS$396,$I$390:$I$393,0),MATCH(AS$395,$J$389:$R$389,0))</f>
        <v>1</v>
      </c>
      <c r="AT427" s="1003" cm="1">
        <f t="array" ref="AT427">INDEX($H427:$K427,0,MATCH(AT$396,$H$396:$K$396,0))*INDEX($J$390:$R$393,MATCH(AT$396,$I$390:$I$393,0),MATCH(AT$395,$J$389:$R$389,0))</f>
        <v>2</v>
      </c>
      <c r="AU427" s="1003" cm="1">
        <f t="array" ref="AU427">INDEX($H427:$K427,0,MATCH(AU$396,$H$396:$K$396,0))*INDEX($J$390:$R$393,MATCH(AU$396,$I$390:$I$393,0),MATCH(AU$395,$J$389:$R$389,0))</f>
        <v>1</v>
      </c>
      <c r="AV427" s="312"/>
      <c r="AW427" s="312"/>
      <c r="AX427" s="695"/>
      <c r="AY427" s="690"/>
      <c r="AZ427" s="690"/>
      <c r="BA427" s="690"/>
    </row>
    <row r="428" spans="1:53" s="687" customFormat="1" ht="15" outlineLevel="1" x14ac:dyDescent="0.25">
      <c r="A428" s="691"/>
      <c r="B428" s="688"/>
      <c r="C428" s="700"/>
      <c r="D428" s="700"/>
      <c r="E428" s="700"/>
      <c r="F428" s="704"/>
      <c r="G428" s="704" t="str">
        <f t="shared" si="74"/>
        <v>YYBNWf</v>
      </c>
      <c r="H428" s="356">
        <v>1</v>
      </c>
      <c r="I428" s="356">
        <v>1</v>
      </c>
      <c r="J428" s="356">
        <v>5</v>
      </c>
      <c r="K428" s="356">
        <v>3</v>
      </c>
      <c r="L428" s="1003" cm="1">
        <f t="array" ref="L428">INDEX($H428:$K428,0,MATCH(L$396,$H$396:$K$396,0))*INDEX($J$390:$R$393,MATCH(L$396,$I$390:$I$393,0),MATCH(L$395,$J$389:$R$389,0))</f>
        <v>2</v>
      </c>
      <c r="M428" s="1003" cm="1">
        <f t="array" ref="M428">INDEX($H428:$K428,0,MATCH(M$396,$H$396:$K$396,0))*INDEX($J$390:$R$393,MATCH(M$396,$I$390:$I$393,0),MATCH(M$395,$J$389:$R$389,0))</f>
        <v>1</v>
      </c>
      <c r="N428" s="1003" cm="1">
        <f t="array" ref="N428">INDEX($H428:$K428,0,MATCH(N$396,$H$396:$K$396,0))*INDEX($J$390:$R$393,MATCH(N$396,$I$390:$I$393,0),MATCH(N$395,$J$389:$R$389,0))</f>
        <v>5</v>
      </c>
      <c r="O428" s="1003" cm="1">
        <f t="array" ref="O428">INDEX($H428:$K428,0,MATCH(O$396,$H$396:$K$396,0))*INDEX($J$390:$R$393,MATCH(O$396,$I$390:$I$393,0),MATCH(O$395,$J$389:$R$389,0))</f>
        <v>3</v>
      </c>
      <c r="P428" s="1003" cm="1">
        <f t="array" ref="P428">INDEX($H428:$K428,0,MATCH(P$396,$H$396:$K$396,0))*INDEX($J$390:$R$393,MATCH(P$396,$I$390:$I$393,0),MATCH(P$395,$J$389:$R$389,0))</f>
        <v>2</v>
      </c>
      <c r="Q428" s="1003" cm="1">
        <f t="array" ref="Q428">INDEX($H428:$K428,0,MATCH(Q$396,$H$396:$K$396,0))*INDEX($J$390:$R$393,MATCH(Q$396,$I$390:$I$393,0),MATCH(Q$395,$J$389:$R$389,0))</f>
        <v>1</v>
      </c>
      <c r="R428" s="1003" cm="1">
        <f t="array" ref="R428">INDEX($H428:$K428,0,MATCH(R$396,$H$396:$K$396,0))*INDEX($J$390:$R$393,MATCH(R$396,$I$390:$I$393,0),MATCH(R$395,$J$389:$R$389,0))</f>
        <v>5</v>
      </c>
      <c r="S428" s="1003" cm="1">
        <f t="array" ref="S428">INDEX($H428:$K428,0,MATCH(S$396,$H$396:$K$396,0))*INDEX($J$390:$R$393,MATCH(S$396,$I$390:$I$393,0),MATCH(S$395,$J$389:$R$389,0))</f>
        <v>3</v>
      </c>
      <c r="T428" s="1003" cm="1">
        <f t="array" ref="T428">INDEX($H428:$K428,0,MATCH(T$396,$H$396:$K$396,0))*INDEX($J$390:$R$393,MATCH(T$396,$I$390:$I$393,0),MATCH(T$395,$J$389:$R$389,0))</f>
        <v>2</v>
      </c>
      <c r="U428" s="1003" cm="1">
        <f t="array" ref="U428">INDEX($H428:$K428,0,MATCH(U$396,$H$396:$K$396,0))*INDEX($J$390:$R$393,MATCH(U$396,$I$390:$I$393,0),MATCH(U$395,$J$389:$R$389,0))</f>
        <v>1</v>
      </c>
      <c r="V428" s="1003" cm="1">
        <f t="array" ref="V428">INDEX($H428:$K428,0,MATCH(V$396,$H$396:$K$396,0))*INDEX($J$390:$R$393,MATCH(V$396,$I$390:$I$393,0),MATCH(V$395,$J$389:$R$389,0))</f>
        <v>5</v>
      </c>
      <c r="W428" s="1003" cm="1">
        <f t="array" ref="W428">INDEX($H428:$K428,0,MATCH(W$396,$H$396:$K$396,0))*INDEX($J$390:$R$393,MATCH(W$396,$I$390:$I$393,0),MATCH(W$395,$J$389:$R$389,0))</f>
        <v>3</v>
      </c>
      <c r="X428" s="1003" cm="1">
        <f t="array" ref="X428">INDEX($H428:$K428,0,MATCH(X$396,$H$396:$K$396,0))*INDEX($J$390:$R$393,MATCH(X$396,$I$390:$I$393,0),MATCH(X$395,$J$389:$R$389,0))</f>
        <v>2</v>
      </c>
      <c r="Y428" s="1003" cm="1">
        <f t="array" ref="Y428">INDEX($H428:$K428,0,MATCH(Y$396,$H$396:$K$396,0))*INDEX($J$390:$R$393,MATCH(Y$396,$I$390:$I$393,0),MATCH(Y$395,$J$389:$R$389,0))</f>
        <v>1</v>
      </c>
      <c r="Z428" s="1003" cm="1">
        <f t="array" ref="Z428">INDEX($H428:$K428,0,MATCH(Z$396,$H$396:$K$396,0))*INDEX($J$390:$R$393,MATCH(Z$396,$I$390:$I$393,0),MATCH(Z$395,$J$389:$R$389,0))</f>
        <v>5</v>
      </c>
      <c r="AA428" s="1003" cm="1">
        <f t="array" ref="AA428">INDEX($H428:$K428,0,MATCH(AA$396,$H$396:$K$396,0))*INDEX($J$390:$R$393,MATCH(AA$396,$I$390:$I$393,0),MATCH(AA$395,$J$389:$R$389,0))</f>
        <v>3</v>
      </c>
      <c r="AB428" s="1003" cm="1">
        <f t="array" ref="AB428">INDEX($H428:$K428,0,MATCH(AB$396,$H$396:$K$396,0))*INDEX($J$390:$R$393,MATCH(AB$396,$I$390:$I$393,0),MATCH(AB$395,$J$389:$R$389,0))</f>
        <v>1</v>
      </c>
      <c r="AC428" s="1003" cm="1">
        <f t="array" ref="AC428">INDEX($H428:$K428,0,MATCH(AC$396,$H$396:$K$396,0))*INDEX($J$390:$R$393,MATCH(AC$396,$I$390:$I$393,0),MATCH(AC$395,$J$389:$R$389,0))</f>
        <v>1</v>
      </c>
      <c r="AD428" s="1003" cm="1">
        <f t="array" ref="AD428">INDEX($H428:$K428,0,MATCH(AD$396,$H$396:$K$396,0))*INDEX($J$390:$R$393,MATCH(AD$396,$I$390:$I$393,0),MATCH(AD$395,$J$389:$R$389,0))</f>
        <v>5</v>
      </c>
      <c r="AE428" s="1003" cm="1">
        <f t="array" ref="AE428">INDEX($H428:$K428,0,MATCH(AE$396,$H$396:$K$396,0))*INDEX($J$390:$R$393,MATCH(AE$396,$I$390:$I$393,0),MATCH(AE$395,$J$389:$R$389,0))</f>
        <v>3</v>
      </c>
      <c r="AF428" s="1003" cm="1">
        <f t="array" ref="AF428">INDEX($H428:$K428,0,MATCH(AF$396,$H$396:$K$396,0))*INDEX($J$390:$R$393,MATCH(AF$396,$I$390:$I$393,0),MATCH(AF$395,$J$389:$R$389,0))</f>
        <v>1</v>
      </c>
      <c r="AG428" s="1003" cm="1">
        <f t="array" ref="AG428">INDEX($H428:$K428,0,MATCH(AG$396,$H$396:$K$396,0))*INDEX($J$390:$R$393,MATCH(AG$396,$I$390:$I$393,0),MATCH(AG$395,$J$389:$R$389,0))</f>
        <v>1</v>
      </c>
      <c r="AH428" s="1003" cm="1">
        <f t="array" ref="AH428">INDEX($H428:$K428,0,MATCH(AH$396,$H$396:$K$396,0))*INDEX($J$390:$R$393,MATCH(AH$396,$I$390:$I$393,0),MATCH(AH$395,$J$389:$R$389,0))</f>
        <v>5</v>
      </c>
      <c r="AI428" s="1003" cm="1">
        <f t="array" ref="AI428">INDEX($H428:$K428,0,MATCH(AI$396,$H$396:$K$396,0))*INDEX($J$390:$R$393,MATCH(AI$396,$I$390:$I$393,0),MATCH(AI$395,$J$389:$R$389,0))</f>
        <v>3</v>
      </c>
      <c r="AJ428" s="1003" cm="1">
        <f t="array" ref="AJ428">INDEX($H428:$K428,0,MATCH(AJ$396,$H$396:$K$396,0))*INDEX($J$390:$R$393,MATCH(AJ$396,$I$390:$I$393,0),MATCH(AJ$395,$J$389:$R$389,0))</f>
        <v>1</v>
      </c>
      <c r="AK428" s="1003" cm="1">
        <f t="array" ref="AK428">INDEX($H428:$K428,0,MATCH(AK$396,$H$396:$K$396,0))*INDEX($J$390:$R$393,MATCH(AK$396,$I$390:$I$393,0),MATCH(AK$395,$J$389:$R$389,0))</f>
        <v>1</v>
      </c>
      <c r="AL428" s="1003" cm="1">
        <f t="array" ref="AL428">INDEX($H428:$K428,0,MATCH(AL$396,$H$396:$K$396,0))*INDEX($J$390:$R$393,MATCH(AL$396,$I$390:$I$393,0),MATCH(AL$395,$J$389:$R$389,0))</f>
        <v>5</v>
      </c>
      <c r="AM428" s="1003" cm="1">
        <f t="array" ref="AM428">INDEX($H428:$K428,0,MATCH(AM$396,$H$396:$K$396,0))*INDEX($J$390:$R$393,MATCH(AM$396,$I$390:$I$393,0),MATCH(AM$395,$J$389:$R$389,0))</f>
        <v>3</v>
      </c>
      <c r="AN428" s="1003" cm="1">
        <f t="array" ref="AN428">INDEX($H428:$K428,0,MATCH(AN$396,$H$396:$K$396,0))*INDEX($J$390:$R$393,MATCH(AN$396,$I$390:$I$393,0),MATCH(AN$395,$J$389:$R$389,0))</f>
        <v>1</v>
      </c>
      <c r="AO428" s="1003" cm="1">
        <f t="array" ref="AO428">INDEX($H428:$K428,0,MATCH(AO$396,$H$396:$K$396,0))*INDEX($J$390:$R$393,MATCH(AO$396,$I$390:$I$393,0),MATCH(AO$395,$J$389:$R$389,0))</f>
        <v>1</v>
      </c>
      <c r="AP428" s="1003" cm="1">
        <f t="array" ref="AP428">INDEX($H428:$K428,0,MATCH(AP$396,$H$396:$K$396,0))*INDEX($J$390:$R$393,MATCH(AP$396,$I$390:$I$393,0),MATCH(AP$395,$J$389:$R$389,0))</f>
        <v>5</v>
      </c>
      <c r="AQ428" s="1003" cm="1">
        <f t="array" ref="AQ428">INDEX($H428:$K428,0,MATCH(AQ$396,$H$396:$K$396,0))*INDEX($J$390:$R$393,MATCH(AQ$396,$I$390:$I$393,0),MATCH(AQ$395,$J$389:$R$389,0))</f>
        <v>3</v>
      </c>
      <c r="AR428" s="1003" cm="1">
        <f t="array" ref="AR428">INDEX($H428:$K428,0,MATCH(AR$396,$H$396:$K$396,0))*INDEX($J$390:$R$393,MATCH(AR$396,$I$390:$I$393,0),MATCH(AR$395,$J$389:$R$389,0))</f>
        <v>1</v>
      </c>
      <c r="AS428" s="1003" cm="1">
        <f t="array" ref="AS428">INDEX($H428:$K428,0,MATCH(AS$396,$H$396:$K$396,0))*INDEX($J$390:$R$393,MATCH(AS$396,$I$390:$I$393,0),MATCH(AS$395,$J$389:$R$389,0))</f>
        <v>1</v>
      </c>
      <c r="AT428" s="1003" cm="1">
        <f t="array" ref="AT428">INDEX($H428:$K428,0,MATCH(AT$396,$H$396:$K$396,0))*INDEX($J$390:$R$393,MATCH(AT$396,$I$390:$I$393,0),MATCH(AT$395,$J$389:$R$389,0))</f>
        <v>5</v>
      </c>
      <c r="AU428" s="1003" cm="1">
        <f t="array" ref="AU428">INDEX($H428:$K428,0,MATCH(AU$396,$H$396:$K$396,0))*INDEX($J$390:$R$393,MATCH(AU$396,$I$390:$I$393,0),MATCH(AU$395,$J$389:$R$389,0))</f>
        <v>3</v>
      </c>
      <c r="AV428" s="312"/>
      <c r="AW428" s="312"/>
      <c r="AX428" s="695"/>
      <c r="AY428" s="690"/>
      <c r="AZ428" s="690"/>
      <c r="BA428" s="690"/>
    </row>
    <row r="429" spans="1:53" s="687" customFormat="1" ht="15" outlineLevel="1" x14ac:dyDescent="0.25">
      <c r="A429" s="691"/>
      <c r="B429" s="688"/>
      <c r="C429" s="700"/>
      <c r="D429" s="700"/>
      <c r="E429" s="700"/>
      <c r="F429" s="704"/>
      <c r="G429" s="704" t="str">
        <f t="shared" si="74"/>
        <v>YYNWFw</v>
      </c>
      <c r="H429" s="356">
        <v>1</v>
      </c>
      <c r="I429" s="356">
        <v>1</v>
      </c>
      <c r="J429" s="356">
        <v>2</v>
      </c>
      <c r="K429" s="356">
        <v>1</v>
      </c>
      <c r="L429" s="1003" cm="1">
        <f t="array" ref="L429">INDEX($H429:$K429,0,MATCH(L$396,$H$396:$K$396,0))*INDEX($J$390:$R$393,MATCH(L$396,$I$390:$I$393,0),MATCH(L$395,$J$389:$R$389,0))</f>
        <v>2</v>
      </c>
      <c r="M429" s="1003" cm="1">
        <f t="array" ref="M429">INDEX($H429:$K429,0,MATCH(M$396,$H$396:$K$396,0))*INDEX($J$390:$R$393,MATCH(M$396,$I$390:$I$393,0),MATCH(M$395,$J$389:$R$389,0))</f>
        <v>1</v>
      </c>
      <c r="N429" s="1003" cm="1">
        <f t="array" ref="N429">INDEX($H429:$K429,0,MATCH(N$396,$H$396:$K$396,0))*INDEX($J$390:$R$393,MATCH(N$396,$I$390:$I$393,0),MATCH(N$395,$J$389:$R$389,0))</f>
        <v>2</v>
      </c>
      <c r="O429" s="1003" cm="1">
        <f t="array" ref="O429">INDEX($H429:$K429,0,MATCH(O$396,$H$396:$K$396,0))*INDEX($J$390:$R$393,MATCH(O$396,$I$390:$I$393,0),MATCH(O$395,$J$389:$R$389,0))</f>
        <v>1</v>
      </c>
      <c r="P429" s="1003" cm="1">
        <f t="array" ref="P429">INDEX($H429:$K429,0,MATCH(P$396,$H$396:$K$396,0))*INDEX($J$390:$R$393,MATCH(P$396,$I$390:$I$393,0),MATCH(P$395,$J$389:$R$389,0))</f>
        <v>2</v>
      </c>
      <c r="Q429" s="1003" cm="1">
        <f t="array" ref="Q429">INDEX($H429:$K429,0,MATCH(Q$396,$H$396:$K$396,0))*INDEX($J$390:$R$393,MATCH(Q$396,$I$390:$I$393,0),MATCH(Q$395,$J$389:$R$389,0))</f>
        <v>1</v>
      </c>
      <c r="R429" s="1003" cm="1">
        <f t="array" ref="R429">INDEX($H429:$K429,0,MATCH(R$396,$H$396:$K$396,0))*INDEX($J$390:$R$393,MATCH(R$396,$I$390:$I$393,0),MATCH(R$395,$J$389:$R$389,0))</f>
        <v>2</v>
      </c>
      <c r="S429" s="1003" cm="1">
        <f t="array" ref="S429">INDEX($H429:$K429,0,MATCH(S$396,$H$396:$K$396,0))*INDEX($J$390:$R$393,MATCH(S$396,$I$390:$I$393,0),MATCH(S$395,$J$389:$R$389,0))</f>
        <v>1</v>
      </c>
      <c r="T429" s="1003" cm="1">
        <f t="array" ref="T429">INDEX($H429:$K429,0,MATCH(T$396,$H$396:$K$396,0))*INDEX($J$390:$R$393,MATCH(T$396,$I$390:$I$393,0),MATCH(T$395,$J$389:$R$389,0))</f>
        <v>2</v>
      </c>
      <c r="U429" s="1003" cm="1">
        <f t="array" ref="U429">INDEX($H429:$K429,0,MATCH(U$396,$H$396:$K$396,0))*INDEX($J$390:$R$393,MATCH(U$396,$I$390:$I$393,0),MATCH(U$395,$J$389:$R$389,0))</f>
        <v>1</v>
      </c>
      <c r="V429" s="1003" cm="1">
        <f t="array" ref="V429">INDEX($H429:$K429,0,MATCH(V$396,$H$396:$K$396,0))*INDEX($J$390:$R$393,MATCH(V$396,$I$390:$I$393,0),MATCH(V$395,$J$389:$R$389,0))</f>
        <v>2</v>
      </c>
      <c r="W429" s="1003" cm="1">
        <f t="array" ref="W429">INDEX($H429:$K429,0,MATCH(W$396,$H$396:$K$396,0))*INDEX($J$390:$R$393,MATCH(W$396,$I$390:$I$393,0),MATCH(W$395,$J$389:$R$389,0))</f>
        <v>1</v>
      </c>
      <c r="X429" s="1003" cm="1">
        <f t="array" ref="X429">INDEX($H429:$K429,0,MATCH(X$396,$H$396:$K$396,0))*INDEX($J$390:$R$393,MATCH(X$396,$I$390:$I$393,0),MATCH(X$395,$J$389:$R$389,0))</f>
        <v>2</v>
      </c>
      <c r="Y429" s="1003" cm="1">
        <f t="array" ref="Y429">INDEX($H429:$K429,0,MATCH(Y$396,$H$396:$K$396,0))*INDEX($J$390:$R$393,MATCH(Y$396,$I$390:$I$393,0),MATCH(Y$395,$J$389:$R$389,0))</f>
        <v>1</v>
      </c>
      <c r="Z429" s="1003" cm="1">
        <f t="array" ref="Z429">INDEX($H429:$K429,0,MATCH(Z$396,$H$396:$K$396,0))*INDEX($J$390:$R$393,MATCH(Z$396,$I$390:$I$393,0),MATCH(Z$395,$J$389:$R$389,0))</f>
        <v>2</v>
      </c>
      <c r="AA429" s="1003" cm="1">
        <f t="array" ref="AA429">INDEX($H429:$K429,0,MATCH(AA$396,$H$396:$K$396,0))*INDEX($J$390:$R$393,MATCH(AA$396,$I$390:$I$393,0),MATCH(AA$395,$J$389:$R$389,0))</f>
        <v>1</v>
      </c>
      <c r="AB429" s="1003" cm="1">
        <f t="array" ref="AB429">INDEX($H429:$K429,0,MATCH(AB$396,$H$396:$K$396,0))*INDEX($J$390:$R$393,MATCH(AB$396,$I$390:$I$393,0),MATCH(AB$395,$J$389:$R$389,0))</f>
        <v>1</v>
      </c>
      <c r="AC429" s="1003" cm="1">
        <f t="array" ref="AC429">INDEX($H429:$K429,0,MATCH(AC$396,$H$396:$K$396,0))*INDEX($J$390:$R$393,MATCH(AC$396,$I$390:$I$393,0),MATCH(AC$395,$J$389:$R$389,0))</f>
        <v>1</v>
      </c>
      <c r="AD429" s="1003" cm="1">
        <f t="array" ref="AD429">INDEX($H429:$K429,0,MATCH(AD$396,$H$396:$K$396,0))*INDEX($J$390:$R$393,MATCH(AD$396,$I$390:$I$393,0),MATCH(AD$395,$J$389:$R$389,0))</f>
        <v>2</v>
      </c>
      <c r="AE429" s="1003" cm="1">
        <f t="array" ref="AE429">INDEX($H429:$K429,0,MATCH(AE$396,$H$396:$K$396,0))*INDEX($J$390:$R$393,MATCH(AE$396,$I$390:$I$393,0),MATCH(AE$395,$J$389:$R$389,0))</f>
        <v>1</v>
      </c>
      <c r="AF429" s="1003" cm="1">
        <f t="array" ref="AF429">INDEX($H429:$K429,0,MATCH(AF$396,$H$396:$K$396,0))*INDEX($J$390:$R$393,MATCH(AF$396,$I$390:$I$393,0),MATCH(AF$395,$J$389:$R$389,0))</f>
        <v>1</v>
      </c>
      <c r="AG429" s="1003" cm="1">
        <f t="array" ref="AG429">INDEX($H429:$K429,0,MATCH(AG$396,$H$396:$K$396,0))*INDEX($J$390:$R$393,MATCH(AG$396,$I$390:$I$393,0),MATCH(AG$395,$J$389:$R$389,0))</f>
        <v>1</v>
      </c>
      <c r="AH429" s="1003" cm="1">
        <f t="array" ref="AH429">INDEX($H429:$K429,0,MATCH(AH$396,$H$396:$K$396,0))*INDEX($J$390:$R$393,MATCH(AH$396,$I$390:$I$393,0),MATCH(AH$395,$J$389:$R$389,0))</f>
        <v>2</v>
      </c>
      <c r="AI429" s="1003" cm="1">
        <f t="array" ref="AI429">INDEX($H429:$K429,0,MATCH(AI$396,$H$396:$K$396,0))*INDEX($J$390:$R$393,MATCH(AI$396,$I$390:$I$393,0),MATCH(AI$395,$J$389:$R$389,0))</f>
        <v>1</v>
      </c>
      <c r="AJ429" s="1003" cm="1">
        <f t="array" ref="AJ429">INDEX($H429:$K429,0,MATCH(AJ$396,$H$396:$K$396,0))*INDEX($J$390:$R$393,MATCH(AJ$396,$I$390:$I$393,0),MATCH(AJ$395,$J$389:$R$389,0))</f>
        <v>1</v>
      </c>
      <c r="AK429" s="1003" cm="1">
        <f t="array" ref="AK429">INDEX($H429:$K429,0,MATCH(AK$396,$H$396:$K$396,0))*INDEX($J$390:$R$393,MATCH(AK$396,$I$390:$I$393,0),MATCH(AK$395,$J$389:$R$389,0))</f>
        <v>1</v>
      </c>
      <c r="AL429" s="1003" cm="1">
        <f t="array" ref="AL429">INDEX($H429:$K429,0,MATCH(AL$396,$H$396:$K$396,0))*INDEX($J$390:$R$393,MATCH(AL$396,$I$390:$I$393,0),MATCH(AL$395,$J$389:$R$389,0))</f>
        <v>2</v>
      </c>
      <c r="AM429" s="1003" cm="1">
        <f t="array" ref="AM429">INDEX($H429:$K429,0,MATCH(AM$396,$H$396:$K$396,0))*INDEX($J$390:$R$393,MATCH(AM$396,$I$390:$I$393,0),MATCH(AM$395,$J$389:$R$389,0))</f>
        <v>1</v>
      </c>
      <c r="AN429" s="1003" cm="1">
        <f t="array" ref="AN429">INDEX($H429:$K429,0,MATCH(AN$396,$H$396:$K$396,0))*INDEX($J$390:$R$393,MATCH(AN$396,$I$390:$I$393,0),MATCH(AN$395,$J$389:$R$389,0))</f>
        <v>1</v>
      </c>
      <c r="AO429" s="1003" cm="1">
        <f t="array" ref="AO429">INDEX($H429:$K429,0,MATCH(AO$396,$H$396:$K$396,0))*INDEX($J$390:$R$393,MATCH(AO$396,$I$390:$I$393,0),MATCH(AO$395,$J$389:$R$389,0))</f>
        <v>1</v>
      </c>
      <c r="AP429" s="1003" cm="1">
        <f t="array" ref="AP429">INDEX($H429:$K429,0,MATCH(AP$396,$H$396:$K$396,0))*INDEX($J$390:$R$393,MATCH(AP$396,$I$390:$I$393,0),MATCH(AP$395,$J$389:$R$389,0))</f>
        <v>2</v>
      </c>
      <c r="AQ429" s="1003" cm="1">
        <f t="array" ref="AQ429">INDEX($H429:$K429,0,MATCH(AQ$396,$H$396:$K$396,0))*INDEX($J$390:$R$393,MATCH(AQ$396,$I$390:$I$393,0),MATCH(AQ$395,$J$389:$R$389,0))</f>
        <v>1</v>
      </c>
      <c r="AR429" s="1003" cm="1">
        <f t="array" ref="AR429">INDEX($H429:$K429,0,MATCH(AR$396,$H$396:$K$396,0))*INDEX($J$390:$R$393,MATCH(AR$396,$I$390:$I$393,0),MATCH(AR$395,$J$389:$R$389,0))</f>
        <v>1</v>
      </c>
      <c r="AS429" s="1003" cm="1">
        <f t="array" ref="AS429">INDEX($H429:$K429,0,MATCH(AS$396,$H$396:$K$396,0))*INDEX($J$390:$R$393,MATCH(AS$396,$I$390:$I$393,0),MATCH(AS$395,$J$389:$R$389,0))</f>
        <v>1</v>
      </c>
      <c r="AT429" s="1003" cm="1">
        <f t="array" ref="AT429">INDEX($H429:$K429,0,MATCH(AT$396,$H$396:$K$396,0))*INDEX($J$390:$R$393,MATCH(AT$396,$I$390:$I$393,0),MATCH(AT$395,$J$389:$R$389,0))</f>
        <v>2</v>
      </c>
      <c r="AU429" s="1003" cm="1">
        <f t="array" ref="AU429">INDEX($H429:$K429,0,MATCH(AU$396,$H$396:$K$396,0))*INDEX($J$390:$R$393,MATCH(AU$396,$I$390:$I$393,0),MATCH(AU$395,$J$389:$R$389,0))</f>
        <v>1</v>
      </c>
      <c r="AV429" s="312"/>
      <c r="AW429" s="312"/>
      <c r="AX429" s="695"/>
      <c r="AY429" s="690"/>
      <c r="AZ429" s="690"/>
      <c r="BA429" s="690"/>
    </row>
    <row r="430" spans="1:53" s="687" customFormat="1" ht="15" outlineLevel="1" x14ac:dyDescent="0.25">
      <c r="A430" s="691"/>
      <c r="B430" s="688"/>
      <c r="C430" s="700"/>
      <c r="D430" s="700"/>
      <c r="E430" s="700"/>
      <c r="F430" s="704"/>
      <c r="G430" s="704" t="str">
        <f t="shared" si="74"/>
        <v>YYWFWb</v>
      </c>
      <c r="H430" s="356">
        <v>1</v>
      </c>
      <c r="I430" s="356">
        <v>1</v>
      </c>
      <c r="J430" s="356">
        <v>2</v>
      </c>
      <c r="K430" s="356">
        <v>2</v>
      </c>
      <c r="L430" s="1003" cm="1">
        <f t="array" ref="L430">INDEX($H430:$K430,0,MATCH(L$396,$H$396:$K$396,0))*INDEX($J$390:$R$393,MATCH(L$396,$I$390:$I$393,0),MATCH(L$395,$J$389:$R$389,0))</f>
        <v>2</v>
      </c>
      <c r="M430" s="1003" cm="1">
        <f t="array" ref="M430">INDEX($H430:$K430,0,MATCH(M$396,$H$396:$K$396,0))*INDEX($J$390:$R$393,MATCH(M$396,$I$390:$I$393,0),MATCH(M$395,$J$389:$R$389,0))</f>
        <v>1</v>
      </c>
      <c r="N430" s="1003" cm="1">
        <f t="array" ref="N430">INDEX($H430:$K430,0,MATCH(N$396,$H$396:$K$396,0))*INDEX($J$390:$R$393,MATCH(N$396,$I$390:$I$393,0),MATCH(N$395,$J$389:$R$389,0))</f>
        <v>2</v>
      </c>
      <c r="O430" s="1003" cm="1">
        <f t="array" ref="O430">INDEX($H430:$K430,0,MATCH(O$396,$H$396:$K$396,0))*INDEX($J$390:$R$393,MATCH(O$396,$I$390:$I$393,0),MATCH(O$395,$J$389:$R$389,0))</f>
        <v>2</v>
      </c>
      <c r="P430" s="1003" cm="1">
        <f t="array" ref="P430">INDEX($H430:$K430,0,MATCH(P$396,$H$396:$K$396,0))*INDEX($J$390:$R$393,MATCH(P$396,$I$390:$I$393,0),MATCH(P$395,$J$389:$R$389,0))</f>
        <v>2</v>
      </c>
      <c r="Q430" s="1003" cm="1">
        <f t="array" ref="Q430">INDEX($H430:$K430,0,MATCH(Q$396,$H$396:$K$396,0))*INDEX($J$390:$R$393,MATCH(Q$396,$I$390:$I$393,0),MATCH(Q$395,$J$389:$R$389,0))</f>
        <v>1</v>
      </c>
      <c r="R430" s="1003" cm="1">
        <f t="array" ref="R430">INDEX($H430:$K430,0,MATCH(R$396,$H$396:$K$396,0))*INDEX($J$390:$R$393,MATCH(R$396,$I$390:$I$393,0),MATCH(R$395,$J$389:$R$389,0))</f>
        <v>2</v>
      </c>
      <c r="S430" s="1003" cm="1">
        <f t="array" ref="S430">INDEX($H430:$K430,0,MATCH(S$396,$H$396:$K$396,0))*INDEX($J$390:$R$393,MATCH(S$396,$I$390:$I$393,0),MATCH(S$395,$J$389:$R$389,0))</f>
        <v>2</v>
      </c>
      <c r="T430" s="1003" cm="1">
        <f t="array" ref="T430">INDEX($H430:$K430,0,MATCH(T$396,$H$396:$K$396,0))*INDEX($J$390:$R$393,MATCH(T$396,$I$390:$I$393,0),MATCH(T$395,$J$389:$R$389,0))</f>
        <v>2</v>
      </c>
      <c r="U430" s="1003" cm="1">
        <f t="array" ref="U430">INDEX($H430:$K430,0,MATCH(U$396,$H$396:$K$396,0))*INDEX($J$390:$R$393,MATCH(U$396,$I$390:$I$393,0),MATCH(U$395,$J$389:$R$389,0))</f>
        <v>1</v>
      </c>
      <c r="V430" s="1003" cm="1">
        <f t="array" ref="V430">INDEX($H430:$K430,0,MATCH(V$396,$H$396:$K$396,0))*INDEX($J$390:$R$393,MATCH(V$396,$I$390:$I$393,0),MATCH(V$395,$J$389:$R$389,0))</f>
        <v>2</v>
      </c>
      <c r="W430" s="1003" cm="1">
        <f t="array" ref="W430">INDEX($H430:$K430,0,MATCH(W$396,$H$396:$K$396,0))*INDEX($J$390:$R$393,MATCH(W$396,$I$390:$I$393,0),MATCH(W$395,$J$389:$R$389,0))</f>
        <v>2</v>
      </c>
      <c r="X430" s="1003" cm="1">
        <f t="array" ref="X430">INDEX($H430:$K430,0,MATCH(X$396,$H$396:$K$396,0))*INDEX($J$390:$R$393,MATCH(X$396,$I$390:$I$393,0),MATCH(X$395,$J$389:$R$389,0))</f>
        <v>2</v>
      </c>
      <c r="Y430" s="1003" cm="1">
        <f t="array" ref="Y430">INDEX($H430:$K430,0,MATCH(Y$396,$H$396:$K$396,0))*INDEX($J$390:$R$393,MATCH(Y$396,$I$390:$I$393,0),MATCH(Y$395,$J$389:$R$389,0))</f>
        <v>1</v>
      </c>
      <c r="Z430" s="1003" cm="1">
        <f t="array" ref="Z430">INDEX($H430:$K430,0,MATCH(Z$396,$H$396:$K$396,0))*INDEX($J$390:$R$393,MATCH(Z$396,$I$390:$I$393,0),MATCH(Z$395,$J$389:$R$389,0))</f>
        <v>2</v>
      </c>
      <c r="AA430" s="1003" cm="1">
        <f t="array" ref="AA430">INDEX($H430:$K430,0,MATCH(AA$396,$H$396:$K$396,0))*INDEX($J$390:$R$393,MATCH(AA$396,$I$390:$I$393,0),MATCH(AA$395,$J$389:$R$389,0))</f>
        <v>2</v>
      </c>
      <c r="AB430" s="1003" cm="1">
        <f t="array" ref="AB430">INDEX($H430:$K430,0,MATCH(AB$396,$H$396:$K$396,0))*INDEX($J$390:$R$393,MATCH(AB$396,$I$390:$I$393,0),MATCH(AB$395,$J$389:$R$389,0))</f>
        <v>1</v>
      </c>
      <c r="AC430" s="1003" cm="1">
        <f t="array" ref="AC430">INDEX($H430:$K430,0,MATCH(AC$396,$H$396:$K$396,0))*INDEX($J$390:$R$393,MATCH(AC$396,$I$390:$I$393,0),MATCH(AC$395,$J$389:$R$389,0))</f>
        <v>1</v>
      </c>
      <c r="AD430" s="1003" cm="1">
        <f t="array" ref="AD430">INDEX($H430:$K430,0,MATCH(AD$396,$H$396:$K$396,0))*INDEX($J$390:$R$393,MATCH(AD$396,$I$390:$I$393,0),MATCH(AD$395,$J$389:$R$389,0))</f>
        <v>2</v>
      </c>
      <c r="AE430" s="1003" cm="1">
        <f t="array" ref="AE430">INDEX($H430:$K430,0,MATCH(AE$396,$H$396:$K$396,0))*INDEX($J$390:$R$393,MATCH(AE$396,$I$390:$I$393,0),MATCH(AE$395,$J$389:$R$389,0))</f>
        <v>2</v>
      </c>
      <c r="AF430" s="1003" cm="1">
        <f t="array" ref="AF430">INDEX($H430:$K430,0,MATCH(AF$396,$H$396:$K$396,0))*INDEX($J$390:$R$393,MATCH(AF$396,$I$390:$I$393,0),MATCH(AF$395,$J$389:$R$389,0))</f>
        <v>1</v>
      </c>
      <c r="AG430" s="1003" cm="1">
        <f t="array" ref="AG430">INDEX($H430:$K430,0,MATCH(AG$396,$H$396:$K$396,0))*INDEX($J$390:$R$393,MATCH(AG$396,$I$390:$I$393,0),MATCH(AG$395,$J$389:$R$389,0))</f>
        <v>1</v>
      </c>
      <c r="AH430" s="1003" cm="1">
        <f t="array" ref="AH430">INDEX($H430:$K430,0,MATCH(AH$396,$H$396:$K$396,0))*INDEX($J$390:$R$393,MATCH(AH$396,$I$390:$I$393,0),MATCH(AH$395,$J$389:$R$389,0))</f>
        <v>2</v>
      </c>
      <c r="AI430" s="1003" cm="1">
        <f t="array" ref="AI430">INDEX($H430:$K430,0,MATCH(AI$396,$H$396:$K$396,0))*INDEX($J$390:$R$393,MATCH(AI$396,$I$390:$I$393,0),MATCH(AI$395,$J$389:$R$389,0))</f>
        <v>2</v>
      </c>
      <c r="AJ430" s="1003" cm="1">
        <f t="array" ref="AJ430">INDEX($H430:$K430,0,MATCH(AJ$396,$H$396:$K$396,0))*INDEX($J$390:$R$393,MATCH(AJ$396,$I$390:$I$393,0),MATCH(AJ$395,$J$389:$R$389,0))</f>
        <v>1</v>
      </c>
      <c r="AK430" s="1003" cm="1">
        <f t="array" ref="AK430">INDEX($H430:$K430,0,MATCH(AK$396,$H$396:$K$396,0))*INDEX($J$390:$R$393,MATCH(AK$396,$I$390:$I$393,0),MATCH(AK$395,$J$389:$R$389,0))</f>
        <v>1</v>
      </c>
      <c r="AL430" s="1003" cm="1">
        <f t="array" ref="AL430">INDEX($H430:$K430,0,MATCH(AL$396,$H$396:$K$396,0))*INDEX($J$390:$R$393,MATCH(AL$396,$I$390:$I$393,0),MATCH(AL$395,$J$389:$R$389,0))</f>
        <v>2</v>
      </c>
      <c r="AM430" s="1003" cm="1">
        <f t="array" ref="AM430">INDEX($H430:$K430,0,MATCH(AM$396,$H$396:$K$396,0))*INDEX($J$390:$R$393,MATCH(AM$396,$I$390:$I$393,0),MATCH(AM$395,$J$389:$R$389,0))</f>
        <v>2</v>
      </c>
      <c r="AN430" s="1003" cm="1">
        <f t="array" ref="AN430">INDEX($H430:$K430,0,MATCH(AN$396,$H$396:$K$396,0))*INDEX($J$390:$R$393,MATCH(AN$396,$I$390:$I$393,0),MATCH(AN$395,$J$389:$R$389,0))</f>
        <v>1</v>
      </c>
      <c r="AO430" s="1003" cm="1">
        <f t="array" ref="AO430">INDEX($H430:$K430,0,MATCH(AO$396,$H$396:$K$396,0))*INDEX($J$390:$R$393,MATCH(AO$396,$I$390:$I$393,0),MATCH(AO$395,$J$389:$R$389,0))</f>
        <v>1</v>
      </c>
      <c r="AP430" s="1003" cm="1">
        <f t="array" ref="AP430">INDEX($H430:$K430,0,MATCH(AP$396,$H$396:$K$396,0))*INDEX($J$390:$R$393,MATCH(AP$396,$I$390:$I$393,0),MATCH(AP$395,$J$389:$R$389,0))</f>
        <v>2</v>
      </c>
      <c r="AQ430" s="1003" cm="1">
        <f t="array" ref="AQ430">INDEX($H430:$K430,0,MATCH(AQ$396,$H$396:$K$396,0))*INDEX($J$390:$R$393,MATCH(AQ$396,$I$390:$I$393,0),MATCH(AQ$395,$J$389:$R$389,0))</f>
        <v>2</v>
      </c>
      <c r="AR430" s="1003" cm="1">
        <f t="array" ref="AR430">INDEX($H430:$K430,0,MATCH(AR$396,$H$396:$K$396,0))*INDEX($J$390:$R$393,MATCH(AR$396,$I$390:$I$393,0),MATCH(AR$395,$J$389:$R$389,0))</f>
        <v>1</v>
      </c>
      <c r="AS430" s="1003" cm="1">
        <f t="array" ref="AS430">INDEX($H430:$K430,0,MATCH(AS$396,$H$396:$K$396,0))*INDEX($J$390:$R$393,MATCH(AS$396,$I$390:$I$393,0),MATCH(AS$395,$J$389:$R$389,0))</f>
        <v>1</v>
      </c>
      <c r="AT430" s="1003" cm="1">
        <f t="array" ref="AT430">INDEX($H430:$K430,0,MATCH(AT$396,$H$396:$K$396,0))*INDEX($J$390:$R$393,MATCH(AT$396,$I$390:$I$393,0),MATCH(AT$395,$J$389:$R$389,0))</f>
        <v>2</v>
      </c>
      <c r="AU430" s="1003" cm="1">
        <f t="array" ref="AU430">INDEX($H430:$K430,0,MATCH(AU$396,$H$396:$K$396,0))*INDEX($J$390:$R$393,MATCH(AU$396,$I$390:$I$393,0),MATCH(AU$395,$J$389:$R$389,0))</f>
        <v>2</v>
      </c>
      <c r="AV430" s="312"/>
      <c r="AW430" s="312"/>
      <c r="AX430" s="695"/>
      <c r="AY430" s="690"/>
      <c r="AZ430" s="690"/>
      <c r="BA430" s="690"/>
    </row>
    <row r="431" spans="1:53" s="76" customFormat="1" ht="15" outlineLevel="1" x14ac:dyDescent="0.25">
      <c r="A431" s="233"/>
      <c r="B431" s="234"/>
      <c r="C431" s="244"/>
      <c r="D431" s="244"/>
      <c r="E431" s="244"/>
      <c r="F431" s="252"/>
      <c r="G431" s="252" t="str">
        <f t="shared" si="74"/>
        <v>YYWNWl</v>
      </c>
      <c r="H431" s="356">
        <v>0</v>
      </c>
      <c r="I431" s="356">
        <v>0</v>
      </c>
      <c r="J431" s="356">
        <v>0</v>
      </c>
      <c r="K431" s="356">
        <v>0</v>
      </c>
      <c r="L431" s="1003" cm="1">
        <f t="array" ref="L431">INDEX($H431:$K431,0,MATCH(L$396,$H$396:$K$396,0))*INDEX($J$390:$R$393,MATCH(L$396,$I$390:$I$393,0),MATCH(L$395,$J$389:$R$389,0))</f>
        <v>0</v>
      </c>
      <c r="M431" s="1003" cm="1">
        <f t="array" ref="M431">INDEX($H431:$K431,0,MATCH(M$396,$H$396:$K$396,0))*INDEX($J$390:$R$393,MATCH(M$396,$I$390:$I$393,0),MATCH(M$395,$J$389:$R$389,0))</f>
        <v>0</v>
      </c>
      <c r="N431" s="1003" cm="1">
        <f t="array" ref="N431">INDEX($H431:$K431,0,MATCH(N$396,$H$396:$K$396,0))*INDEX($J$390:$R$393,MATCH(N$396,$I$390:$I$393,0),MATCH(N$395,$J$389:$R$389,0))</f>
        <v>0</v>
      </c>
      <c r="O431" s="1003" cm="1">
        <f t="array" ref="O431">INDEX($H431:$K431,0,MATCH(O$396,$H$396:$K$396,0))*INDEX($J$390:$R$393,MATCH(O$396,$I$390:$I$393,0),MATCH(O$395,$J$389:$R$389,0))</f>
        <v>0</v>
      </c>
      <c r="P431" s="1003" cm="1">
        <f t="array" ref="P431">INDEX($H431:$K431,0,MATCH(P$396,$H$396:$K$396,0))*INDEX($J$390:$R$393,MATCH(P$396,$I$390:$I$393,0),MATCH(P$395,$J$389:$R$389,0))</f>
        <v>0</v>
      </c>
      <c r="Q431" s="1003" cm="1">
        <f t="array" ref="Q431">INDEX($H431:$K431,0,MATCH(Q$396,$H$396:$K$396,0))*INDEX($J$390:$R$393,MATCH(Q$396,$I$390:$I$393,0),MATCH(Q$395,$J$389:$R$389,0))</f>
        <v>0</v>
      </c>
      <c r="R431" s="1003" cm="1">
        <f t="array" ref="R431">INDEX($H431:$K431,0,MATCH(R$396,$H$396:$K$396,0))*INDEX($J$390:$R$393,MATCH(R$396,$I$390:$I$393,0),MATCH(R$395,$J$389:$R$389,0))</f>
        <v>0</v>
      </c>
      <c r="S431" s="1003" cm="1">
        <f t="array" ref="S431">INDEX($H431:$K431,0,MATCH(S$396,$H$396:$K$396,0))*INDEX($J$390:$R$393,MATCH(S$396,$I$390:$I$393,0),MATCH(S$395,$J$389:$R$389,0))</f>
        <v>0</v>
      </c>
      <c r="T431" s="1003" cm="1">
        <f t="array" ref="T431">INDEX($H431:$K431,0,MATCH(T$396,$H$396:$K$396,0))*INDEX($J$390:$R$393,MATCH(T$396,$I$390:$I$393,0),MATCH(T$395,$J$389:$R$389,0))</f>
        <v>0</v>
      </c>
      <c r="U431" s="1003" cm="1">
        <f t="array" ref="U431">INDEX($H431:$K431,0,MATCH(U$396,$H$396:$K$396,0))*INDEX($J$390:$R$393,MATCH(U$396,$I$390:$I$393,0),MATCH(U$395,$J$389:$R$389,0))</f>
        <v>0</v>
      </c>
      <c r="V431" s="1003" cm="1">
        <f t="array" ref="V431">INDEX($H431:$K431,0,MATCH(V$396,$H$396:$K$396,0))*INDEX($J$390:$R$393,MATCH(V$396,$I$390:$I$393,0),MATCH(V$395,$J$389:$R$389,0))</f>
        <v>0</v>
      </c>
      <c r="W431" s="1003" cm="1">
        <f t="array" ref="W431">INDEX($H431:$K431,0,MATCH(W$396,$H$396:$K$396,0))*INDEX($J$390:$R$393,MATCH(W$396,$I$390:$I$393,0),MATCH(W$395,$J$389:$R$389,0))</f>
        <v>0</v>
      </c>
      <c r="X431" s="1003" cm="1">
        <f t="array" ref="X431">INDEX($H431:$K431,0,MATCH(X$396,$H$396:$K$396,0))*INDEX($J$390:$R$393,MATCH(X$396,$I$390:$I$393,0),MATCH(X$395,$J$389:$R$389,0))</f>
        <v>0</v>
      </c>
      <c r="Y431" s="1003" cm="1">
        <f t="array" ref="Y431">INDEX($H431:$K431,0,MATCH(Y$396,$H$396:$K$396,0))*INDEX($J$390:$R$393,MATCH(Y$396,$I$390:$I$393,0),MATCH(Y$395,$J$389:$R$389,0))</f>
        <v>0</v>
      </c>
      <c r="Z431" s="1003" cm="1">
        <f t="array" ref="Z431">INDEX($H431:$K431,0,MATCH(Z$396,$H$396:$K$396,0))*INDEX($J$390:$R$393,MATCH(Z$396,$I$390:$I$393,0),MATCH(Z$395,$J$389:$R$389,0))</f>
        <v>0</v>
      </c>
      <c r="AA431" s="1003" cm="1">
        <f t="array" ref="AA431">INDEX($H431:$K431,0,MATCH(AA$396,$H$396:$K$396,0))*INDEX($J$390:$R$393,MATCH(AA$396,$I$390:$I$393,0),MATCH(AA$395,$J$389:$R$389,0))</f>
        <v>0</v>
      </c>
      <c r="AB431" s="1003" cm="1">
        <f t="array" ref="AB431">INDEX($H431:$K431,0,MATCH(AB$396,$H$396:$K$396,0))*INDEX($J$390:$R$393,MATCH(AB$396,$I$390:$I$393,0),MATCH(AB$395,$J$389:$R$389,0))</f>
        <v>0</v>
      </c>
      <c r="AC431" s="1003" cm="1">
        <f t="array" ref="AC431">INDEX($H431:$K431,0,MATCH(AC$396,$H$396:$K$396,0))*INDEX($J$390:$R$393,MATCH(AC$396,$I$390:$I$393,0),MATCH(AC$395,$J$389:$R$389,0))</f>
        <v>0</v>
      </c>
      <c r="AD431" s="1003" cm="1">
        <f t="array" ref="AD431">INDEX($H431:$K431,0,MATCH(AD$396,$H$396:$K$396,0))*INDEX($J$390:$R$393,MATCH(AD$396,$I$390:$I$393,0),MATCH(AD$395,$J$389:$R$389,0))</f>
        <v>0</v>
      </c>
      <c r="AE431" s="1003" cm="1">
        <f t="array" ref="AE431">INDEX($H431:$K431,0,MATCH(AE$396,$H$396:$K$396,0))*INDEX($J$390:$R$393,MATCH(AE$396,$I$390:$I$393,0),MATCH(AE$395,$J$389:$R$389,0))</f>
        <v>0</v>
      </c>
      <c r="AF431" s="1003" cm="1">
        <f t="array" ref="AF431">INDEX($H431:$K431,0,MATCH(AF$396,$H$396:$K$396,0))*INDEX($J$390:$R$393,MATCH(AF$396,$I$390:$I$393,0),MATCH(AF$395,$J$389:$R$389,0))</f>
        <v>0</v>
      </c>
      <c r="AG431" s="1003" cm="1">
        <f t="array" ref="AG431">INDEX($H431:$K431,0,MATCH(AG$396,$H$396:$K$396,0))*INDEX($J$390:$R$393,MATCH(AG$396,$I$390:$I$393,0),MATCH(AG$395,$J$389:$R$389,0))</f>
        <v>0</v>
      </c>
      <c r="AH431" s="1003" cm="1">
        <f t="array" ref="AH431">INDEX($H431:$K431,0,MATCH(AH$396,$H$396:$K$396,0))*INDEX($J$390:$R$393,MATCH(AH$396,$I$390:$I$393,0),MATCH(AH$395,$J$389:$R$389,0))</f>
        <v>0</v>
      </c>
      <c r="AI431" s="1003" cm="1">
        <f t="array" ref="AI431">INDEX($H431:$K431,0,MATCH(AI$396,$H$396:$K$396,0))*INDEX($J$390:$R$393,MATCH(AI$396,$I$390:$I$393,0),MATCH(AI$395,$J$389:$R$389,0))</f>
        <v>0</v>
      </c>
      <c r="AJ431" s="1003" cm="1">
        <f t="array" ref="AJ431">INDEX($H431:$K431,0,MATCH(AJ$396,$H$396:$K$396,0))*INDEX($J$390:$R$393,MATCH(AJ$396,$I$390:$I$393,0),MATCH(AJ$395,$J$389:$R$389,0))</f>
        <v>0</v>
      </c>
      <c r="AK431" s="1003" cm="1">
        <f t="array" ref="AK431">INDEX($H431:$K431,0,MATCH(AK$396,$H$396:$K$396,0))*INDEX($J$390:$R$393,MATCH(AK$396,$I$390:$I$393,0),MATCH(AK$395,$J$389:$R$389,0))</f>
        <v>0</v>
      </c>
      <c r="AL431" s="1003" cm="1">
        <f t="array" ref="AL431">INDEX($H431:$K431,0,MATCH(AL$396,$H$396:$K$396,0))*INDEX($J$390:$R$393,MATCH(AL$396,$I$390:$I$393,0),MATCH(AL$395,$J$389:$R$389,0))</f>
        <v>0</v>
      </c>
      <c r="AM431" s="1003" cm="1">
        <f t="array" ref="AM431">INDEX($H431:$K431,0,MATCH(AM$396,$H$396:$K$396,0))*INDEX($J$390:$R$393,MATCH(AM$396,$I$390:$I$393,0),MATCH(AM$395,$J$389:$R$389,0))</f>
        <v>0</v>
      </c>
      <c r="AN431" s="1003" cm="1">
        <f t="array" ref="AN431">INDEX($H431:$K431,0,MATCH(AN$396,$H$396:$K$396,0))*INDEX($J$390:$R$393,MATCH(AN$396,$I$390:$I$393,0),MATCH(AN$395,$J$389:$R$389,0))</f>
        <v>0</v>
      </c>
      <c r="AO431" s="1003" cm="1">
        <f t="array" ref="AO431">INDEX($H431:$K431,0,MATCH(AO$396,$H$396:$K$396,0))*INDEX($J$390:$R$393,MATCH(AO$396,$I$390:$I$393,0),MATCH(AO$395,$J$389:$R$389,0))</f>
        <v>0</v>
      </c>
      <c r="AP431" s="1003" cm="1">
        <f t="array" ref="AP431">INDEX($H431:$K431,0,MATCH(AP$396,$H$396:$K$396,0))*INDEX($J$390:$R$393,MATCH(AP$396,$I$390:$I$393,0),MATCH(AP$395,$J$389:$R$389,0))</f>
        <v>0</v>
      </c>
      <c r="AQ431" s="1003" cm="1">
        <f t="array" ref="AQ431">INDEX($H431:$K431,0,MATCH(AQ$396,$H$396:$K$396,0))*INDEX($J$390:$R$393,MATCH(AQ$396,$I$390:$I$393,0),MATCH(AQ$395,$J$389:$R$389,0))</f>
        <v>0</v>
      </c>
      <c r="AR431" s="1003" cm="1">
        <f t="array" ref="AR431">INDEX($H431:$K431,0,MATCH(AR$396,$H$396:$K$396,0))*INDEX($J$390:$R$393,MATCH(AR$396,$I$390:$I$393,0),MATCH(AR$395,$J$389:$R$389,0))</f>
        <v>0</v>
      </c>
      <c r="AS431" s="1003" cm="1">
        <f t="array" ref="AS431">INDEX($H431:$K431,0,MATCH(AS$396,$H$396:$K$396,0))*INDEX($J$390:$R$393,MATCH(AS$396,$I$390:$I$393,0),MATCH(AS$395,$J$389:$R$389,0))</f>
        <v>0</v>
      </c>
      <c r="AT431" s="1003" cm="1">
        <f t="array" ref="AT431">INDEX($H431:$K431,0,MATCH(AT$396,$H$396:$K$396,0))*INDEX($J$390:$R$393,MATCH(AT$396,$I$390:$I$393,0),MATCH(AT$395,$J$389:$R$389,0))</f>
        <v>0</v>
      </c>
      <c r="AU431" s="1003" cm="1">
        <f t="array" ref="AU431">INDEX($H431:$K431,0,MATCH(AU$396,$H$396:$K$396,0))*INDEX($J$390:$R$393,MATCH(AU$396,$I$390:$I$393,0),MATCH(AU$395,$J$389:$R$389,0))</f>
        <v>0</v>
      </c>
      <c r="AV431" s="312"/>
      <c r="AW431" s="312"/>
      <c r="AX431" s="243"/>
      <c r="AY431" s="235"/>
      <c r="AZ431" s="235"/>
      <c r="BA431" s="235"/>
    </row>
    <row r="432" spans="1:53" s="76" customFormat="1" ht="15" outlineLevel="1" x14ac:dyDescent="0.25">
      <c r="A432" s="233"/>
      <c r="B432" s="234"/>
      <c r="C432" s="244"/>
      <c r="D432" s="244"/>
      <c r="E432" s="244"/>
      <c r="F432" s="252"/>
      <c r="G432" s="252" t="str">
        <f t="shared" si="74"/>
        <v>YYLWNw</v>
      </c>
      <c r="H432" s="356">
        <v>0</v>
      </c>
      <c r="I432" s="356">
        <v>0</v>
      </c>
      <c r="J432" s="356">
        <v>0</v>
      </c>
      <c r="K432" s="356">
        <v>0</v>
      </c>
      <c r="L432" s="1003" cm="1">
        <f t="array" ref="L432">INDEX($H432:$K432,0,MATCH(L$396,$H$396:$K$396,0))*INDEX($J$390:$R$393,MATCH(L$396,$I$390:$I$393,0),MATCH(L$395,$J$389:$R$389,0))</f>
        <v>0</v>
      </c>
      <c r="M432" s="1003" cm="1">
        <f t="array" ref="M432">INDEX($H432:$K432,0,MATCH(M$396,$H$396:$K$396,0))*INDEX($J$390:$R$393,MATCH(M$396,$I$390:$I$393,0),MATCH(M$395,$J$389:$R$389,0))</f>
        <v>0</v>
      </c>
      <c r="N432" s="1003" cm="1">
        <f t="array" ref="N432">INDEX($H432:$K432,0,MATCH(N$396,$H$396:$K$396,0))*INDEX($J$390:$R$393,MATCH(N$396,$I$390:$I$393,0),MATCH(N$395,$J$389:$R$389,0))</f>
        <v>0</v>
      </c>
      <c r="O432" s="1003" cm="1">
        <f t="array" ref="O432">INDEX($H432:$K432,0,MATCH(O$396,$H$396:$K$396,0))*INDEX($J$390:$R$393,MATCH(O$396,$I$390:$I$393,0),MATCH(O$395,$J$389:$R$389,0))</f>
        <v>0</v>
      </c>
      <c r="P432" s="1003" cm="1">
        <f t="array" ref="P432">INDEX($H432:$K432,0,MATCH(P$396,$H$396:$K$396,0))*INDEX($J$390:$R$393,MATCH(P$396,$I$390:$I$393,0),MATCH(P$395,$J$389:$R$389,0))</f>
        <v>0</v>
      </c>
      <c r="Q432" s="1003" cm="1">
        <f t="array" ref="Q432">INDEX($H432:$K432,0,MATCH(Q$396,$H$396:$K$396,0))*INDEX($J$390:$R$393,MATCH(Q$396,$I$390:$I$393,0),MATCH(Q$395,$J$389:$R$389,0))</f>
        <v>0</v>
      </c>
      <c r="R432" s="1003" cm="1">
        <f t="array" ref="R432">INDEX($H432:$K432,0,MATCH(R$396,$H$396:$K$396,0))*INDEX($J$390:$R$393,MATCH(R$396,$I$390:$I$393,0),MATCH(R$395,$J$389:$R$389,0))</f>
        <v>0</v>
      </c>
      <c r="S432" s="1003" cm="1">
        <f t="array" ref="S432">INDEX($H432:$K432,0,MATCH(S$396,$H$396:$K$396,0))*INDEX($J$390:$R$393,MATCH(S$396,$I$390:$I$393,0),MATCH(S$395,$J$389:$R$389,0))</f>
        <v>0</v>
      </c>
      <c r="T432" s="1003" cm="1">
        <f t="array" ref="T432">INDEX($H432:$K432,0,MATCH(T$396,$H$396:$K$396,0))*INDEX($J$390:$R$393,MATCH(T$396,$I$390:$I$393,0),MATCH(T$395,$J$389:$R$389,0))</f>
        <v>0</v>
      </c>
      <c r="U432" s="1003" cm="1">
        <f t="array" ref="U432">INDEX($H432:$K432,0,MATCH(U$396,$H$396:$K$396,0))*INDEX($J$390:$R$393,MATCH(U$396,$I$390:$I$393,0),MATCH(U$395,$J$389:$R$389,0))</f>
        <v>0</v>
      </c>
      <c r="V432" s="1003" cm="1">
        <f t="array" ref="V432">INDEX($H432:$K432,0,MATCH(V$396,$H$396:$K$396,0))*INDEX($J$390:$R$393,MATCH(V$396,$I$390:$I$393,0),MATCH(V$395,$J$389:$R$389,0))</f>
        <v>0</v>
      </c>
      <c r="W432" s="1003" cm="1">
        <f t="array" ref="W432">INDEX($H432:$K432,0,MATCH(W$396,$H$396:$K$396,0))*INDEX($J$390:$R$393,MATCH(W$396,$I$390:$I$393,0),MATCH(W$395,$J$389:$R$389,0))</f>
        <v>0</v>
      </c>
      <c r="X432" s="1003" cm="1">
        <f t="array" ref="X432">INDEX($H432:$K432,0,MATCH(X$396,$H$396:$K$396,0))*INDEX($J$390:$R$393,MATCH(X$396,$I$390:$I$393,0),MATCH(X$395,$J$389:$R$389,0))</f>
        <v>0</v>
      </c>
      <c r="Y432" s="1003" cm="1">
        <f t="array" ref="Y432">INDEX($H432:$K432,0,MATCH(Y$396,$H$396:$K$396,0))*INDEX($J$390:$R$393,MATCH(Y$396,$I$390:$I$393,0),MATCH(Y$395,$J$389:$R$389,0))</f>
        <v>0</v>
      </c>
      <c r="Z432" s="1003" cm="1">
        <f t="array" ref="Z432">INDEX($H432:$K432,0,MATCH(Z$396,$H$396:$K$396,0))*INDEX($J$390:$R$393,MATCH(Z$396,$I$390:$I$393,0),MATCH(Z$395,$J$389:$R$389,0))</f>
        <v>0</v>
      </c>
      <c r="AA432" s="1003" cm="1">
        <f t="array" ref="AA432">INDEX($H432:$K432,0,MATCH(AA$396,$H$396:$K$396,0))*INDEX($J$390:$R$393,MATCH(AA$396,$I$390:$I$393,0),MATCH(AA$395,$J$389:$R$389,0))</f>
        <v>0</v>
      </c>
      <c r="AB432" s="1003" cm="1">
        <f t="array" ref="AB432">INDEX($H432:$K432,0,MATCH(AB$396,$H$396:$K$396,0))*INDEX($J$390:$R$393,MATCH(AB$396,$I$390:$I$393,0),MATCH(AB$395,$J$389:$R$389,0))</f>
        <v>0</v>
      </c>
      <c r="AC432" s="1003" cm="1">
        <f t="array" ref="AC432">INDEX($H432:$K432,0,MATCH(AC$396,$H$396:$K$396,0))*INDEX($J$390:$R$393,MATCH(AC$396,$I$390:$I$393,0),MATCH(AC$395,$J$389:$R$389,0))</f>
        <v>0</v>
      </c>
      <c r="AD432" s="1003" cm="1">
        <f t="array" ref="AD432">INDEX($H432:$K432,0,MATCH(AD$396,$H$396:$K$396,0))*INDEX($J$390:$R$393,MATCH(AD$396,$I$390:$I$393,0),MATCH(AD$395,$J$389:$R$389,0))</f>
        <v>0</v>
      </c>
      <c r="AE432" s="1003" cm="1">
        <f t="array" ref="AE432">INDEX($H432:$K432,0,MATCH(AE$396,$H$396:$K$396,0))*INDEX($J$390:$R$393,MATCH(AE$396,$I$390:$I$393,0),MATCH(AE$395,$J$389:$R$389,0))</f>
        <v>0</v>
      </c>
      <c r="AF432" s="1003" cm="1">
        <f t="array" ref="AF432">INDEX($H432:$K432,0,MATCH(AF$396,$H$396:$K$396,0))*INDEX($J$390:$R$393,MATCH(AF$396,$I$390:$I$393,0),MATCH(AF$395,$J$389:$R$389,0))</f>
        <v>0</v>
      </c>
      <c r="AG432" s="1003" cm="1">
        <f t="array" ref="AG432">INDEX($H432:$K432,0,MATCH(AG$396,$H$396:$K$396,0))*INDEX($J$390:$R$393,MATCH(AG$396,$I$390:$I$393,0),MATCH(AG$395,$J$389:$R$389,0))</f>
        <v>0</v>
      </c>
      <c r="AH432" s="1003" cm="1">
        <f t="array" ref="AH432">INDEX($H432:$K432,0,MATCH(AH$396,$H$396:$K$396,0))*INDEX($J$390:$R$393,MATCH(AH$396,$I$390:$I$393,0),MATCH(AH$395,$J$389:$R$389,0))</f>
        <v>0</v>
      </c>
      <c r="AI432" s="1003" cm="1">
        <f t="array" ref="AI432">INDEX($H432:$K432,0,MATCH(AI$396,$H$396:$K$396,0))*INDEX($J$390:$R$393,MATCH(AI$396,$I$390:$I$393,0),MATCH(AI$395,$J$389:$R$389,0))</f>
        <v>0</v>
      </c>
      <c r="AJ432" s="1003" cm="1">
        <f t="array" ref="AJ432">INDEX($H432:$K432,0,MATCH(AJ$396,$H$396:$K$396,0))*INDEX($J$390:$R$393,MATCH(AJ$396,$I$390:$I$393,0),MATCH(AJ$395,$J$389:$R$389,0))</f>
        <v>0</v>
      </c>
      <c r="AK432" s="1003" cm="1">
        <f t="array" ref="AK432">INDEX($H432:$K432,0,MATCH(AK$396,$H$396:$K$396,0))*INDEX($J$390:$R$393,MATCH(AK$396,$I$390:$I$393,0),MATCH(AK$395,$J$389:$R$389,0))</f>
        <v>0</v>
      </c>
      <c r="AL432" s="1003" cm="1">
        <f t="array" ref="AL432">INDEX($H432:$K432,0,MATCH(AL$396,$H$396:$K$396,0))*INDEX($J$390:$R$393,MATCH(AL$396,$I$390:$I$393,0),MATCH(AL$395,$J$389:$R$389,0))</f>
        <v>0</v>
      </c>
      <c r="AM432" s="1003" cm="1">
        <f t="array" ref="AM432">INDEX($H432:$K432,0,MATCH(AM$396,$H$396:$K$396,0))*INDEX($J$390:$R$393,MATCH(AM$396,$I$390:$I$393,0),MATCH(AM$395,$J$389:$R$389,0))</f>
        <v>0</v>
      </c>
      <c r="AN432" s="1003" cm="1">
        <f t="array" ref="AN432">INDEX($H432:$K432,0,MATCH(AN$396,$H$396:$K$396,0))*INDEX($J$390:$R$393,MATCH(AN$396,$I$390:$I$393,0),MATCH(AN$395,$J$389:$R$389,0))</f>
        <v>0</v>
      </c>
      <c r="AO432" s="1003" cm="1">
        <f t="array" ref="AO432">INDEX($H432:$K432,0,MATCH(AO$396,$H$396:$K$396,0))*INDEX($J$390:$R$393,MATCH(AO$396,$I$390:$I$393,0),MATCH(AO$395,$J$389:$R$389,0))</f>
        <v>0</v>
      </c>
      <c r="AP432" s="1003" cm="1">
        <f t="array" ref="AP432">INDEX($H432:$K432,0,MATCH(AP$396,$H$396:$K$396,0))*INDEX($J$390:$R$393,MATCH(AP$396,$I$390:$I$393,0),MATCH(AP$395,$J$389:$R$389,0))</f>
        <v>0</v>
      </c>
      <c r="AQ432" s="1003" cm="1">
        <f t="array" ref="AQ432">INDEX($H432:$K432,0,MATCH(AQ$396,$H$396:$K$396,0))*INDEX($J$390:$R$393,MATCH(AQ$396,$I$390:$I$393,0),MATCH(AQ$395,$J$389:$R$389,0))</f>
        <v>0</v>
      </c>
      <c r="AR432" s="1003" cm="1">
        <f t="array" ref="AR432">INDEX($H432:$K432,0,MATCH(AR$396,$H$396:$K$396,0))*INDEX($J$390:$R$393,MATCH(AR$396,$I$390:$I$393,0),MATCH(AR$395,$J$389:$R$389,0))</f>
        <v>0</v>
      </c>
      <c r="AS432" s="1003" cm="1">
        <f t="array" ref="AS432">INDEX($H432:$K432,0,MATCH(AS$396,$H$396:$K$396,0))*INDEX($J$390:$R$393,MATCH(AS$396,$I$390:$I$393,0),MATCH(AS$395,$J$389:$R$389,0))</f>
        <v>0</v>
      </c>
      <c r="AT432" s="1003" cm="1">
        <f t="array" ref="AT432">INDEX($H432:$K432,0,MATCH(AT$396,$H$396:$K$396,0))*INDEX($J$390:$R$393,MATCH(AT$396,$I$390:$I$393,0),MATCH(AT$395,$J$389:$R$389,0))</f>
        <v>0</v>
      </c>
      <c r="AU432" s="1003" cm="1">
        <f t="array" ref="AU432">INDEX($H432:$K432,0,MATCH(AU$396,$H$396:$K$396,0))*INDEX($J$390:$R$393,MATCH(AU$396,$I$390:$I$393,0),MATCH(AU$395,$J$389:$R$389,0))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YYWLWz</v>
      </c>
      <c r="H433" s="356">
        <v>0</v>
      </c>
      <c r="I433" s="356">
        <v>0</v>
      </c>
      <c r="J433" s="356">
        <v>0</v>
      </c>
      <c r="K433" s="356">
        <v>0</v>
      </c>
      <c r="L433" s="1003" cm="1">
        <f t="array" ref="L433">INDEX($H433:$K433,0,MATCH(L$396,$H$396:$K$396,0))*INDEX($J$390:$R$393,MATCH(L$396,$I$390:$I$393,0),MATCH(L$395,$J$389:$R$389,0))</f>
        <v>0</v>
      </c>
      <c r="M433" s="1003" cm="1">
        <f t="array" ref="M433">INDEX($H433:$K433,0,MATCH(M$396,$H$396:$K$396,0))*INDEX($J$390:$R$393,MATCH(M$396,$I$390:$I$393,0),MATCH(M$395,$J$389:$R$389,0))</f>
        <v>0</v>
      </c>
      <c r="N433" s="1003" cm="1">
        <f t="array" ref="N433">INDEX($H433:$K433,0,MATCH(N$396,$H$396:$K$396,0))*INDEX($J$390:$R$393,MATCH(N$396,$I$390:$I$393,0),MATCH(N$395,$J$389:$R$389,0))</f>
        <v>0</v>
      </c>
      <c r="O433" s="1003" cm="1">
        <f t="array" ref="O433">INDEX($H433:$K433,0,MATCH(O$396,$H$396:$K$396,0))*INDEX($J$390:$R$393,MATCH(O$396,$I$390:$I$393,0),MATCH(O$395,$J$389:$R$389,0))</f>
        <v>0</v>
      </c>
      <c r="P433" s="1003" cm="1">
        <f t="array" ref="P433">INDEX($H433:$K433,0,MATCH(P$396,$H$396:$K$396,0))*INDEX($J$390:$R$393,MATCH(P$396,$I$390:$I$393,0),MATCH(P$395,$J$389:$R$389,0))</f>
        <v>0</v>
      </c>
      <c r="Q433" s="1003" cm="1">
        <f t="array" ref="Q433">INDEX($H433:$K433,0,MATCH(Q$396,$H$396:$K$396,0))*INDEX($J$390:$R$393,MATCH(Q$396,$I$390:$I$393,0),MATCH(Q$395,$J$389:$R$389,0))</f>
        <v>0</v>
      </c>
      <c r="R433" s="1003" cm="1">
        <f t="array" ref="R433">INDEX($H433:$K433,0,MATCH(R$396,$H$396:$K$396,0))*INDEX($J$390:$R$393,MATCH(R$396,$I$390:$I$393,0),MATCH(R$395,$J$389:$R$389,0))</f>
        <v>0</v>
      </c>
      <c r="S433" s="1003" cm="1">
        <f t="array" ref="S433">INDEX($H433:$K433,0,MATCH(S$396,$H$396:$K$396,0))*INDEX($J$390:$R$393,MATCH(S$396,$I$390:$I$393,0),MATCH(S$395,$J$389:$R$389,0))</f>
        <v>0</v>
      </c>
      <c r="T433" s="1003" cm="1">
        <f t="array" ref="T433">INDEX($H433:$K433,0,MATCH(T$396,$H$396:$K$396,0))*INDEX($J$390:$R$393,MATCH(T$396,$I$390:$I$393,0),MATCH(T$395,$J$389:$R$389,0))</f>
        <v>0</v>
      </c>
      <c r="U433" s="1003" cm="1">
        <f t="array" ref="U433">INDEX($H433:$K433,0,MATCH(U$396,$H$396:$K$396,0))*INDEX($J$390:$R$393,MATCH(U$396,$I$390:$I$393,0),MATCH(U$395,$J$389:$R$389,0))</f>
        <v>0</v>
      </c>
      <c r="V433" s="1003" cm="1">
        <f t="array" ref="V433">INDEX($H433:$K433,0,MATCH(V$396,$H$396:$K$396,0))*INDEX($J$390:$R$393,MATCH(V$396,$I$390:$I$393,0),MATCH(V$395,$J$389:$R$389,0))</f>
        <v>0</v>
      </c>
      <c r="W433" s="1003" cm="1">
        <f t="array" ref="W433">INDEX($H433:$K433,0,MATCH(W$396,$H$396:$K$396,0))*INDEX($J$390:$R$393,MATCH(W$396,$I$390:$I$393,0),MATCH(W$395,$J$389:$R$389,0))</f>
        <v>0</v>
      </c>
      <c r="X433" s="1003" cm="1">
        <f t="array" ref="X433">INDEX($H433:$K433,0,MATCH(X$396,$H$396:$K$396,0))*INDEX($J$390:$R$393,MATCH(X$396,$I$390:$I$393,0),MATCH(X$395,$J$389:$R$389,0))</f>
        <v>0</v>
      </c>
      <c r="Y433" s="1003" cm="1">
        <f t="array" ref="Y433">INDEX($H433:$K433,0,MATCH(Y$396,$H$396:$K$396,0))*INDEX($J$390:$R$393,MATCH(Y$396,$I$390:$I$393,0),MATCH(Y$395,$J$389:$R$389,0))</f>
        <v>0</v>
      </c>
      <c r="Z433" s="1003" cm="1">
        <f t="array" ref="Z433">INDEX($H433:$K433,0,MATCH(Z$396,$H$396:$K$396,0))*INDEX($J$390:$R$393,MATCH(Z$396,$I$390:$I$393,0),MATCH(Z$395,$J$389:$R$389,0))</f>
        <v>0</v>
      </c>
      <c r="AA433" s="1003" cm="1">
        <f t="array" ref="AA433">INDEX($H433:$K433,0,MATCH(AA$396,$H$396:$K$396,0))*INDEX($J$390:$R$393,MATCH(AA$396,$I$390:$I$393,0),MATCH(AA$395,$J$389:$R$389,0))</f>
        <v>0</v>
      </c>
      <c r="AB433" s="1003" cm="1">
        <f t="array" ref="AB433">INDEX($H433:$K433,0,MATCH(AB$396,$H$396:$K$396,0))*INDEX($J$390:$R$393,MATCH(AB$396,$I$390:$I$393,0),MATCH(AB$395,$J$389:$R$389,0))</f>
        <v>0</v>
      </c>
      <c r="AC433" s="1003" cm="1">
        <f t="array" ref="AC433">INDEX($H433:$K433,0,MATCH(AC$396,$H$396:$K$396,0))*INDEX($J$390:$R$393,MATCH(AC$396,$I$390:$I$393,0),MATCH(AC$395,$J$389:$R$389,0))</f>
        <v>0</v>
      </c>
      <c r="AD433" s="1003" cm="1">
        <f t="array" ref="AD433">INDEX($H433:$K433,0,MATCH(AD$396,$H$396:$K$396,0))*INDEX($J$390:$R$393,MATCH(AD$396,$I$390:$I$393,0),MATCH(AD$395,$J$389:$R$389,0))</f>
        <v>0</v>
      </c>
      <c r="AE433" s="1003" cm="1">
        <f t="array" ref="AE433">INDEX($H433:$K433,0,MATCH(AE$396,$H$396:$K$396,0))*INDEX($J$390:$R$393,MATCH(AE$396,$I$390:$I$393,0),MATCH(AE$395,$J$389:$R$389,0))</f>
        <v>0</v>
      </c>
      <c r="AF433" s="1003" cm="1">
        <f t="array" ref="AF433">INDEX($H433:$K433,0,MATCH(AF$396,$H$396:$K$396,0))*INDEX($J$390:$R$393,MATCH(AF$396,$I$390:$I$393,0),MATCH(AF$395,$J$389:$R$389,0))</f>
        <v>0</v>
      </c>
      <c r="AG433" s="1003" cm="1">
        <f t="array" ref="AG433">INDEX($H433:$K433,0,MATCH(AG$396,$H$396:$K$396,0))*INDEX($J$390:$R$393,MATCH(AG$396,$I$390:$I$393,0),MATCH(AG$395,$J$389:$R$389,0))</f>
        <v>0</v>
      </c>
      <c r="AH433" s="1003" cm="1">
        <f t="array" ref="AH433">INDEX($H433:$K433,0,MATCH(AH$396,$H$396:$K$396,0))*INDEX($J$390:$R$393,MATCH(AH$396,$I$390:$I$393,0),MATCH(AH$395,$J$389:$R$389,0))</f>
        <v>0</v>
      </c>
      <c r="AI433" s="1003" cm="1">
        <f t="array" ref="AI433">INDEX($H433:$K433,0,MATCH(AI$396,$H$396:$K$396,0))*INDEX($J$390:$R$393,MATCH(AI$396,$I$390:$I$393,0),MATCH(AI$395,$J$389:$R$389,0))</f>
        <v>0</v>
      </c>
      <c r="AJ433" s="1003" cm="1">
        <f t="array" ref="AJ433">INDEX($H433:$K433,0,MATCH(AJ$396,$H$396:$K$396,0))*INDEX($J$390:$R$393,MATCH(AJ$396,$I$390:$I$393,0),MATCH(AJ$395,$J$389:$R$389,0))</f>
        <v>0</v>
      </c>
      <c r="AK433" s="1003" cm="1">
        <f t="array" ref="AK433">INDEX($H433:$K433,0,MATCH(AK$396,$H$396:$K$396,0))*INDEX($J$390:$R$393,MATCH(AK$396,$I$390:$I$393,0),MATCH(AK$395,$J$389:$R$389,0))</f>
        <v>0</v>
      </c>
      <c r="AL433" s="1003" cm="1">
        <f t="array" ref="AL433">INDEX($H433:$K433,0,MATCH(AL$396,$H$396:$K$396,0))*INDEX($J$390:$R$393,MATCH(AL$396,$I$390:$I$393,0),MATCH(AL$395,$J$389:$R$389,0))</f>
        <v>0</v>
      </c>
      <c r="AM433" s="1003" cm="1">
        <f t="array" ref="AM433">INDEX($H433:$K433,0,MATCH(AM$396,$H$396:$K$396,0))*INDEX($J$390:$R$393,MATCH(AM$396,$I$390:$I$393,0),MATCH(AM$395,$J$389:$R$389,0))</f>
        <v>0</v>
      </c>
      <c r="AN433" s="1003" cm="1">
        <f t="array" ref="AN433">INDEX($H433:$K433,0,MATCH(AN$396,$H$396:$K$396,0))*INDEX($J$390:$R$393,MATCH(AN$396,$I$390:$I$393,0),MATCH(AN$395,$J$389:$R$389,0))</f>
        <v>0</v>
      </c>
      <c r="AO433" s="1003" cm="1">
        <f t="array" ref="AO433">INDEX($H433:$K433,0,MATCH(AO$396,$H$396:$K$396,0))*INDEX($J$390:$R$393,MATCH(AO$396,$I$390:$I$393,0),MATCH(AO$395,$J$389:$R$389,0))</f>
        <v>0</v>
      </c>
      <c r="AP433" s="1003" cm="1">
        <f t="array" ref="AP433">INDEX($H433:$K433,0,MATCH(AP$396,$H$396:$K$396,0))*INDEX($J$390:$R$393,MATCH(AP$396,$I$390:$I$393,0),MATCH(AP$395,$J$389:$R$389,0))</f>
        <v>0</v>
      </c>
      <c r="AQ433" s="1003" cm="1">
        <f t="array" ref="AQ433">INDEX($H433:$K433,0,MATCH(AQ$396,$H$396:$K$396,0))*INDEX($J$390:$R$393,MATCH(AQ$396,$I$390:$I$393,0),MATCH(AQ$395,$J$389:$R$389,0))</f>
        <v>0</v>
      </c>
      <c r="AR433" s="1003" cm="1">
        <f t="array" ref="AR433">INDEX($H433:$K433,0,MATCH(AR$396,$H$396:$K$396,0))*INDEX($J$390:$R$393,MATCH(AR$396,$I$390:$I$393,0),MATCH(AR$395,$J$389:$R$389,0))</f>
        <v>0</v>
      </c>
      <c r="AS433" s="1003" cm="1">
        <f t="array" ref="AS433">INDEX($H433:$K433,0,MATCH(AS$396,$H$396:$K$396,0))*INDEX($J$390:$R$393,MATCH(AS$396,$I$390:$I$393,0),MATCH(AS$395,$J$389:$R$389,0))</f>
        <v>0</v>
      </c>
      <c r="AT433" s="1003" cm="1">
        <f t="array" ref="AT433">INDEX($H433:$K433,0,MATCH(AT$396,$H$396:$K$396,0))*INDEX($J$390:$R$393,MATCH(AT$396,$I$390:$I$393,0),MATCH(AT$395,$J$389:$R$389,0))</f>
        <v>0</v>
      </c>
      <c r="AU433" s="1003" cm="1">
        <f t="array" ref="AU433">INDEX($H433:$K433,0,MATCH(AU$396,$H$396:$K$396,0))*INDEX($J$390:$R$393,MATCH(AU$396,$I$390:$I$393,0),MATCH(AU$395,$J$389:$R$389,0))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YYNWLw</v>
      </c>
      <c r="H434" s="356">
        <v>0</v>
      </c>
      <c r="I434" s="356">
        <v>0</v>
      </c>
      <c r="J434" s="356">
        <v>0</v>
      </c>
      <c r="K434" s="356">
        <v>0</v>
      </c>
      <c r="L434" s="1003" cm="1">
        <f t="array" ref="L434">INDEX($H434:$K434,0,MATCH(L$396,$H$396:$K$396,0))*INDEX($J$390:$R$393,MATCH(L$396,$I$390:$I$393,0),MATCH(L$395,$J$389:$R$389,0))</f>
        <v>0</v>
      </c>
      <c r="M434" s="1003" cm="1">
        <f t="array" ref="M434">INDEX($H434:$K434,0,MATCH(M$396,$H$396:$K$396,0))*INDEX($J$390:$R$393,MATCH(M$396,$I$390:$I$393,0),MATCH(M$395,$J$389:$R$389,0))</f>
        <v>0</v>
      </c>
      <c r="N434" s="1003" cm="1">
        <f t="array" ref="N434">INDEX($H434:$K434,0,MATCH(N$396,$H$396:$K$396,0))*INDEX($J$390:$R$393,MATCH(N$396,$I$390:$I$393,0),MATCH(N$395,$J$389:$R$389,0))</f>
        <v>0</v>
      </c>
      <c r="O434" s="1003" cm="1">
        <f t="array" ref="O434">INDEX($H434:$K434,0,MATCH(O$396,$H$396:$K$396,0))*INDEX($J$390:$R$393,MATCH(O$396,$I$390:$I$393,0),MATCH(O$395,$J$389:$R$389,0))</f>
        <v>0</v>
      </c>
      <c r="P434" s="1003" cm="1">
        <f t="array" ref="P434">INDEX($H434:$K434,0,MATCH(P$396,$H$396:$K$396,0))*INDEX($J$390:$R$393,MATCH(P$396,$I$390:$I$393,0),MATCH(P$395,$J$389:$R$389,0))</f>
        <v>0</v>
      </c>
      <c r="Q434" s="1003" cm="1">
        <f t="array" ref="Q434">INDEX($H434:$K434,0,MATCH(Q$396,$H$396:$K$396,0))*INDEX($J$390:$R$393,MATCH(Q$396,$I$390:$I$393,0),MATCH(Q$395,$J$389:$R$389,0))</f>
        <v>0</v>
      </c>
      <c r="R434" s="1003" cm="1">
        <f t="array" ref="R434">INDEX($H434:$K434,0,MATCH(R$396,$H$396:$K$396,0))*INDEX($J$390:$R$393,MATCH(R$396,$I$390:$I$393,0),MATCH(R$395,$J$389:$R$389,0))</f>
        <v>0</v>
      </c>
      <c r="S434" s="1003" cm="1">
        <f t="array" ref="S434">INDEX($H434:$K434,0,MATCH(S$396,$H$396:$K$396,0))*INDEX($J$390:$R$393,MATCH(S$396,$I$390:$I$393,0),MATCH(S$395,$J$389:$R$389,0))</f>
        <v>0</v>
      </c>
      <c r="T434" s="1003" cm="1">
        <f t="array" ref="T434">INDEX($H434:$K434,0,MATCH(T$396,$H$396:$K$396,0))*INDEX($J$390:$R$393,MATCH(T$396,$I$390:$I$393,0),MATCH(T$395,$J$389:$R$389,0))</f>
        <v>0</v>
      </c>
      <c r="U434" s="1003" cm="1">
        <f t="array" ref="U434">INDEX($H434:$K434,0,MATCH(U$396,$H$396:$K$396,0))*INDEX($J$390:$R$393,MATCH(U$396,$I$390:$I$393,0),MATCH(U$395,$J$389:$R$389,0))</f>
        <v>0</v>
      </c>
      <c r="V434" s="1003" cm="1">
        <f t="array" ref="V434">INDEX($H434:$K434,0,MATCH(V$396,$H$396:$K$396,0))*INDEX($J$390:$R$393,MATCH(V$396,$I$390:$I$393,0),MATCH(V$395,$J$389:$R$389,0))</f>
        <v>0</v>
      </c>
      <c r="W434" s="1003" cm="1">
        <f t="array" ref="W434">INDEX($H434:$K434,0,MATCH(W$396,$H$396:$K$396,0))*INDEX($J$390:$R$393,MATCH(W$396,$I$390:$I$393,0),MATCH(W$395,$J$389:$R$389,0))</f>
        <v>0</v>
      </c>
      <c r="X434" s="1003" cm="1">
        <f t="array" ref="X434">INDEX($H434:$K434,0,MATCH(X$396,$H$396:$K$396,0))*INDEX($J$390:$R$393,MATCH(X$396,$I$390:$I$393,0),MATCH(X$395,$J$389:$R$389,0))</f>
        <v>0</v>
      </c>
      <c r="Y434" s="1003" cm="1">
        <f t="array" ref="Y434">INDEX($H434:$K434,0,MATCH(Y$396,$H$396:$K$396,0))*INDEX($J$390:$R$393,MATCH(Y$396,$I$390:$I$393,0),MATCH(Y$395,$J$389:$R$389,0))</f>
        <v>0</v>
      </c>
      <c r="Z434" s="1003" cm="1">
        <f t="array" ref="Z434">INDEX($H434:$K434,0,MATCH(Z$396,$H$396:$K$396,0))*INDEX($J$390:$R$393,MATCH(Z$396,$I$390:$I$393,0),MATCH(Z$395,$J$389:$R$389,0))</f>
        <v>0</v>
      </c>
      <c r="AA434" s="1003" cm="1">
        <f t="array" ref="AA434">INDEX($H434:$K434,0,MATCH(AA$396,$H$396:$K$396,0))*INDEX($J$390:$R$393,MATCH(AA$396,$I$390:$I$393,0),MATCH(AA$395,$J$389:$R$389,0))</f>
        <v>0</v>
      </c>
      <c r="AB434" s="1003" cm="1">
        <f t="array" ref="AB434">INDEX($H434:$K434,0,MATCH(AB$396,$H$396:$K$396,0))*INDEX($J$390:$R$393,MATCH(AB$396,$I$390:$I$393,0),MATCH(AB$395,$J$389:$R$389,0))</f>
        <v>0</v>
      </c>
      <c r="AC434" s="1003" cm="1">
        <f t="array" ref="AC434">INDEX($H434:$K434,0,MATCH(AC$396,$H$396:$K$396,0))*INDEX($J$390:$R$393,MATCH(AC$396,$I$390:$I$393,0),MATCH(AC$395,$J$389:$R$389,0))</f>
        <v>0</v>
      </c>
      <c r="AD434" s="1003" cm="1">
        <f t="array" ref="AD434">INDEX($H434:$K434,0,MATCH(AD$396,$H$396:$K$396,0))*INDEX($J$390:$R$393,MATCH(AD$396,$I$390:$I$393,0),MATCH(AD$395,$J$389:$R$389,0))</f>
        <v>0</v>
      </c>
      <c r="AE434" s="1003" cm="1">
        <f t="array" ref="AE434">INDEX($H434:$K434,0,MATCH(AE$396,$H$396:$K$396,0))*INDEX($J$390:$R$393,MATCH(AE$396,$I$390:$I$393,0),MATCH(AE$395,$J$389:$R$389,0))</f>
        <v>0</v>
      </c>
      <c r="AF434" s="1003" cm="1">
        <f t="array" ref="AF434">INDEX($H434:$K434,0,MATCH(AF$396,$H$396:$K$396,0))*INDEX($J$390:$R$393,MATCH(AF$396,$I$390:$I$393,0),MATCH(AF$395,$J$389:$R$389,0))</f>
        <v>0</v>
      </c>
      <c r="AG434" s="1003" cm="1">
        <f t="array" ref="AG434">INDEX($H434:$K434,0,MATCH(AG$396,$H$396:$K$396,0))*INDEX($J$390:$R$393,MATCH(AG$396,$I$390:$I$393,0),MATCH(AG$395,$J$389:$R$389,0))</f>
        <v>0</v>
      </c>
      <c r="AH434" s="1003" cm="1">
        <f t="array" ref="AH434">INDEX($H434:$K434,0,MATCH(AH$396,$H$396:$K$396,0))*INDEX($J$390:$R$393,MATCH(AH$396,$I$390:$I$393,0),MATCH(AH$395,$J$389:$R$389,0))</f>
        <v>0</v>
      </c>
      <c r="AI434" s="1003" cm="1">
        <f t="array" ref="AI434">INDEX($H434:$K434,0,MATCH(AI$396,$H$396:$K$396,0))*INDEX($J$390:$R$393,MATCH(AI$396,$I$390:$I$393,0),MATCH(AI$395,$J$389:$R$389,0))</f>
        <v>0</v>
      </c>
      <c r="AJ434" s="1003" cm="1">
        <f t="array" ref="AJ434">INDEX($H434:$K434,0,MATCH(AJ$396,$H$396:$K$396,0))*INDEX($J$390:$R$393,MATCH(AJ$396,$I$390:$I$393,0),MATCH(AJ$395,$J$389:$R$389,0))</f>
        <v>0</v>
      </c>
      <c r="AK434" s="1003" cm="1">
        <f t="array" ref="AK434">INDEX($H434:$K434,0,MATCH(AK$396,$H$396:$K$396,0))*INDEX($J$390:$R$393,MATCH(AK$396,$I$390:$I$393,0),MATCH(AK$395,$J$389:$R$389,0))</f>
        <v>0</v>
      </c>
      <c r="AL434" s="1003" cm="1">
        <f t="array" ref="AL434">INDEX($H434:$K434,0,MATCH(AL$396,$H$396:$K$396,0))*INDEX($J$390:$R$393,MATCH(AL$396,$I$390:$I$393,0),MATCH(AL$395,$J$389:$R$389,0))</f>
        <v>0</v>
      </c>
      <c r="AM434" s="1003" cm="1">
        <f t="array" ref="AM434">INDEX($H434:$K434,0,MATCH(AM$396,$H$396:$K$396,0))*INDEX($J$390:$R$393,MATCH(AM$396,$I$390:$I$393,0),MATCH(AM$395,$J$389:$R$389,0))</f>
        <v>0</v>
      </c>
      <c r="AN434" s="1003" cm="1">
        <f t="array" ref="AN434">INDEX($H434:$K434,0,MATCH(AN$396,$H$396:$K$396,0))*INDEX($J$390:$R$393,MATCH(AN$396,$I$390:$I$393,0),MATCH(AN$395,$J$389:$R$389,0))</f>
        <v>0</v>
      </c>
      <c r="AO434" s="1003" cm="1">
        <f t="array" ref="AO434">INDEX($H434:$K434,0,MATCH(AO$396,$H$396:$K$396,0))*INDEX($J$390:$R$393,MATCH(AO$396,$I$390:$I$393,0),MATCH(AO$395,$J$389:$R$389,0))</f>
        <v>0</v>
      </c>
      <c r="AP434" s="1003" cm="1">
        <f t="array" ref="AP434">INDEX($H434:$K434,0,MATCH(AP$396,$H$396:$K$396,0))*INDEX($J$390:$R$393,MATCH(AP$396,$I$390:$I$393,0),MATCH(AP$395,$J$389:$R$389,0))</f>
        <v>0</v>
      </c>
      <c r="AQ434" s="1003" cm="1">
        <f t="array" ref="AQ434">INDEX($H434:$K434,0,MATCH(AQ$396,$H$396:$K$396,0))*INDEX($J$390:$R$393,MATCH(AQ$396,$I$390:$I$393,0),MATCH(AQ$395,$J$389:$R$389,0))</f>
        <v>0</v>
      </c>
      <c r="AR434" s="1003" cm="1">
        <f t="array" ref="AR434">INDEX($H434:$K434,0,MATCH(AR$396,$H$396:$K$396,0))*INDEX($J$390:$R$393,MATCH(AR$396,$I$390:$I$393,0),MATCH(AR$395,$J$389:$R$389,0))</f>
        <v>0</v>
      </c>
      <c r="AS434" s="1003" cm="1">
        <f t="array" ref="AS434">INDEX($H434:$K434,0,MATCH(AS$396,$H$396:$K$396,0))*INDEX($J$390:$R$393,MATCH(AS$396,$I$390:$I$393,0),MATCH(AS$395,$J$389:$R$389,0))</f>
        <v>0</v>
      </c>
      <c r="AT434" s="1003" cm="1">
        <f t="array" ref="AT434">INDEX($H434:$K434,0,MATCH(AT$396,$H$396:$K$396,0))*INDEX($J$390:$R$393,MATCH(AT$396,$I$390:$I$393,0),MATCH(AT$395,$J$389:$R$389,0))</f>
        <v>0</v>
      </c>
      <c r="AU434" s="1003" cm="1">
        <f t="array" ref="AU434">INDEX($H434:$K434,0,MATCH(AU$396,$H$396:$K$396,0))*INDEX($J$390:$R$393,MATCH(AU$396,$I$390:$I$393,0),MATCH(AU$395,$J$389:$R$389,0))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AYAA2A1w</v>
      </c>
      <c r="H435" s="356">
        <v>0</v>
      </c>
      <c r="I435" s="356">
        <v>0</v>
      </c>
      <c r="J435" s="356">
        <v>0</v>
      </c>
      <c r="K435" s="356">
        <v>0</v>
      </c>
      <c r="L435" s="1003" cm="1">
        <f t="array" ref="L435">INDEX($H435:$K435,0,MATCH(L$396,$H$396:$K$396,0))*INDEX($J$390:$R$393,MATCH(L$396,$I$390:$I$393,0),MATCH(L$395,$J$389:$R$389,0))</f>
        <v>0</v>
      </c>
      <c r="M435" s="1003" cm="1">
        <f t="array" ref="M435">INDEX($H435:$K435,0,MATCH(M$396,$H$396:$K$396,0))*INDEX($J$390:$R$393,MATCH(M$396,$I$390:$I$393,0),MATCH(M$395,$J$389:$R$389,0))</f>
        <v>0</v>
      </c>
      <c r="N435" s="1003" cm="1">
        <f t="array" ref="N435">INDEX($H435:$K435,0,MATCH(N$396,$H$396:$K$396,0))*INDEX($J$390:$R$393,MATCH(N$396,$I$390:$I$393,0),MATCH(N$395,$J$389:$R$389,0))</f>
        <v>0</v>
      </c>
      <c r="O435" s="1003" cm="1">
        <f t="array" ref="O435">INDEX($H435:$K435,0,MATCH(O$396,$H$396:$K$396,0))*INDEX($J$390:$R$393,MATCH(O$396,$I$390:$I$393,0),MATCH(O$395,$J$389:$R$389,0))</f>
        <v>0</v>
      </c>
      <c r="P435" s="1003" cm="1">
        <f t="array" ref="P435">INDEX($H435:$K435,0,MATCH(P$396,$H$396:$K$396,0))*INDEX($J$390:$R$393,MATCH(P$396,$I$390:$I$393,0),MATCH(P$395,$J$389:$R$389,0))</f>
        <v>0</v>
      </c>
      <c r="Q435" s="1003" cm="1">
        <f t="array" ref="Q435">INDEX($H435:$K435,0,MATCH(Q$396,$H$396:$K$396,0))*INDEX($J$390:$R$393,MATCH(Q$396,$I$390:$I$393,0),MATCH(Q$395,$J$389:$R$389,0))</f>
        <v>0</v>
      </c>
      <c r="R435" s="1003" cm="1">
        <f t="array" ref="R435">INDEX($H435:$K435,0,MATCH(R$396,$H$396:$K$396,0))*INDEX($J$390:$R$393,MATCH(R$396,$I$390:$I$393,0),MATCH(R$395,$J$389:$R$389,0))</f>
        <v>0</v>
      </c>
      <c r="S435" s="1003" cm="1">
        <f t="array" ref="S435">INDEX($H435:$K435,0,MATCH(S$396,$H$396:$K$396,0))*INDEX($J$390:$R$393,MATCH(S$396,$I$390:$I$393,0),MATCH(S$395,$J$389:$R$389,0))</f>
        <v>0</v>
      </c>
      <c r="T435" s="1003" cm="1">
        <f t="array" ref="T435">INDEX($H435:$K435,0,MATCH(T$396,$H$396:$K$396,0))*INDEX($J$390:$R$393,MATCH(T$396,$I$390:$I$393,0),MATCH(T$395,$J$389:$R$389,0))</f>
        <v>0</v>
      </c>
      <c r="U435" s="1003" cm="1">
        <f t="array" ref="U435">INDEX($H435:$K435,0,MATCH(U$396,$H$396:$K$396,0))*INDEX($J$390:$R$393,MATCH(U$396,$I$390:$I$393,0),MATCH(U$395,$J$389:$R$389,0))</f>
        <v>0</v>
      </c>
      <c r="V435" s="1003" cm="1">
        <f t="array" ref="V435">INDEX($H435:$K435,0,MATCH(V$396,$H$396:$K$396,0))*INDEX($J$390:$R$393,MATCH(V$396,$I$390:$I$393,0),MATCH(V$395,$J$389:$R$389,0))</f>
        <v>0</v>
      </c>
      <c r="W435" s="1003" cm="1">
        <f t="array" ref="W435">INDEX($H435:$K435,0,MATCH(W$396,$H$396:$K$396,0))*INDEX($J$390:$R$393,MATCH(W$396,$I$390:$I$393,0),MATCH(W$395,$J$389:$R$389,0))</f>
        <v>0</v>
      </c>
      <c r="X435" s="1003" cm="1">
        <f t="array" ref="X435">INDEX($H435:$K435,0,MATCH(X$396,$H$396:$K$396,0))*INDEX($J$390:$R$393,MATCH(X$396,$I$390:$I$393,0),MATCH(X$395,$J$389:$R$389,0))</f>
        <v>0</v>
      </c>
      <c r="Y435" s="1003" cm="1">
        <f t="array" ref="Y435">INDEX($H435:$K435,0,MATCH(Y$396,$H$396:$K$396,0))*INDEX($J$390:$R$393,MATCH(Y$396,$I$390:$I$393,0),MATCH(Y$395,$J$389:$R$389,0))</f>
        <v>0</v>
      </c>
      <c r="Z435" s="1003" cm="1">
        <f t="array" ref="Z435">INDEX($H435:$K435,0,MATCH(Z$396,$H$396:$K$396,0))*INDEX($J$390:$R$393,MATCH(Z$396,$I$390:$I$393,0),MATCH(Z$395,$J$389:$R$389,0))</f>
        <v>0</v>
      </c>
      <c r="AA435" s="1003" cm="1">
        <f t="array" ref="AA435">INDEX($H435:$K435,0,MATCH(AA$396,$H$396:$K$396,0))*INDEX($J$390:$R$393,MATCH(AA$396,$I$390:$I$393,0),MATCH(AA$395,$J$389:$R$389,0))</f>
        <v>0</v>
      </c>
      <c r="AB435" s="1003" cm="1">
        <f t="array" ref="AB435">INDEX($H435:$K435,0,MATCH(AB$396,$H$396:$K$396,0))*INDEX($J$390:$R$393,MATCH(AB$396,$I$390:$I$393,0),MATCH(AB$395,$J$389:$R$389,0))</f>
        <v>0</v>
      </c>
      <c r="AC435" s="1003" cm="1">
        <f t="array" ref="AC435">INDEX($H435:$K435,0,MATCH(AC$396,$H$396:$K$396,0))*INDEX($J$390:$R$393,MATCH(AC$396,$I$390:$I$393,0),MATCH(AC$395,$J$389:$R$389,0))</f>
        <v>0</v>
      </c>
      <c r="AD435" s="1003" cm="1">
        <f t="array" ref="AD435">INDEX($H435:$K435,0,MATCH(AD$396,$H$396:$K$396,0))*INDEX($J$390:$R$393,MATCH(AD$396,$I$390:$I$393,0),MATCH(AD$395,$J$389:$R$389,0))</f>
        <v>0</v>
      </c>
      <c r="AE435" s="1003" cm="1">
        <f t="array" ref="AE435">INDEX($H435:$K435,0,MATCH(AE$396,$H$396:$K$396,0))*INDEX($J$390:$R$393,MATCH(AE$396,$I$390:$I$393,0),MATCH(AE$395,$J$389:$R$389,0))</f>
        <v>0</v>
      </c>
      <c r="AF435" s="1003" cm="1">
        <f t="array" ref="AF435">INDEX($H435:$K435,0,MATCH(AF$396,$H$396:$K$396,0))*INDEX($J$390:$R$393,MATCH(AF$396,$I$390:$I$393,0),MATCH(AF$395,$J$389:$R$389,0))</f>
        <v>0</v>
      </c>
      <c r="AG435" s="1003" cm="1">
        <f t="array" ref="AG435">INDEX($H435:$K435,0,MATCH(AG$396,$H$396:$K$396,0))*INDEX($J$390:$R$393,MATCH(AG$396,$I$390:$I$393,0),MATCH(AG$395,$J$389:$R$389,0))</f>
        <v>0</v>
      </c>
      <c r="AH435" s="1003" cm="1">
        <f t="array" ref="AH435">INDEX($H435:$K435,0,MATCH(AH$396,$H$396:$K$396,0))*INDEX($J$390:$R$393,MATCH(AH$396,$I$390:$I$393,0),MATCH(AH$395,$J$389:$R$389,0))</f>
        <v>0</v>
      </c>
      <c r="AI435" s="1003" cm="1">
        <f t="array" ref="AI435">INDEX($H435:$K435,0,MATCH(AI$396,$H$396:$K$396,0))*INDEX($J$390:$R$393,MATCH(AI$396,$I$390:$I$393,0),MATCH(AI$395,$J$389:$R$389,0))</f>
        <v>0</v>
      </c>
      <c r="AJ435" s="1003" cm="1">
        <f t="array" ref="AJ435">INDEX($H435:$K435,0,MATCH(AJ$396,$H$396:$K$396,0))*INDEX($J$390:$R$393,MATCH(AJ$396,$I$390:$I$393,0),MATCH(AJ$395,$J$389:$R$389,0))</f>
        <v>0</v>
      </c>
      <c r="AK435" s="1003" cm="1">
        <f t="array" ref="AK435">INDEX($H435:$K435,0,MATCH(AK$396,$H$396:$K$396,0))*INDEX($J$390:$R$393,MATCH(AK$396,$I$390:$I$393,0),MATCH(AK$395,$J$389:$R$389,0))</f>
        <v>0</v>
      </c>
      <c r="AL435" s="1003" cm="1">
        <f t="array" ref="AL435">INDEX($H435:$K435,0,MATCH(AL$396,$H$396:$K$396,0))*INDEX($J$390:$R$393,MATCH(AL$396,$I$390:$I$393,0),MATCH(AL$395,$J$389:$R$389,0))</f>
        <v>0</v>
      </c>
      <c r="AM435" s="1003" cm="1">
        <f t="array" ref="AM435">INDEX($H435:$K435,0,MATCH(AM$396,$H$396:$K$396,0))*INDEX($J$390:$R$393,MATCH(AM$396,$I$390:$I$393,0),MATCH(AM$395,$J$389:$R$389,0))</f>
        <v>0</v>
      </c>
      <c r="AN435" s="1003" cm="1">
        <f t="array" ref="AN435">INDEX($H435:$K435,0,MATCH(AN$396,$H$396:$K$396,0))*INDEX($J$390:$R$393,MATCH(AN$396,$I$390:$I$393,0),MATCH(AN$395,$J$389:$R$389,0))</f>
        <v>0</v>
      </c>
      <c r="AO435" s="1003" cm="1">
        <f t="array" ref="AO435">INDEX($H435:$K435,0,MATCH(AO$396,$H$396:$K$396,0))*INDEX($J$390:$R$393,MATCH(AO$396,$I$390:$I$393,0),MATCH(AO$395,$J$389:$R$389,0))</f>
        <v>0</v>
      </c>
      <c r="AP435" s="1003" cm="1">
        <f t="array" ref="AP435">INDEX($H435:$K435,0,MATCH(AP$396,$H$396:$K$396,0))*INDEX($J$390:$R$393,MATCH(AP$396,$I$390:$I$393,0),MATCH(AP$395,$J$389:$R$389,0))</f>
        <v>0</v>
      </c>
      <c r="AQ435" s="1003" cm="1">
        <f t="array" ref="AQ435">INDEX($H435:$K435,0,MATCH(AQ$396,$H$396:$K$396,0))*INDEX($J$390:$R$393,MATCH(AQ$396,$I$390:$I$393,0),MATCH(AQ$395,$J$389:$R$389,0))</f>
        <v>0</v>
      </c>
      <c r="AR435" s="1003" cm="1">
        <f t="array" ref="AR435">INDEX($H435:$K435,0,MATCH(AR$396,$H$396:$K$396,0))*INDEX($J$390:$R$393,MATCH(AR$396,$I$390:$I$393,0),MATCH(AR$395,$J$389:$R$389,0))</f>
        <v>0</v>
      </c>
      <c r="AS435" s="1003" cm="1">
        <f t="array" ref="AS435">INDEX($H435:$K435,0,MATCH(AS$396,$H$396:$K$396,0))*INDEX($J$390:$R$393,MATCH(AS$396,$I$390:$I$393,0),MATCH(AS$395,$J$389:$R$389,0))</f>
        <v>0</v>
      </c>
      <c r="AT435" s="1003" cm="1">
        <f t="array" ref="AT435">INDEX($H435:$K435,0,MATCH(AT$396,$H$396:$K$396,0))*INDEX($J$390:$R$393,MATCH(AT$396,$I$390:$I$393,0),MATCH(AT$395,$J$389:$R$389,0))</f>
        <v>0</v>
      </c>
      <c r="AU435" s="1003" cm="1">
        <f t="array" ref="AU435">INDEX($H435:$K435,0,MATCH(AU$396,$H$396:$K$396,0))*INDEX($J$390:$R$393,MATCH(AU$396,$I$390:$I$393,0),MATCH(AU$395,$J$389:$R$389,0))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AAWA2A1a</v>
      </c>
      <c r="H436" s="356">
        <v>0</v>
      </c>
      <c r="I436" s="356">
        <v>0</v>
      </c>
      <c r="J436" s="356">
        <v>0</v>
      </c>
      <c r="K436" s="356">
        <v>0</v>
      </c>
      <c r="L436" s="1003" cm="1">
        <f t="array" ref="L436">INDEX($H436:$K436,0,MATCH(L$396,$H$396:$K$396,0))*INDEX($J$390:$R$393,MATCH(L$396,$I$390:$I$393,0),MATCH(L$395,$J$389:$R$389,0))</f>
        <v>0</v>
      </c>
      <c r="M436" s="1003" cm="1">
        <f t="array" ref="M436">INDEX($H436:$K436,0,MATCH(M$396,$H$396:$K$396,0))*INDEX($J$390:$R$393,MATCH(M$396,$I$390:$I$393,0),MATCH(M$395,$J$389:$R$389,0))</f>
        <v>0</v>
      </c>
      <c r="N436" s="1003" cm="1">
        <f t="array" ref="N436">INDEX($H436:$K436,0,MATCH(N$396,$H$396:$K$396,0))*INDEX($J$390:$R$393,MATCH(N$396,$I$390:$I$393,0),MATCH(N$395,$J$389:$R$389,0))</f>
        <v>0</v>
      </c>
      <c r="O436" s="1003" cm="1">
        <f t="array" ref="O436">INDEX($H436:$K436,0,MATCH(O$396,$H$396:$K$396,0))*INDEX($J$390:$R$393,MATCH(O$396,$I$390:$I$393,0),MATCH(O$395,$J$389:$R$389,0))</f>
        <v>0</v>
      </c>
      <c r="P436" s="1003" cm="1">
        <f t="array" ref="P436">INDEX($H436:$K436,0,MATCH(P$396,$H$396:$K$396,0))*INDEX($J$390:$R$393,MATCH(P$396,$I$390:$I$393,0),MATCH(P$395,$J$389:$R$389,0))</f>
        <v>0</v>
      </c>
      <c r="Q436" s="1003" cm="1">
        <f t="array" ref="Q436">INDEX($H436:$K436,0,MATCH(Q$396,$H$396:$K$396,0))*INDEX($J$390:$R$393,MATCH(Q$396,$I$390:$I$393,0),MATCH(Q$395,$J$389:$R$389,0))</f>
        <v>0</v>
      </c>
      <c r="R436" s="1003" cm="1">
        <f t="array" ref="R436">INDEX($H436:$K436,0,MATCH(R$396,$H$396:$K$396,0))*INDEX($J$390:$R$393,MATCH(R$396,$I$390:$I$393,0),MATCH(R$395,$J$389:$R$389,0))</f>
        <v>0</v>
      </c>
      <c r="S436" s="1003" cm="1">
        <f t="array" ref="S436">INDEX($H436:$K436,0,MATCH(S$396,$H$396:$K$396,0))*INDEX($J$390:$R$393,MATCH(S$396,$I$390:$I$393,0),MATCH(S$395,$J$389:$R$389,0))</f>
        <v>0</v>
      </c>
      <c r="T436" s="1003" cm="1">
        <f t="array" ref="T436">INDEX($H436:$K436,0,MATCH(T$396,$H$396:$K$396,0))*INDEX($J$390:$R$393,MATCH(T$396,$I$390:$I$393,0),MATCH(T$395,$J$389:$R$389,0))</f>
        <v>0</v>
      </c>
      <c r="U436" s="1003" cm="1">
        <f t="array" ref="U436">INDEX($H436:$K436,0,MATCH(U$396,$H$396:$K$396,0))*INDEX($J$390:$R$393,MATCH(U$396,$I$390:$I$393,0),MATCH(U$395,$J$389:$R$389,0))</f>
        <v>0</v>
      </c>
      <c r="V436" s="1003" cm="1">
        <f t="array" ref="V436">INDEX($H436:$K436,0,MATCH(V$396,$H$396:$K$396,0))*INDEX($J$390:$R$393,MATCH(V$396,$I$390:$I$393,0),MATCH(V$395,$J$389:$R$389,0))</f>
        <v>0</v>
      </c>
      <c r="W436" s="1003" cm="1">
        <f t="array" ref="W436">INDEX($H436:$K436,0,MATCH(W$396,$H$396:$K$396,0))*INDEX($J$390:$R$393,MATCH(W$396,$I$390:$I$393,0),MATCH(W$395,$J$389:$R$389,0))</f>
        <v>0</v>
      </c>
      <c r="X436" s="1003" cm="1">
        <f t="array" ref="X436">INDEX($H436:$K436,0,MATCH(X$396,$H$396:$K$396,0))*INDEX($J$390:$R$393,MATCH(X$396,$I$390:$I$393,0),MATCH(X$395,$J$389:$R$389,0))</f>
        <v>0</v>
      </c>
      <c r="Y436" s="1003" cm="1">
        <f t="array" ref="Y436">INDEX($H436:$K436,0,MATCH(Y$396,$H$396:$K$396,0))*INDEX($J$390:$R$393,MATCH(Y$396,$I$390:$I$393,0),MATCH(Y$395,$J$389:$R$389,0))</f>
        <v>0</v>
      </c>
      <c r="Z436" s="1003" cm="1">
        <f t="array" ref="Z436">INDEX($H436:$K436,0,MATCH(Z$396,$H$396:$K$396,0))*INDEX($J$390:$R$393,MATCH(Z$396,$I$390:$I$393,0),MATCH(Z$395,$J$389:$R$389,0))</f>
        <v>0</v>
      </c>
      <c r="AA436" s="1003" cm="1">
        <f t="array" ref="AA436">INDEX($H436:$K436,0,MATCH(AA$396,$H$396:$K$396,0))*INDEX($J$390:$R$393,MATCH(AA$396,$I$390:$I$393,0),MATCH(AA$395,$J$389:$R$389,0))</f>
        <v>0</v>
      </c>
      <c r="AB436" s="1003" cm="1">
        <f t="array" ref="AB436">INDEX($H436:$K436,0,MATCH(AB$396,$H$396:$K$396,0))*INDEX($J$390:$R$393,MATCH(AB$396,$I$390:$I$393,0),MATCH(AB$395,$J$389:$R$389,0))</f>
        <v>0</v>
      </c>
      <c r="AC436" s="1003" cm="1">
        <f t="array" ref="AC436">INDEX($H436:$K436,0,MATCH(AC$396,$H$396:$K$396,0))*INDEX($J$390:$R$393,MATCH(AC$396,$I$390:$I$393,0),MATCH(AC$395,$J$389:$R$389,0))</f>
        <v>0</v>
      </c>
      <c r="AD436" s="1003" cm="1">
        <f t="array" ref="AD436">INDEX($H436:$K436,0,MATCH(AD$396,$H$396:$K$396,0))*INDEX($J$390:$R$393,MATCH(AD$396,$I$390:$I$393,0),MATCH(AD$395,$J$389:$R$389,0))</f>
        <v>0</v>
      </c>
      <c r="AE436" s="1003" cm="1">
        <f t="array" ref="AE436">INDEX($H436:$K436,0,MATCH(AE$396,$H$396:$K$396,0))*INDEX($J$390:$R$393,MATCH(AE$396,$I$390:$I$393,0),MATCH(AE$395,$J$389:$R$389,0))</f>
        <v>0</v>
      </c>
      <c r="AF436" s="1003" cm="1">
        <f t="array" ref="AF436">INDEX($H436:$K436,0,MATCH(AF$396,$H$396:$K$396,0))*INDEX($J$390:$R$393,MATCH(AF$396,$I$390:$I$393,0),MATCH(AF$395,$J$389:$R$389,0))</f>
        <v>0</v>
      </c>
      <c r="AG436" s="1003" cm="1">
        <f t="array" ref="AG436">INDEX($H436:$K436,0,MATCH(AG$396,$H$396:$K$396,0))*INDEX($J$390:$R$393,MATCH(AG$396,$I$390:$I$393,0),MATCH(AG$395,$J$389:$R$389,0))</f>
        <v>0</v>
      </c>
      <c r="AH436" s="1003" cm="1">
        <f t="array" ref="AH436">INDEX($H436:$K436,0,MATCH(AH$396,$H$396:$K$396,0))*INDEX($J$390:$R$393,MATCH(AH$396,$I$390:$I$393,0),MATCH(AH$395,$J$389:$R$389,0))</f>
        <v>0</v>
      </c>
      <c r="AI436" s="1003" cm="1">
        <f t="array" ref="AI436">INDEX($H436:$K436,0,MATCH(AI$396,$H$396:$K$396,0))*INDEX($J$390:$R$393,MATCH(AI$396,$I$390:$I$393,0),MATCH(AI$395,$J$389:$R$389,0))</f>
        <v>0</v>
      </c>
      <c r="AJ436" s="1003" cm="1">
        <f t="array" ref="AJ436">INDEX($H436:$K436,0,MATCH(AJ$396,$H$396:$K$396,0))*INDEX($J$390:$R$393,MATCH(AJ$396,$I$390:$I$393,0),MATCH(AJ$395,$J$389:$R$389,0))</f>
        <v>0</v>
      </c>
      <c r="AK436" s="1003" cm="1">
        <f t="array" ref="AK436">INDEX($H436:$K436,0,MATCH(AK$396,$H$396:$K$396,0))*INDEX($J$390:$R$393,MATCH(AK$396,$I$390:$I$393,0),MATCH(AK$395,$J$389:$R$389,0))</f>
        <v>0</v>
      </c>
      <c r="AL436" s="1003" cm="1">
        <f t="array" ref="AL436">INDEX($H436:$K436,0,MATCH(AL$396,$H$396:$K$396,0))*INDEX($J$390:$R$393,MATCH(AL$396,$I$390:$I$393,0),MATCH(AL$395,$J$389:$R$389,0))</f>
        <v>0</v>
      </c>
      <c r="AM436" s="1003" cm="1">
        <f t="array" ref="AM436">INDEX($H436:$K436,0,MATCH(AM$396,$H$396:$K$396,0))*INDEX($J$390:$R$393,MATCH(AM$396,$I$390:$I$393,0),MATCH(AM$395,$J$389:$R$389,0))</f>
        <v>0</v>
      </c>
      <c r="AN436" s="1003" cm="1">
        <f t="array" ref="AN436">INDEX($H436:$K436,0,MATCH(AN$396,$H$396:$K$396,0))*INDEX($J$390:$R$393,MATCH(AN$396,$I$390:$I$393,0),MATCH(AN$395,$J$389:$R$389,0))</f>
        <v>0</v>
      </c>
      <c r="AO436" s="1003" cm="1">
        <f t="array" ref="AO436">INDEX($H436:$K436,0,MATCH(AO$396,$H$396:$K$396,0))*INDEX($J$390:$R$393,MATCH(AO$396,$I$390:$I$393,0),MATCH(AO$395,$J$389:$R$389,0))</f>
        <v>0</v>
      </c>
      <c r="AP436" s="1003" cm="1">
        <f t="array" ref="AP436">INDEX($H436:$K436,0,MATCH(AP$396,$H$396:$K$396,0))*INDEX($J$390:$R$393,MATCH(AP$396,$I$390:$I$393,0),MATCH(AP$395,$J$389:$R$389,0))</f>
        <v>0</v>
      </c>
      <c r="AQ436" s="1003" cm="1">
        <f t="array" ref="AQ436">INDEX($H436:$K436,0,MATCH(AQ$396,$H$396:$K$396,0))*INDEX($J$390:$R$393,MATCH(AQ$396,$I$390:$I$393,0),MATCH(AQ$395,$J$389:$R$389,0))</f>
        <v>0</v>
      </c>
      <c r="AR436" s="1003" cm="1">
        <f t="array" ref="AR436">INDEX($H436:$K436,0,MATCH(AR$396,$H$396:$K$396,0))*INDEX($J$390:$R$393,MATCH(AR$396,$I$390:$I$393,0),MATCH(AR$395,$J$389:$R$389,0))</f>
        <v>0</v>
      </c>
      <c r="AS436" s="1003" cm="1">
        <f t="array" ref="AS436">INDEX($H436:$K436,0,MATCH(AS$396,$H$396:$K$396,0))*INDEX($J$390:$R$393,MATCH(AS$396,$I$390:$I$393,0),MATCH(AS$395,$J$389:$R$389,0))</f>
        <v>0</v>
      </c>
      <c r="AT436" s="1003" cm="1">
        <f t="array" ref="AT436">INDEX($H436:$K436,0,MATCH(AT$396,$H$396:$K$396,0))*INDEX($J$390:$R$393,MATCH(AT$396,$I$390:$I$393,0),MATCH(AT$395,$J$389:$R$389,0))</f>
        <v>0</v>
      </c>
      <c r="AU436" s="1003" cm="1">
        <f t="array" ref="AU436">INDEX($H436:$K436,0,MATCH(AU$396,$H$396:$K$396,0))*INDEX($J$390:$R$393,MATCH(AU$396,$I$390:$I$393,0),MATCH(AU$395,$J$389:$R$389,0))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AAAWA1a</v>
      </c>
      <c r="H437" s="356">
        <v>0</v>
      </c>
      <c r="I437" s="356">
        <v>0</v>
      </c>
      <c r="J437" s="356">
        <v>0</v>
      </c>
      <c r="K437" s="356">
        <v>0</v>
      </c>
      <c r="L437" s="1003" cm="1">
        <f t="array" ref="L437">INDEX($H437:$K437,0,MATCH(L$396,$H$396:$K$396,0))*INDEX($J$390:$R$393,MATCH(L$396,$I$390:$I$393,0),MATCH(L$395,$J$389:$R$389,0))</f>
        <v>0</v>
      </c>
      <c r="M437" s="1003" cm="1">
        <f t="array" ref="M437">INDEX($H437:$K437,0,MATCH(M$396,$H$396:$K$396,0))*INDEX($J$390:$R$393,MATCH(M$396,$I$390:$I$393,0),MATCH(M$395,$J$389:$R$389,0))</f>
        <v>0</v>
      </c>
      <c r="N437" s="1003" cm="1">
        <f t="array" ref="N437">INDEX($H437:$K437,0,MATCH(N$396,$H$396:$K$396,0))*INDEX($J$390:$R$393,MATCH(N$396,$I$390:$I$393,0),MATCH(N$395,$J$389:$R$389,0))</f>
        <v>0</v>
      </c>
      <c r="O437" s="1003" cm="1">
        <f t="array" ref="O437">INDEX($H437:$K437,0,MATCH(O$396,$H$396:$K$396,0))*INDEX($J$390:$R$393,MATCH(O$396,$I$390:$I$393,0),MATCH(O$395,$J$389:$R$389,0))</f>
        <v>0</v>
      </c>
      <c r="P437" s="1003" cm="1">
        <f t="array" ref="P437">INDEX($H437:$K437,0,MATCH(P$396,$H$396:$K$396,0))*INDEX($J$390:$R$393,MATCH(P$396,$I$390:$I$393,0),MATCH(P$395,$J$389:$R$389,0))</f>
        <v>0</v>
      </c>
      <c r="Q437" s="1003" cm="1">
        <f t="array" ref="Q437">INDEX($H437:$K437,0,MATCH(Q$396,$H$396:$K$396,0))*INDEX($J$390:$R$393,MATCH(Q$396,$I$390:$I$393,0),MATCH(Q$395,$J$389:$R$389,0))</f>
        <v>0</v>
      </c>
      <c r="R437" s="1003" cm="1">
        <f t="array" ref="R437">INDEX($H437:$K437,0,MATCH(R$396,$H$396:$K$396,0))*INDEX($J$390:$R$393,MATCH(R$396,$I$390:$I$393,0),MATCH(R$395,$J$389:$R$389,0))</f>
        <v>0</v>
      </c>
      <c r="S437" s="1003" cm="1">
        <f t="array" ref="S437">INDEX($H437:$K437,0,MATCH(S$396,$H$396:$K$396,0))*INDEX($J$390:$R$393,MATCH(S$396,$I$390:$I$393,0),MATCH(S$395,$J$389:$R$389,0))</f>
        <v>0</v>
      </c>
      <c r="T437" s="1003" cm="1">
        <f t="array" ref="T437">INDEX($H437:$K437,0,MATCH(T$396,$H$396:$K$396,0))*INDEX($J$390:$R$393,MATCH(T$396,$I$390:$I$393,0),MATCH(T$395,$J$389:$R$389,0))</f>
        <v>0</v>
      </c>
      <c r="U437" s="1003" cm="1">
        <f t="array" ref="U437">INDEX($H437:$K437,0,MATCH(U$396,$H$396:$K$396,0))*INDEX($J$390:$R$393,MATCH(U$396,$I$390:$I$393,0),MATCH(U$395,$J$389:$R$389,0))</f>
        <v>0</v>
      </c>
      <c r="V437" s="1003" cm="1">
        <f t="array" ref="V437">INDEX($H437:$K437,0,MATCH(V$396,$H$396:$K$396,0))*INDEX($J$390:$R$393,MATCH(V$396,$I$390:$I$393,0),MATCH(V$395,$J$389:$R$389,0))</f>
        <v>0</v>
      </c>
      <c r="W437" s="1003" cm="1">
        <f t="array" ref="W437">INDEX($H437:$K437,0,MATCH(W$396,$H$396:$K$396,0))*INDEX($J$390:$R$393,MATCH(W$396,$I$390:$I$393,0),MATCH(W$395,$J$389:$R$389,0))</f>
        <v>0</v>
      </c>
      <c r="X437" s="1003" cm="1">
        <f t="array" ref="X437">INDEX($H437:$K437,0,MATCH(X$396,$H$396:$K$396,0))*INDEX($J$390:$R$393,MATCH(X$396,$I$390:$I$393,0),MATCH(X$395,$J$389:$R$389,0))</f>
        <v>0</v>
      </c>
      <c r="Y437" s="1003" cm="1">
        <f t="array" ref="Y437">INDEX($H437:$K437,0,MATCH(Y$396,$H$396:$K$396,0))*INDEX($J$390:$R$393,MATCH(Y$396,$I$390:$I$393,0),MATCH(Y$395,$J$389:$R$389,0))</f>
        <v>0</v>
      </c>
      <c r="Z437" s="1003" cm="1">
        <f t="array" ref="Z437">INDEX($H437:$K437,0,MATCH(Z$396,$H$396:$K$396,0))*INDEX($J$390:$R$393,MATCH(Z$396,$I$390:$I$393,0),MATCH(Z$395,$J$389:$R$389,0))</f>
        <v>0</v>
      </c>
      <c r="AA437" s="1003" cm="1">
        <f t="array" ref="AA437">INDEX($H437:$K437,0,MATCH(AA$396,$H$396:$K$396,0))*INDEX($J$390:$R$393,MATCH(AA$396,$I$390:$I$393,0),MATCH(AA$395,$J$389:$R$389,0))</f>
        <v>0</v>
      </c>
      <c r="AB437" s="1003" cm="1">
        <f t="array" ref="AB437">INDEX($H437:$K437,0,MATCH(AB$396,$H$396:$K$396,0))*INDEX($J$390:$R$393,MATCH(AB$396,$I$390:$I$393,0),MATCH(AB$395,$J$389:$R$389,0))</f>
        <v>0</v>
      </c>
      <c r="AC437" s="1003" cm="1">
        <f t="array" ref="AC437">INDEX($H437:$K437,0,MATCH(AC$396,$H$396:$K$396,0))*INDEX($J$390:$R$393,MATCH(AC$396,$I$390:$I$393,0),MATCH(AC$395,$J$389:$R$389,0))</f>
        <v>0</v>
      </c>
      <c r="AD437" s="1003" cm="1">
        <f t="array" ref="AD437">INDEX($H437:$K437,0,MATCH(AD$396,$H$396:$K$396,0))*INDEX($J$390:$R$393,MATCH(AD$396,$I$390:$I$393,0),MATCH(AD$395,$J$389:$R$389,0))</f>
        <v>0</v>
      </c>
      <c r="AE437" s="1003" cm="1">
        <f t="array" ref="AE437">INDEX($H437:$K437,0,MATCH(AE$396,$H$396:$K$396,0))*INDEX($J$390:$R$393,MATCH(AE$396,$I$390:$I$393,0),MATCH(AE$395,$J$389:$R$389,0))</f>
        <v>0</v>
      </c>
      <c r="AF437" s="1003" cm="1">
        <f t="array" ref="AF437">INDEX($H437:$K437,0,MATCH(AF$396,$H$396:$K$396,0))*INDEX($J$390:$R$393,MATCH(AF$396,$I$390:$I$393,0),MATCH(AF$395,$J$389:$R$389,0))</f>
        <v>0</v>
      </c>
      <c r="AG437" s="1003" cm="1">
        <f t="array" ref="AG437">INDEX($H437:$K437,0,MATCH(AG$396,$H$396:$K$396,0))*INDEX($J$390:$R$393,MATCH(AG$396,$I$390:$I$393,0),MATCH(AG$395,$J$389:$R$389,0))</f>
        <v>0</v>
      </c>
      <c r="AH437" s="1003" cm="1">
        <f t="array" ref="AH437">INDEX($H437:$K437,0,MATCH(AH$396,$H$396:$K$396,0))*INDEX($J$390:$R$393,MATCH(AH$396,$I$390:$I$393,0),MATCH(AH$395,$J$389:$R$389,0))</f>
        <v>0</v>
      </c>
      <c r="AI437" s="1003" cm="1">
        <f t="array" ref="AI437">INDEX($H437:$K437,0,MATCH(AI$396,$H$396:$K$396,0))*INDEX($J$390:$R$393,MATCH(AI$396,$I$390:$I$393,0),MATCH(AI$395,$J$389:$R$389,0))</f>
        <v>0</v>
      </c>
      <c r="AJ437" s="1003" cm="1">
        <f t="array" ref="AJ437">INDEX($H437:$K437,0,MATCH(AJ$396,$H$396:$K$396,0))*INDEX($J$390:$R$393,MATCH(AJ$396,$I$390:$I$393,0),MATCH(AJ$395,$J$389:$R$389,0))</f>
        <v>0</v>
      </c>
      <c r="AK437" s="1003" cm="1">
        <f t="array" ref="AK437">INDEX($H437:$K437,0,MATCH(AK$396,$H$396:$K$396,0))*INDEX($J$390:$R$393,MATCH(AK$396,$I$390:$I$393,0),MATCH(AK$395,$J$389:$R$389,0))</f>
        <v>0</v>
      </c>
      <c r="AL437" s="1003" cm="1">
        <f t="array" ref="AL437">INDEX($H437:$K437,0,MATCH(AL$396,$H$396:$K$396,0))*INDEX($J$390:$R$393,MATCH(AL$396,$I$390:$I$393,0),MATCH(AL$395,$J$389:$R$389,0))</f>
        <v>0</v>
      </c>
      <c r="AM437" s="1003" cm="1">
        <f t="array" ref="AM437">INDEX($H437:$K437,0,MATCH(AM$396,$H$396:$K$396,0))*INDEX($J$390:$R$393,MATCH(AM$396,$I$390:$I$393,0),MATCH(AM$395,$J$389:$R$389,0))</f>
        <v>0</v>
      </c>
      <c r="AN437" s="1003" cm="1">
        <f t="array" ref="AN437">INDEX($H437:$K437,0,MATCH(AN$396,$H$396:$K$396,0))*INDEX($J$390:$R$393,MATCH(AN$396,$I$390:$I$393,0),MATCH(AN$395,$J$389:$R$389,0))</f>
        <v>0</v>
      </c>
      <c r="AO437" s="1003" cm="1">
        <f t="array" ref="AO437">INDEX($H437:$K437,0,MATCH(AO$396,$H$396:$K$396,0))*INDEX($J$390:$R$393,MATCH(AO$396,$I$390:$I$393,0),MATCH(AO$395,$J$389:$R$389,0))</f>
        <v>0</v>
      </c>
      <c r="AP437" s="1003" cm="1">
        <f t="array" ref="AP437">INDEX($H437:$K437,0,MATCH(AP$396,$H$396:$K$396,0))*INDEX($J$390:$R$393,MATCH(AP$396,$I$390:$I$393,0),MATCH(AP$395,$J$389:$R$389,0))</f>
        <v>0</v>
      </c>
      <c r="AQ437" s="1003" cm="1">
        <f t="array" ref="AQ437">INDEX($H437:$K437,0,MATCH(AQ$396,$H$396:$K$396,0))*INDEX($J$390:$R$393,MATCH(AQ$396,$I$390:$I$393,0),MATCH(AQ$395,$J$389:$R$389,0))</f>
        <v>0</v>
      </c>
      <c r="AR437" s="1003" cm="1">
        <f t="array" ref="AR437">INDEX($H437:$K437,0,MATCH(AR$396,$H$396:$K$396,0))*INDEX($J$390:$R$393,MATCH(AR$396,$I$390:$I$393,0),MATCH(AR$395,$J$389:$R$389,0))</f>
        <v>0</v>
      </c>
      <c r="AS437" s="1003" cm="1">
        <f t="array" ref="AS437">INDEX($H437:$K437,0,MATCH(AS$396,$H$396:$K$396,0))*INDEX($J$390:$R$393,MATCH(AS$396,$I$390:$I$393,0),MATCH(AS$395,$J$389:$R$389,0))</f>
        <v>0</v>
      </c>
      <c r="AT437" s="1003" cm="1">
        <f t="array" ref="AT437">INDEX($H437:$K437,0,MATCH(AT$396,$H$396:$K$396,0))*INDEX($J$390:$R$393,MATCH(AT$396,$I$390:$I$393,0),MATCH(AT$395,$J$389:$R$389,0))</f>
        <v>0</v>
      </c>
      <c r="AU437" s="1003" cm="1">
        <f t="array" ref="AU437">INDEX($H437:$K437,0,MATCH(AU$396,$H$396:$K$396,0))*INDEX($J$390:$R$393,MATCH(AU$396,$I$390:$I$393,0),MATCH(AU$395,$J$389:$R$389,0))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YAAA2Wa</v>
      </c>
      <c r="H438" s="356">
        <v>0</v>
      </c>
      <c r="I438" s="356">
        <v>0</v>
      </c>
      <c r="J438" s="356">
        <v>0</v>
      </c>
      <c r="K438" s="356">
        <v>0</v>
      </c>
      <c r="L438" s="1003" cm="1">
        <f t="array" ref="L438">INDEX($H438:$K438,0,MATCH(L$396,$H$396:$K$396,0))*INDEX($J$390:$R$393,MATCH(L$396,$I$390:$I$393,0),MATCH(L$395,$J$389:$R$389,0))</f>
        <v>0</v>
      </c>
      <c r="M438" s="1003" cm="1">
        <f t="array" ref="M438">INDEX($H438:$K438,0,MATCH(M$396,$H$396:$K$396,0))*INDEX($J$390:$R$393,MATCH(M$396,$I$390:$I$393,0),MATCH(M$395,$J$389:$R$389,0))</f>
        <v>0</v>
      </c>
      <c r="N438" s="1003" cm="1">
        <f t="array" ref="N438">INDEX($H438:$K438,0,MATCH(N$396,$H$396:$K$396,0))*INDEX($J$390:$R$393,MATCH(N$396,$I$390:$I$393,0),MATCH(N$395,$J$389:$R$389,0))</f>
        <v>0</v>
      </c>
      <c r="O438" s="1003" cm="1">
        <f t="array" ref="O438">INDEX($H438:$K438,0,MATCH(O$396,$H$396:$K$396,0))*INDEX($J$390:$R$393,MATCH(O$396,$I$390:$I$393,0),MATCH(O$395,$J$389:$R$389,0))</f>
        <v>0</v>
      </c>
      <c r="P438" s="1003" cm="1">
        <f t="array" ref="P438">INDEX($H438:$K438,0,MATCH(P$396,$H$396:$K$396,0))*INDEX($J$390:$R$393,MATCH(P$396,$I$390:$I$393,0),MATCH(P$395,$J$389:$R$389,0))</f>
        <v>0</v>
      </c>
      <c r="Q438" s="1003" cm="1">
        <f t="array" ref="Q438">INDEX($H438:$K438,0,MATCH(Q$396,$H$396:$K$396,0))*INDEX($J$390:$R$393,MATCH(Q$396,$I$390:$I$393,0),MATCH(Q$395,$J$389:$R$389,0))</f>
        <v>0</v>
      </c>
      <c r="R438" s="1003" cm="1">
        <f t="array" ref="R438">INDEX($H438:$K438,0,MATCH(R$396,$H$396:$K$396,0))*INDEX($J$390:$R$393,MATCH(R$396,$I$390:$I$393,0),MATCH(R$395,$J$389:$R$389,0))</f>
        <v>0</v>
      </c>
      <c r="S438" s="1003" cm="1">
        <f t="array" ref="S438">INDEX($H438:$K438,0,MATCH(S$396,$H$396:$K$396,0))*INDEX($J$390:$R$393,MATCH(S$396,$I$390:$I$393,0),MATCH(S$395,$J$389:$R$389,0))</f>
        <v>0</v>
      </c>
      <c r="T438" s="1003" cm="1">
        <f t="array" ref="T438">INDEX($H438:$K438,0,MATCH(T$396,$H$396:$K$396,0))*INDEX($J$390:$R$393,MATCH(T$396,$I$390:$I$393,0),MATCH(T$395,$J$389:$R$389,0))</f>
        <v>0</v>
      </c>
      <c r="U438" s="1003" cm="1">
        <f t="array" ref="U438">INDEX($H438:$K438,0,MATCH(U$396,$H$396:$K$396,0))*INDEX($J$390:$R$393,MATCH(U$396,$I$390:$I$393,0),MATCH(U$395,$J$389:$R$389,0))</f>
        <v>0</v>
      </c>
      <c r="V438" s="1003" cm="1">
        <f t="array" ref="V438">INDEX($H438:$K438,0,MATCH(V$396,$H$396:$K$396,0))*INDEX($J$390:$R$393,MATCH(V$396,$I$390:$I$393,0),MATCH(V$395,$J$389:$R$389,0))</f>
        <v>0</v>
      </c>
      <c r="W438" s="1003" cm="1">
        <f t="array" ref="W438">INDEX($H438:$K438,0,MATCH(W$396,$H$396:$K$396,0))*INDEX($J$390:$R$393,MATCH(W$396,$I$390:$I$393,0),MATCH(W$395,$J$389:$R$389,0))</f>
        <v>0</v>
      </c>
      <c r="X438" s="1003" cm="1">
        <f t="array" ref="X438">INDEX($H438:$K438,0,MATCH(X$396,$H$396:$K$396,0))*INDEX($J$390:$R$393,MATCH(X$396,$I$390:$I$393,0),MATCH(X$395,$J$389:$R$389,0))</f>
        <v>0</v>
      </c>
      <c r="Y438" s="1003" cm="1">
        <f t="array" ref="Y438">INDEX($H438:$K438,0,MATCH(Y$396,$H$396:$K$396,0))*INDEX($J$390:$R$393,MATCH(Y$396,$I$390:$I$393,0),MATCH(Y$395,$J$389:$R$389,0))</f>
        <v>0</v>
      </c>
      <c r="Z438" s="1003" cm="1">
        <f t="array" ref="Z438">INDEX($H438:$K438,0,MATCH(Z$396,$H$396:$K$396,0))*INDEX($J$390:$R$393,MATCH(Z$396,$I$390:$I$393,0),MATCH(Z$395,$J$389:$R$389,0))</f>
        <v>0</v>
      </c>
      <c r="AA438" s="1003" cm="1">
        <f t="array" ref="AA438">INDEX($H438:$K438,0,MATCH(AA$396,$H$396:$K$396,0))*INDEX($J$390:$R$393,MATCH(AA$396,$I$390:$I$393,0),MATCH(AA$395,$J$389:$R$389,0))</f>
        <v>0</v>
      </c>
      <c r="AB438" s="1003" cm="1">
        <f t="array" ref="AB438">INDEX($H438:$K438,0,MATCH(AB$396,$H$396:$K$396,0))*INDEX($J$390:$R$393,MATCH(AB$396,$I$390:$I$393,0),MATCH(AB$395,$J$389:$R$389,0))</f>
        <v>0</v>
      </c>
      <c r="AC438" s="1003" cm="1">
        <f t="array" ref="AC438">INDEX($H438:$K438,0,MATCH(AC$396,$H$396:$K$396,0))*INDEX($J$390:$R$393,MATCH(AC$396,$I$390:$I$393,0),MATCH(AC$395,$J$389:$R$389,0))</f>
        <v>0</v>
      </c>
      <c r="AD438" s="1003" cm="1">
        <f t="array" ref="AD438">INDEX($H438:$K438,0,MATCH(AD$396,$H$396:$K$396,0))*INDEX($J$390:$R$393,MATCH(AD$396,$I$390:$I$393,0),MATCH(AD$395,$J$389:$R$389,0))</f>
        <v>0</v>
      </c>
      <c r="AE438" s="1003" cm="1">
        <f t="array" ref="AE438">INDEX($H438:$K438,0,MATCH(AE$396,$H$396:$K$396,0))*INDEX($J$390:$R$393,MATCH(AE$396,$I$390:$I$393,0),MATCH(AE$395,$J$389:$R$389,0))</f>
        <v>0</v>
      </c>
      <c r="AF438" s="1003" cm="1">
        <f t="array" ref="AF438">INDEX($H438:$K438,0,MATCH(AF$396,$H$396:$K$396,0))*INDEX($J$390:$R$393,MATCH(AF$396,$I$390:$I$393,0),MATCH(AF$395,$J$389:$R$389,0))</f>
        <v>0</v>
      </c>
      <c r="AG438" s="1003" cm="1">
        <f t="array" ref="AG438">INDEX($H438:$K438,0,MATCH(AG$396,$H$396:$K$396,0))*INDEX($J$390:$R$393,MATCH(AG$396,$I$390:$I$393,0),MATCH(AG$395,$J$389:$R$389,0))</f>
        <v>0</v>
      </c>
      <c r="AH438" s="1003" cm="1">
        <f t="array" ref="AH438">INDEX($H438:$K438,0,MATCH(AH$396,$H$396:$K$396,0))*INDEX($J$390:$R$393,MATCH(AH$396,$I$390:$I$393,0),MATCH(AH$395,$J$389:$R$389,0))</f>
        <v>0</v>
      </c>
      <c r="AI438" s="1003" cm="1">
        <f t="array" ref="AI438">INDEX($H438:$K438,0,MATCH(AI$396,$H$396:$K$396,0))*INDEX($J$390:$R$393,MATCH(AI$396,$I$390:$I$393,0),MATCH(AI$395,$J$389:$R$389,0))</f>
        <v>0</v>
      </c>
      <c r="AJ438" s="1003" cm="1">
        <f t="array" ref="AJ438">INDEX($H438:$K438,0,MATCH(AJ$396,$H$396:$K$396,0))*INDEX($J$390:$R$393,MATCH(AJ$396,$I$390:$I$393,0),MATCH(AJ$395,$J$389:$R$389,0))</f>
        <v>0</v>
      </c>
      <c r="AK438" s="1003" cm="1">
        <f t="array" ref="AK438">INDEX($H438:$K438,0,MATCH(AK$396,$H$396:$K$396,0))*INDEX($J$390:$R$393,MATCH(AK$396,$I$390:$I$393,0),MATCH(AK$395,$J$389:$R$389,0))</f>
        <v>0</v>
      </c>
      <c r="AL438" s="1003" cm="1">
        <f t="array" ref="AL438">INDEX($H438:$K438,0,MATCH(AL$396,$H$396:$K$396,0))*INDEX($J$390:$R$393,MATCH(AL$396,$I$390:$I$393,0),MATCH(AL$395,$J$389:$R$389,0))</f>
        <v>0</v>
      </c>
      <c r="AM438" s="1003" cm="1">
        <f t="array" ref="AM438">INDEX($H438:$K438,0,MATCH(AM$396,$H$396:$K$396,0))*INDEX($J$390:$R$393,MATCH(AM$396,$I$390:$I$393,0),MATCH(AM$395,$J$389:$R$389,0))</f>
        <v>0</v>
      </c>
      <c r="AN438" s="1003" cm="1">
        <f t="array" ref="AN438">INDEX($H438:$K438,0,MATCH(AN$396,$H$396:$K$396,0))*INDEX($J$390:$R$393,MATCH(AN$396,$I$390:$I$393,0),MATCH(AN$395,$J$389:$R$389,0))</f>
        <v>0</v>
      </c>
      <c r="AO438" s="1003" cm="1">
        <f t="array" ref="AO438">INDEX($H438:$K438,0,MATCH(AO$396,$H$396:$K$396,0))*INDEX($J$390:$R$393,MATCH(AO$396,$I$390:$I$393,0),MATCH(AO$395,$J$389:$R$389,0))</f>
        <v>0</v>
      </c>
      <c r="AP438" s="1003" cm="1">
        <f t="array" ref="AP438">INDEX($H438:$K438,0,MATCH(AP$396,$H$396:$K$396,0))*INDEX($J$390:$R$393,MATCH(AP$396,$I$390:$I$393,0),MATCH(AP$395,$J$389:$R$389,0))</f>
        <v>0</v>
      </c>
      <c r="AQ438" s="1003" cm="1">
        <f t="array" ref="AQ438">INDEX($H438:$K438,0,MATCH(AQ$396,$H$396:$K$396,0))*INDEX($J$390:$R$393,MATCH(AQ$396,$I$390:$I$393,0),MATCH(AQ$395,$J$389:$R$389,0))</f>
        <v>0</v>
      </c>
      <c r="AR438" s="1003" cm="1">
        <f t="array" ref="AR438">INDEX($H438:$K438,0,MATCH(AR$396,$H$396:$K$396,0))*INDEX($J$390:$R$393,MATCH(AR$396,$I$390:$I$393,0),MATCH(AR$395,$J$389:$R$389,0))</f>
        <v>0</v>
      </c>
      <c r="AS438" s="1003" cm="1">
        <f t="array" ref="AS438">INDEX($H438:$K438,0,MATCH(AS$396,$H$396:$K$396,0))*INDEX($J$390:$R$393,MATCH(AS$396,$I$390:$I$393,0),MATCH(AS$395,$J$389:$R$389,0))</f>
        <v>0</v>
      </c>
      <c r="AT438" s="1003" cm="1">
        <f t="array" ref="AT438">INDEX($H438:$K438,0,MATCH(AT$396,$H$396:$K$396,0))*INDEX($J$390:$R$393,MATCH(AT$396,$I$390:$I$393,0),MATCH(AT$395,$J$389:$R$389,0))</f>
        <v>0</v>
      </c>
      <c r="AU438" s="1003" cm="1">
        <f t="array" ref="AU438">INDEX($H438:$K438,0,MATCH(AU$396,$H$396:$K$396,0))*INDEX($J$390:$R$393,MATCH(AU$396,$I$390:$I$393,0),MATCH(AU$395,$J$389:$R$389,0))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YAAA2Nw</v>
      </c>
      <c r="H439" s="356">
        <v>0</v>
      </c>
      <c r="I439" s="356">
        <v>0</v>
      </c>
      <c r="J439" s="356">
        <v>0</v>
      </c>
      <c r="K439" s="356">
        <v>0</v>
      </c>
      <c r="L439" s="1003" cm="1">
        <f t="array" ref="L439">INDEX($H439:$K439,0,MATCH(L$396,$H$396:$K$396,0))*INDEX($J$390:$R$393,MATCH(L$396,$I$390:$I$393,0),MATCH(L$395,$J$389:$R$389,0))</f>
        <v>0</v>
      </c>
      <c r="M439" s="1003" cm="1">
        <f t="array" ref="M439">INDEX($H439:$K439,0,MATCH(M$396,$H$396:$K$396,0))*INDEX($J$390:$R$393,MATCH(M$396,$I$390:$I$393,0),MATCH(M$395,$J$389:$R$389,0))</f>
        <v>0</v>
      </c>
      <c r="N439" s="1003" cm="1">
        <f t="array" ref="N439">INDEX($H439:$K439,0,MATCH(N$396,$H$396:$K$396,0))*INDEX($J$390:$R$393,MATCH(N$396,$I$390:$I$393,0),MATCH(N$395,$J$389:$R$389,0))</f>
        <v>0</v>
      </c>
      <c r="O439" s="1003" cm="1">
        <f t="array" ref="O439">INDEX($H439:$K439,0,MATCH(O$396,$H$396:$K$396,0))*INDEX($J$390:$R$393,MATCH(O$396,$I$390:$I$393,0),MATCH(O$395,$J$389:$R$389,0))</f>
        <v>0</v>
      </c>
      <c r="P439" s="1003" cm="1">
        <f t="array" ref="P439">INDEX($H439:$K439,0,MATCH(P$396,$H$396:$K$396,0))*INDEX($J$390:$R$393,MATCH(P$396,$I$390:$I$393,0),MATCH(P$395,$J$389:$R$389,0))</f>
        <v>0</v>
      </c>
      <c r="Q439" s="1003" cm="1">
        <f t="array" ref="Q439">INDEX($H439:$K439,0,MATCH(Q$396,$H$396:$K$396,0))*INDEX($J$390:$R$393,MATCH(Q$396,$I$390:$I$393,0),MATCH(Q$395,$J$389:$R$389,0))</f>
        <v>0</v>
      </c>
      <c r="R439" s="1003" cm="1">
        <f t="array" ref="R439">INDEX($H439:$K439,0,MATCH(R$396,$H$396:$K$396,0))*INDEX($J$390:$R$393,MATCH(R$396,$I$390:$I$393,0),MATCH(R$395,$J$389:$R$389,0))</f>
        <v>0</v>
      </c>
      <c r="S439" s="1003" cm="1">
        <f t="array" ref="S439">INDEX($H439:$K439,0,MATCH(S$396,$H$396:$K$396,0))*INDEX($J$390:$R$393,MATCH(S$396,$I$390:$I$393,0),MATCH(S$395,$J$389:$R$389,0))</f>
        <v>0</v>
      </c>
      <c r="T439" s="1003" cm="1">
        <f t="array" ref="T439">INDEX($H439:$K439,0,MATCH(T$396,$H$396:$K$396,0))*INDEX($J$390:$R$393,MATCH(T$396,$I$390:$I$393,0),MATCH(T$395,$J$389:$R$389,0))</f>
        <v>0</v>
      </c>
      <c r="U439" s="1003" cm="1">
        <f t="array" ref="U439">INDEX($H439:$K439,0,MATCH(U$396,$H$396:$K$396,0))*INDEX($J$390:$R$393,MATCH(U$396,$I$390:$I$393,0),MATCH(U$395,$J$389:$R$389,0))</f>
        <v>0</v>
      </c>
      <c r="V439" s="1003" cm="1">
        <f t="array" ref="V439">INDEX($H439:$K439,0,MATCH(V$396,$H$396:$K$396,0))*INDEX($J$390:$R$393,MATCH(V$396,$I$390:$I$393,0),MATCH(V$395,$J$389:$R$389,0))</f>
        <v>0</v>
      </c>
      <c r="W439" s="1003" cm="1">
        <f t="array" ref="W439">INDEX($H439:$K439,0,MATCH(W$396,$H$396:$K$396,0))*INDEX($J$390:$R$393,MATCH(W$396,$I$390:$I$393,0),MATCH(W$395,$J$389:$R$389,0))</f>
        <v>0</v>
      </c>
      <c r="X439" s="1003" cm="1">
        <f t="array" ref="X439">INDEX($H439:$K439,0,MATCH(X$396,$H$396:$K$396,0))*INDEX($J$390:$R$393,MATCH(X$396,$I$390:$I$393,0),MATCH(X$395,$J$389:$R$389,0))</f>
        <v>0</v>
      </c>
      <c r="Y439" s="1003" cm="1">
        <f t="array" ref="Y439">INDEX($H439:$K439,0,MATCH(Y$396,$H$396:$K$396,0))*INDEX($J$390:$R$393,MATCH(Y$396,$I$390:$I$393,0),MATCH(Y$395,$J$389:$R$389,0))</f>
        <v>0</v>
      </c>
      <c r="Z439" s="1003" cm="1">
        <f t="array" ref="Z439">INDEX($H439:$K439,0,MATCH(Z$396,$H$396:$K$396,0))*INDEX($J$390:$R$393,MATCH(Z$396,$I$390:$I$393,0),MATCH(Z$395,$J$389:$R$389,0))</f>
        <v>0</v>
      </c>
      <c r="AA439" s="1003" cm="1">
        <f t="array" ref="AA439">INDEX($H439:$K439,0,MATCH(AA$396,$H$396:$K$396,0))*INDEX($J$390:$R$393,MATCH(AA$396,$I$390:$I$393,0),MATCH(AA$395,$J$389:$R$389,0))</f>
        <v>0</v>
      </c>
      <c r="AB439" s="1003" cm="1">
        <f t="array" ref="AB439">INDEX($H439:$K439,0,MATCH(AB$396,$H$396:$K$396,0))*INDEX($J$390:$R$393,MATCH(AB$396,$I$390:$I$393,0),MATCH(AB$395,$J$389:$R$389,0))</f>
        <v>0</v>
      </c>
      <c r="AC439" s="1003" cm="1">
        <f t="array" ref="AC439">INDEX($H439:$K439,0,MATCH(AC$396,$H$396:$K$396,0))*INDEX($J$390:$R$393,MATCH(AC$396,$I$390:$I$393,0),MATCH(AC$395,$J$389:$R$389,0))</f>
        <v>0</v>
      </c>
      <c r="AD439" s="1003" cm="1">
        <f t="array" ref="AD439">INDEX($H439:$K439,0,MATCH(AD$396,$H$396:$K$396,0))*INDEX($J$390:$R$393,MATCH(AD$396,$I$390:$I$393,0),MATCH(AD$395,$J$389:$R$389,0))</f>
        <v>0</v>
      </c>
      <c r="AE439" s="1003" cm="1">
        <f t="array" ref="AE439">INDEX($H439:$K439,0,MATCH(AE$396,$H$396:$K$396,0))*INDEX($J$390:$R$393,MATCH(AE$396,$I$390:$I$393,0),MATCH(AE$395,$J$389:$R$389,0))</f>
        <v>0</v>
      </c>
      <c r="AF439" s="1003" cm="1">
        <f t="array" ref="AF439">INDEX($H439:$K439,0,MATCH(AF$396,$H$396:$K$396,0))*INDEX($J$390:$R$393,MATCH(AF$396,$I$390:$I$393,0),MATCH(AF$395,$J$389:$R$389,0))</f>
        <v>0</v>
      </c>
      <c r="AG439" s="1003" cm="1">
        <f t="array" ref="AG439">INDEX($H439:$K439,0,MATCH(AG$396,$H$396:$K$396,0))*INDEX($J$390:$R$393,MATCH(AG$396,$I$390:$I$393,0),MATCH(AG$395,$J$389:$R$389,0))</f>
        <v>0</v>
      </c>
      <c r="AH439" s="1003" cm="1">
        <f t="array" ref="AH439">INDEX($H439:$K439,0,MATCH(AH$396,$H$396:$K$396,0))*INDEX($J$390:$R$393,MATCH(AH$396,$I$390:$I$393,0),MATCH(AH$395,$J$389:$R$389,0))</f>
        <v>0</v>
      </c>
      <c r="AI439" s="1003" cm="1">
        <f t="array" ref="AI439">INDEX($H439:$K439,0,MATCH(AI$396,$H$396:$K$396,0))*INDEX($J$390:$R$393,MATCH(AI$396,$I$390:$I$393,0),MATCH(AI$395,$J$389:$R$389,0))</f>
        <v>0</v>
      </c>
      <c r="AJ439" s="1003" cm="1">
        <f t="array" ref="AJ439">INDEX($H439:$K439,0,MATCH(AJ$396,$H$396:$K$396,0))*INDEX($J$390:$R$393,MATCH(AJ$396,$I$390:$I$393,0),MATCH(AJ$395,$J$389:$R$389,0))</f>
        <v>0</v>
      </c>
      <c r="AK439" s="1003" cm="1">
        <f t="array" ref="AK439">INDEX($H439:$K439,0,MATCH(AK$396,$H$396:$K$396,0))*INDEX($J$390:$R$393,MATCH(AK$396,$I$390:$I$393,0),MATCH(AK$395,$J$389:$R$389,0))</f>
        <v>0</v>
      </c>
      <c r="AL439" s="1003" cm="1">
        <f t="array" ref="AL439">INDEX($H439:$K439,0,MATCH(AL$396,$H$396:$K$396,0))*INDEX($J$390:$R$393,MATCH(AL$396,$I$390:$I$393,0),MATCH(AL$395,$J$389:$R$389,0))</f>
        <v>0</v>
      </c>
      <c r="AM439" s="1003" cm="1">
        <f t="array" ref="AM439">INDEX($H439:$K439,0,MATCH(AM$396,$H$396:$K$396,0))*INDEX($J$390:$R$393,MATCH(AM$396,$I$390:$I$393,0),MATCH(AM$395,$J$389:$R$389,0))</f>
        <v>0</v>
      </c>
      <c r="AN439" s="1003" cm="1">
        <f t="array" ref="AN439">INDEX($H439:$K439,0,MATCH(AN$396,$H$396:$K$396,0))*INDEX($J$390:$R$393,MATCH(AN$396,$I$390:$I$393,0),MATCH(AN$395,$J$389:$R$389,0))</f>
        <v>0</v>
      </c>
      <c r="AO439" s="1003" cm="1">
        <f t="array" ref="AO439">INDEX($H439:$K439,0,MATCH(AO$396,$H$396:$K$396,0))*INDEX($J$390:$R$393,MATCH(AO$396,$I$390:$I$393,0),MATCH(AO$395,$J$389:$R$389,0))</f>
        <v>0</v>
      </c>
      <c r="AP439" s="1003" cm="1">
        <f t="array" ref="AP439">INDEX($H439:$K439,0,MATCH(AP$396,$H$396:$K$396,0))*INDEX($J$390:$R$393,MATCH(AP$396,$I$390:$I$393,0),MATCH(AP$395,$J$389:$R$389,0))</f>
        <v>0</v>
      </c>
      <c r="AQ439" s="1003" cm="1">
        <f t="array" ref="AQ439">INDEX($H439:$K439,0,MATCH(AQ$396,$H$396:$K$396,0))*INDEX($J$390:$R$393,MATCH(AQ$396,$I$390:$I$393,0),MATCH(AQ$395,$J$389:$R$389,0))</f>
        <v>0</v>
      </c>
      <c r="AR439" s="1003" cm="1">
        <f t="array" ref="AR439">INDEX($H439:$K439,0,MATCH(AR$396,$H$396:$K$396,0))*INDEX($J$390:$R$393,MATCH(AR$396,$I$390:$I$393,0),MATCH(AR$395,$J$389:$R$389,0))</f>
        <v>0</v>
      </c>
      <c r="AS439" s="1003" cm="1">
        <f t="array" ref="AS439">INDEX($H439:$K439,0,MATCH(AS$396,$H$396:$K$396,0))*INDEX($J$390:$R$393,MATCH(AS$396,$I$390:$I$393,0),MATCH(AS$395,$J$389:$R$389,0))</f>
        <v>0</v>
      </c>
      <c r="AT439" s="1003" cm="1">
        <f t="array" ref="AT439">INDEX($H439:$K439,0,MATCH(AT$396,$H$396:$K$396,0))*INDEX($J$390:$R$393,MATCH(AT$396,$I$390:$I$393,0),MATCH(AT$395,$J$389:$R$389,0))</f>
        <v>0</v>
      </c>
      <c r="AU439" s="1003" cm="1">
        <f t="array" ref="AU439">INDEX($H439:$K439,0,MATCH(AU$396,$H$396:$K$396,0))*INDEX($J$390:$R$393,MATCH(AU$396,$I$390:$I$393,0),MATCH(AU$395,$J$389:$R$389,0))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YYAA2A1z</v>
      </c>
      <c r="H440" s="356">
        <v>0</v>
      </c>
      <c r="I440" s="356">
        <v>0</v>
      </c>
      <c r="J440" s="356">
        <v>0</v>
      </c>
      <c r="K440" s="356">
        <v>0</v>
      </c>
      <c r="L440" s="1003" cm="1">
        <f t="array" ref="L440">INDEX($H440:$K440,0,MATCH(L$396,$H$396:$K$396,0))*INDEX($J$390:$R$393,MATCH(L$396,$I$390:$I$393,0),MATCH(L$395,$J$389:$R$389,0))</f>
        <v>0</v>
      </c>
      <c r="M440" s="1003" cm="1">
        <f t="array" ref="M440">INDEX($H440:$K440,0,MATCH(M$396,$H$396:$K$396,0))*INDEX($J$390:$R$393,MATCH(M$396,$I$390:$I$393,0),MATCH(M$395,$J$389:$R$389,0))</f>
        <v>0</v>
      </c>
      <c r="N440" s="1003" cm="1">
        <f t="array" ref="N440">INDEX($H440:$K440,0,MATCH(N$396,$H$396:$K$396,0))*INDEX($J$390:$R$393,MATCH(N$396,$I$390:$I$393,0),MATCH(N$395,$J$389:$R$389,0))</f>
        <v>0</v>
      </c>
      <c r="O440" s="1003" cm="1">
        <f t="array" ref="O440">INDEX($H440:$K440,0,MATCH(O$396,$H$396:$K$396,0))*INDEX($J$390:$R$393,MATCH(O$396,$I$390:$I$393,0),MATCH(O$395,$J$389:$R$389,0))</f>
        <v>0</v>
      </c>
      <c r="P440" s="1003" cm="1">
        <f t="array" ref="P440">INDEX($H440:$K440,0,MATCH(P$396,$H$396:$K$396,0))*INDEX($J$390:$R$393,MATCH(P$396,$I$390:$I$393,0),MATCH(P$395,$J$389:$R$389,0))</f>
        <v>0</v>
      </c>
      <c r="Q440" s="1003" cm="1">
        <f t="array" ref="Q440">INDEX($H440:$K440,0,MATCH(Q$396,$H$396:$K$396,0))*INDEX($J$390:$R$393,MATCH(Q$396,$I$390:$I$393,0),MATCH(Q$395,$J$389:$R$389,0))</f>
        <v>0</v>
      </c>
      <c r="R440" s="1003" cm="1">
        <f t="array" ref="R440">INDEX($H440:$K440,0,MATCH(R$396,$H$396:$K$396,0))*INDEX($J$390:$R$393,MATCH(R$396,$I$390:$I$393,0),MATCH(R$395,$J$389:$R$389,0))</f>
        <v>0</v>
      </c>
      <c r="S440" s="1003" cm="1">
        <f t="array" ref="S440">INDEX($H440:$K440,0,MATCH(S$396,$H$396:$K$396,0))*INDEX($J$390:$R$393,MATCH(S$396,$I$390:$I$393,0),MATCH(S$395,$J$389:$R$389,0))</f>
        <v>0</v>
      </c>
      <c r="T440" s="1003" cm="1">
        <f t="array" ref="T440">INDEX($H440:$K440,0,MATCH(T$396,$H$396:$K$396,0))*INDEX($J$390:$R$393,MATCH(T$396,$I$390:$I$393,0),MATCH(T$395,$J$389:$R$389,0))</f>
        <v>0</v>
      </c>
      <c r="U440" s="1003" cm="1">
        <f t="array" ref="U440">INDEX($H440:$K440,0,MATCH(U$396,$H$396:$K$396,0))*INDEX($J$390:$R$393,MATCH(U$396,$I$390:$I$393,0),MATCH(U$395,$J$389:$R$389,0))</f>
        <v>0</v>
      </c>
      <c r="V440" s="1003" cm="1">
        <f t="array" ref="V440">INDEX($H440:$K440,0,MATCH(V$396,$H$396:$K$396,0))*INDEX($J$390:$R$393,MATCH(V$396,$I$390:$I$393,0),MATCH(V$395,$J$389:$R$389,0))</f>
        <v>0</v>
      </c>
      <c r="W440" s="1003" cm="1">
        <f t="array" ref="W440">INDEX($H440:$K440,0,MATCH(W$396,$H$396:$K$396,0))*INDEX($J$390:$R$393,MATCH(W$396,$I$390:$I$393,0),MATCH(W$395,$J$389:$R$389,0))</f>
        <v>0</v>
      </c>
      <c r="X440" s="1003" cm="1">
        <f t="array" ref="X440">INDEX($H440:$K440,0,MATCH(X$396,$H$396:$K$396,0))*INDEX($J$390:$R$393,MATCH(X$396,$I$390:$I$393,0),MATCH(X$395,$J$389:$R$389,0))</f>
        <v>0</v>
      </c>
      <c r="Y440" s="1003" cm="1">
        <f t="array" ref="Y440">INDEX($H440:$K440,0,MATCH(Y$396,$H$396:$K$396,0))*INDEX($J$390:$R$393,MATCH(Y$396,$I$390:$I$393,0),MATCH(Y$395,$J$389:$R$389,0))</f>
        <v>0</v>
      </c>
      <c r="Z440" s="1003" cm="1">
        <f t="array" ref="Z440">INDEX($H440:$K440,0,MATCH(Z$396,$H$396:$K$396,0))*INDEX($J$390:$R$393,MATCH(Z$396,$I$390:$I$393,0),MATCH(Z$395,$J$389:$R$389,0))</f>
        <v>0</v>
      </c>
      <c r="AA440" s="1003" cm="1">
        <f t="array" ref="AA440">INDEX($H440:$K440,0,MATCH(AA$396,$H$396:$K$396,0))*INDEX($J$390:$R$393,MATCH(AA$396,$I$390:$I$393,0),MATCH(AA$395,$J$389:$R$389,0))</f>
        <v>0</v>
      </c>
      <c r="AB440" s="1003" cm="1">
        <f t="array" ref="AB440">INDEX($H440:$K440,0,MATCH(AB$396,$H$396:$K$396,0))*INDEX($J$390:$R$393,MATCH(AB$396,$I$390:$I$393,0),MATCH(AB$395,$J$389:$R$389,0))</f>
        <v>0</v>
      </c>
      <c r="AC440" s="1003" cm="1">
        <f t="array" ref="AC440">INDEX($H440:$K440,0,MATCH(AC$396,$H$396:$K$396,0))*INDEX($J$390:$R$393,MATCH(AC$396,$I$390:$I$393,0),MATCH(AC$395,$J$389:$R$389,0))</f>
        <v>0</v>
      </c>
      <c r="AD440" s="1003" cm="1">
        <f t="array" ref="AD440">INDEX($H440:$K440,0,MATCH(AD$396,$H$396:$K$396,0))*INDEX($J$390:$R$393,MATCH(AD$396,$I$390:$I$393,0),MATCH(AD$395,$J$389:$R$389,0))</f>
        <v>0</v>
      </c>
      <c r="AE440" s="1003" cm="1">
        <f t="array" ref="AE440">INDEX($H440:$K440,0,MATCH(AE$396,$H$396:$K$396,0))*INDEX($J$390:$R$393,MATCH(AE$396,$I$390:$I$393,0),MATCH(AE$395,$J$389:$R$389,0))</f>
        <v>0</v>
      </c>
      <c r="AF440" s="1003" cm="1">
        <f t="array" ref="AF440">INDEX($H440:$K440,0,MATCH(AF$396,$H$396:$K$396,0))*INDEX($J$390:$R$393,MATCH(AF$396,$I$390:$I$393,0),MATCH(AF$395,$J$389:$R$389,0))</f>
        <v>0</v>
      </c>
      <c r="AG440" s="1003" cm="1">
        <f t="array" ref="AG440">INDEX($H440:$K440,0,MATCH(AG$396,$H$396:$K$396,0))*INDEX($J$390:$R$393,MATCH(AG$396,$I$390:$I$393,0),MATCH(AG$395,$J$389:$R$389,0))</f>
        <v>0</v>
      </c>
      <c r="AH440" s="1003" cm="1">
        <f t="array" ref="AH440">INDEX($H440:$K440,0,MATCH(AH$396,$H$396:$K$396,0))*INDEX($J$390:$R$393,MATCH(AH$396,$I$390:$I$393,0),MATCH(AH$395,$J$389:$R$389,0))</f>
        <v>0</v>
      </c>
      <c r="AI440" s="1003" cm="1">
        <f t="array" ref="AI440">INDEX($H440:$K440,0,MATCH(AI$396,$H$396:$K$396,0))*INDEX($J$390:$R$393,MATCH(AI$396,$I$390:$I$393,0),MATCH(AI$395,$J$389:$R$389,0))</f>
        <v>0</v>
      </c>
      <c r="AJ440" s="1003" cm="1">
        <f t="array" ref="AJ440">INDEX($H440:$K440,0,MATCH(AJ$396,$H$396:$K$396,0))*INDEX($J$390:$R$393,MATCH(AJ$396,$I$390:$I$393,0),MATCH(AJ$395,$J$389:$R$389,0))</f>
        <v>0</v>
      </c>
      <c r="AK440" s="1003" cm="1">
        <f t="array" ref="AK440">INDEX($H440:$K440,0,MATCH(AK$396,$H$396:$K$396,0))*INDEX($J$390:$R$393,MATCH(AK$396,$I$390:$I$393,0),MATCH(AK$395,$J$389:$R$389,0))</f>
        <v>0</v>
      </c>
      <c r="AL440" s="1003" cm="1">
        <f t="array" ref="AL440">INDEX($H440:$K440,0,MATCH(AL$396,$H$396:$K$396,0))*INDEX($J$390:$R$393,MATCH(AL$396,$I$390:$I$393,0),MATCH(AL$395,$J$389:$R$389,0))</f>
        <v>0</v>
      </c>
      <c r="AM440" s="1003" cm="1">
        <f t="array" ref="AM440">INDEX($H440:$K440,0,MATCH(AM$396,$H$396:$K$396,0))*INDEX($J$390:$R$393,MATCH(AM$396,$I$390:$I$393,0),MATCH(AM$395,$J$389:$R$389,0))</f>
        <v>0</v>
      </c>
      <c r="AN440" s="1003" cm="1">
        <f t="array" ref="AN440">INDEX($H440:$K440,0,MATCH(AN$396,$H$396:$K$396,0))*INDEX($J$390:$R$393,MATCH(AN$396,$I$390:$I$393,0),MATCH(AN$395,$J$389:$R$389,0))</f>
        <v>0</v>
      </c>
      <c r="AO440" s="1003" cm="1">
        <f t="array" ref="AO440">INDEX($H440:$K440,0,MATCH(AO$396,$H$396:$K$396,0))*INDEX($J$390:$R$393,MATCH(AO$396,$I$390:$I$393,0),MATCH(AO$395,$J$389:$R$389,0))</f>
        <v>0</v>
      </c>
      <c r="AP440" s="1003" cm="1">
        <f t="array" ref="AP440">INDEX($H440:$K440,0,MATCH(AP$396,$H$396:$K$396,0))*INDEX($J$390:$R$393,MATCH(AP$396,$I$390:$I$393,0),MATCH(AP$395,$J$389:$R$389,0))</f>
        <v>0</v>
      </c>
      <c r="AQ440" s="1003" cm="1">
        <f t="array" ref="AQ440">INDEX($H440:$K440,0,MATCH(AQ$396,$H$396:$K$396,0))*INDEX($J$390:$R$393,MATCH(AQ$396,$I$390:$I$393,0),MATCH(AQ$395,$J$389:$R$389,0))</f>
        <v>0</v>
      </c>
      <c r="AR440" s="1003" cm="1">
        <f t="array" ref="AR440">INDEX($H440:$K440,0,MATCH(AR$396,$H$396:$K$396,0))*INDEX($J$390:$R$393,MATCH(AR$396,$I$390:$I$393,0),MATCH(AR$395,$J$389:$R$389,0))</f>
        <v>0</v>
      </c>
      <c r="AS440" s="1003" cm="1">
        <f t="array" ref="AS440">INDEX($H440:$K440,0,MATCH(AS$396,$H$396:$K$396,0))*INDEX($J$390:$R$393,MATCH(AS$396,$I$390:$I$393,0),MATCH(AS$395,$J$389:$R$389,0))</f>
        <v>0</v>
      </c>
      <c r="AT440" s="1003" cm="1">
        <f t="array" ref="AT440">INDEX($H440:$K440,0,MATCH(AT$396,$H$396:$K$396,0))*INDEX($J$390:$R$393,MATCH(AT$396,$I$390:$I$393,0),MATCH(AT$395,$J$389:$R$389,0))</f>
        <v>0</v>
      </c>
      <c r="AU440" s="1003" cm="1">
        <f t="array" ref="AU440">INDEX($H440:$K440,0,MATCH(AU$396,$H$396:$K$396,0))*INDEX($J$390:$R$393,MATCH(AU$396,$I$390:$I$393,0),MATCH(AU$395,$J$389:$R$389,0))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AYWA2A1a</v>
      </c>
      <c r="H441" s="356">
        <v>0</v>
      </c>
      <c r="I441" s="356">
        <v>0</v>
      </c>
      <c r="J441" s="356">
        <v>0</v>
      </c>
      <c r="K441" s="356">
        <v>0</v>
      </c>
      <c r="L441" s="1003" cm="1">
        <f t="array" ref="L441">INDEX($H441:$K441,0,MATCH(L$396,$H$396:$K$396,0))*INDEX($J$390:$R$393,MATCH(L$396,$I$390:$I$393,0),MATCH(L$395,$J$389:$R$389,0))</f>
        <v>0</v>
      </c>
      <c r="M441" s="1003" cm="1">
        <f t="array" ref="M441">INDEX($H441:$K441,0,MATCH(M$396,$H$396:$K$396,0))*INDEX($J$390:$R$393,MATCH(M$396,$I$390:$I$393,0),MATCH(M$395,$J$389:$R$389,0))</f>
        <v>0</v>
      </c>
      <c r="N441" s="1003" cm="1">
        <f t="array" ref="N441">INDEX($H441:$K441,0,MATCH(N$396,$H$396:$K$396,0))*INDEX($J$390:$R$393,MATCH(N$396,$I$390:$I$393,0),MATCH(N$395,$J$389:$R$389,0))</f>
        <v>0</v>
      </c>
      <c r="O441" s="1003" cm="1">
        <f t="array" ref="O441">INDEX($H441:$K441,0,MATCH(O$396,$H$396:$K$396,0))*INDEX($J$390:$R$393,MATCH(O$396,$I$390:$I$393,0),MATCH(O$395,$J$389:$R$389,0))</f>
        <v>0</v>
      </c>
      <c r="P441" s="1003" cm="1">
        <f t="array" ref="P441">INDEX($H441:$K441,0,MATCH(P$396,$H$396:$K$396,0))*INDEX($J$390:$R$393,MATCH(P$396,$I$390:$I$393,0),MATCH(P$395,$J$389:$R$389,0))</f>
        <v>0</v>
      </c>
      <c r="Q441" s="1003" cm="1">
        <f t="array" ref="Q441">INDEX($H441:$K441,0,MATCH(Q$396,$H$396:$K$396,0))*INDEX($J$390:$R$393,MATCH(Q$396,$I$390:$I$393,0),MATCH(Q$395,$J$389:$R$389,0))</f>
        <v>0</v>
      </c>
      <c r="R441" s="1003" cm="1">
        <f t="array" ref="R441">INDEX($H441:$K441,0,MATCH(R$396,$H$396:$K$396,0))*INDEX($J$390:$R$393,MATCH(R$396,$I$390:$I$393,0),MATCH(R$395,$J$389:$R$389,0))</f>
        <v>0</v>
      </c>
      <c r="S441" s="1003" cm="1">
        <f t="array" ref="S441">INDEX($H441:$K441,0,MATCH(S$396,$H$396:$K$396,0))*INDEX($J$390:$R$393,MATCH(S$396,$I$390:$I$393,0),MATCH(S$395,$J$389:$R$389,0))</f>
        <v>0</v>
      </c>
      <c r="T441" s="1003" cm="1">
        <f t="array" ref="T441">INDEX($H441:$K441,0,MATCH(T$396,$H$396:$K$396,0))*INDEX($J$390:$R$393,MATCH(T$396,$I$390:$I$393,0),MATCH(T$395,$J$389:$R$389,0))</f>
        <v>0</v>
      </c>
      <c r="U441" s="1003" cm="1">
        <f t="array" ref="U441">INDEX($H441:$K441,0,MATCH(U$396,$H$396:$K$396,0))*INDEX($J$390:$R$393,MATCH(U$396,$I$390:$I$393,0),MATCH(U$395,$J$389:$R$389,0))</f>
        <v>0</v>
      </c>
      <c r="V441" s="1003" cm="1">
        <f t="array" ref="V441">INDEX($H441:$K441,0,MATCH(V$396,$H$396:$K$396,0))*INDEX($J$390:$R$393,MATCH(V$396,$I$390:$I$393,0),MATCH(V$395,$J$389:$R$389,0))</f>
        <v>0</v>
      </c>
      <c r="W441" s="1003" cm="1">
        <f t="array" ref="W441">INDEX($H441:$K441,0,MATCH(W$396,$H$396:$K$396,0))*INDEX($J$390:$R$393,MATCH(W$396,$I$390:$I$393,0),MATCH(W$395,$J$389:$R$389,0))</f>
        <v>0</v>
      </c>
      <c r="X441" s="1003" cm="1">
        <f t="array" ref="X441">INDEX($H441:$K441,0,MATCH(X$396,$H$396:$K$396,0))*INDEX($J$390:$R$393,MATCH(X$396,$I$390:$I$393,0),MATCH(X$395,$J$389:$R$389,0))</f>
        <v>0</v>
      </c>
      <c r="Y441" s="1003" cm="1">
        <f t="array" ref="Y441">INDEX($H441:$K441,0,MATCH(Y$396,$H$396:$K$396,0))*INDEX($J$390:$R$393,MATCH(Y$396,$I$390:$I$393,0),MATCH(Y$395,$J$389:$R$389,0))</f>
        <v>0</v>
      </c>
      <c r="Z441" s="1003" cm="1">
        <f t="array" ref="Z441">INDEX($H441:$K441,0,MATCH(Z$396,$H$396:$K$396,0))*INDEX($J$390:$R$393,MATCH(Z$396,$I$390:$I$393,0),MATCH(Z$395,$J$389:$R$389,0))</f>
        <v>0</v>
      </c>
      <c r="AA441" s="1003" cm="1">
        <f t="array" ref="AA441">INDEX($H441:$K441,0,MATCH(AA$396,$H$396:$K$396,0))*INDEX($J$390:$R$393,MATCH(AA$396,$I$390:$I$393,0),MATCH(AA$395,$J$389:$R$389,0))</f>
        <v>0</v>
      </c>
      <c r="AB441" s="1003" cm="1">
        <f t="array" ref="AB441">INDEX($H441:$K441,0,MATCH(AB$396,$H$396:$K$396,0))*INDEX($J$390:$R$393,MATCH(AB$396,$I$390:$I$393,0),MATCH(AB$395,$J$389:$R$389,0))</f>
        <v>0</v>
      </c>
      <c r="AC441" s="1003" cm="1">
        <f t="array" ref="AC441">INDEX($H441:$K441,0,MATCH(AC$396,$H$396:$K$396,0))*INDEX($J$390:$R$393,MATCH(AC$396,$I$390:$I$393,0),MATCH(AC$395,$J$389:$R$389,0))</f>
        <v>0</v>
      </c>
      <c r="AD441" s="1003" cm="1">
        <f t="array" ref="AD441">INDEX($H441:$K441,0,MATCH(AD$396,$H$396:$K$396,0))*INDEX($J$390:$R$393,MATCH(AD$396,$I$390:$I$393,0),MATCH(AD$395,$J$389:$R$389,0))</f>
        <v>0</v>
      </c>
      <c r="AE441" s="1003" cm="1">
        <f t="array" ref="AE441">INDEX($H441:$K441,0,MATCH(AE$396,$H$396:$K$396,0))*INDEX($J$390:$R$393,MATCH(AE$396,$I$390:$I$393,0),MATCH(AE$395,$J$389:$R$389,0))</f>
        <v>0</v>
      </c>
      <c r="AF441" s="1003" cm="1">
        <f t="array" ref="AF441">INDEX($H441:$K441,0,MATCH(AF$396,$H$396:$K$396,0))*INDEX($J$390:$R$393,MATCH(AF$396,$I$390:$I$393,0),MATCH(AF$395,$J$389:$R$389,0))</f>
        <v>0</v>
      </c>
      <c r="AG441" s="1003" cm="1">
        <f t="array" ref="AG441">INDEX($H441:$K441,0,MATCH(AG$396,$H$396:$K$396,0))*INDEX($J$390:$R$393,MATCH(AG$396,$I$390:$I$393,0),MATCH(AG$395,$J$389:$R$389,0))</f>
        <v>0</v>
      </c>
      <c r="AH441" s="1003" cm="1">
        <f t="array" ref="AH441">INDEX($H441:$K441,0,MATCH(AH$396,$H$396:$K$396,0))*INDEX($J$390:$R$393,MATCH(AH$396,$I$390:$I$393,0),MATCH(AH$395,$J$389:$R$389,0))</f>
        <v>0</v>
      </c>
      <c r="AI441" s="1003" cm="1">
        <f t="array" ref="AI441">INDEX($H441:$K441,0,MATCH(AI$396,$H$396:$K$396,0))*INDEX($J$390:$R$393,MATCH(AI$396,$I$390:$I$393,0),MATCH(AI$395,$J$389:$R$389,0))</f>
        <v>0</v>
      </c>
      <c r="AJ441" s="1003" cm="1">
        <f t="array" ref="AJ441">INDEX($H441:$K441,0,MATCH(AJ$396,$H$396:$K$396,0))*INDEX($J$390:$R$393,MATCH(AJ$396,$I$390:$I$393,0),MATCH(AJ$395,$J$389:$R$389,0))</f>
        <v>0</v>
      </c>
      <c r="AK441" s="1003" cm="1">
        <f t="array" ref="AK441">INDEX($H441:$K441,0,MATCH(AK$396,$H$396:$K$396,0))*INDEX($J$390:$R$393,MATCH(AK$396,$I$390:$I$393,0),MATCH(AK$395,$J$389:$R$389,0))</f>
        <v>0</v>
      </c>
      <c r="AL441" s="1003" cm="1">
        <f t="array" ref="AL441">INDEX($H441:$K441,0,MATCH(AL$396,$H$396:$K$396,0))*INDEX($J$390:$R$393,MATCH(AL$396,$I$390:$I$393,0),MATCH(AL$395,$J$389:$R$389,0))</f>
        <v>0</v>
      </c>
      <c r="AM441" s="1003" cm="1">
        <f t="array" ref="AM441">INDEX($H441:$K441,0,MATCH(AM$396,$H$396:$K$396,0))*INDEX($J$390:$R$393,MATCH(AM$396,$I$390:$I$393,0),MATCH(AM$395,$J$389:$R$389,0))</f>
        <v>0</v>
      </c>
      <c r="AN441" s="1003" cm="1">
        <f t="array" ref="AN441">INDEX($H441:$K441,0,MATCH(AN$396,$H$396:$K$396,0))*INDEX($J$390:$R$393,MATCH(AN$396,$I$390:$I$393,0),MATCH(AN$395,$J$389:$R$389,0))</f>
        <v>0</v>
      </c>
      <c r="AO441" s="1003" cm="1">
        <f t="array" ref="AO441">INDEX($H441:$K441,0,MATCH(AO$396,$H$396:$K$396,0))*INDEX($J$390:$R$393,MATCH(AO$396,$I$390:$I$393,0),MATCH(AO$395,$J$389:$R$389,0))</f>
        <v>0</v>
      </c>
      <c r="AP441" s="1003" cm="1">
        <f t="array" ref="AP441">INDEX($H441:$K441,0,MATCH(AP$396,$H$396:$K$396,0))*INDEX($J$390:$R$393,MATCH(AP$396,$I$390:$I$393,0),MATCH(AP$395,$J$389:$R$389,0))</f>
        <v>0</v>
      </c>
      <c r="AQ441" s="1003" cm="1">
        <f t="array" ref="AQ441">INDEX($H441:$K441,0,MATCH(AQ$396,$H$396:$K$396,0))*INDEX($J$390:$R$393,MATCH(AQ$396,$I$390:$I$393,0),MATCH(AQ$395,$J$389:$R$389,0))</f>
        <v>0</v>
      </c>
      <c r="AR441" s="1003" cm="1">
        <f t="array" ref="AR441">INDEX($H441:$K441,0,MATCH(AR$396,$H$396:$K$396,0))*INDEX($J$390:$R$393,MATCH(AR$396,$I$390:$I$393,0),MATCH(AR$395,$J$389:$R$389,0))</f>
        <v>0</v>
      </c>
      <c r="AS441" s="1003" cm="1">
        <f t="array" ref="AS441">INDEX($H441:$K441,0,MATCH(AS$396,$H$396:$K$396,0))*INDEX($J$390:$R$393,MATCH(AS$396,$I$390:$I$393,0),MATCH(AS$395,$J$389:$R$389,0))</f>
        <v>0</v>
      </c>
      <c r="AT441" s="1003" cm="1">
        <f t="array" ref="AT441">INDEX($H441:$K441,0,MATCH(AT$396,$H$396:$K$396,0))*INDEX($J$390:$R$393,MATCH(AT$396,$I$390:$I$393,0),MATCH(AT$395,$J$389:$R$389,0))</f>
        <v>0</v>
      </c>
      <c r="AU441" s="1003" cm="1">
        <f t="array" ref="AU441">INDEX($H441:$K441,0,MATCH(AU$396,$H$396:$K$396,0))*INDEX($J$390:$R$393,MATCH(AU$396,$I$390:$I$393,0),MATCH(AU$395,$J$389:$R$389,0))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AANWA1a</v>
      </c>
      <c r="H442" s="356">
        <v>0</v>
      </c>
      <c r="I442" s="356">
        <v>0</v>
      </c>
      <c r="J442" s="356">
        <v>0</v>
      </c>
      <c r="K442" s="356">
        <v>0</v>
      </c>
      <c r="L442" s="1003" cm="1">
        <f t="array" ref="L442">INDEX($H442:$K442,0,MATCH(L$396,$H$396:$K$396,0))*INDEX($J$390:$R$393,MATCH(L$396,$I$390:$I$393,0),MATCH(L$395,$J$389:$R$389,0))</f>
        <v>0</v>
      </c>
      <c r="M442" s="1003" cm="1">
        <f t="array" ref="M442">INDEX($H442:$K442,0,MATCH(M$396,$H$396:$K$396,0))*INDEX($J$390:$R$393,MATCH(M$396,$I$390:$I$393,0),MATCH(M$395,$J$389:$R$389,0))</f>
        <v>0</v>
      </c>
      <c r="N442" s="1003" cm="1">
        <f t="array" ref="N442">INDEX($H442:$K442,0,MATCH(N$396,$H$396:$K$396,0))*INDEX($J$390:$R$393,MATCH(N$396,$I$390:$I$393,0),MATCH(N$395,$J$389:$R$389,0))</f>
        <v>0</v>
      </c>
      <c r="O442" s="1003" cm="1">
        <f t="array" ref="O442">INDEX($H442:$K442,0,MATCH(O$396,$H$396:$K$396,0))*INDEX($J$390:$R$393,MATCH(O$396,$I$390:$I$393,0),MATCH(O$395,$J$389:$R$389,0))</f>
        <v>0</v>
      </c>
      <c r="P442" s="1003" cm="1">
        <f t="array" ref="P442">INDEX($H442:$K442,0,MATCH(P$396,$H$396:$K$396,0))*INDEX($J$390:$R$393,MATCH(P$396,$I$390:$I$393,0),MATCH(P$395,$J$389:$R$389,0))</f>
        <v>0</v>
      </c>
      <c r="Q442" s="1003" cm="1">
        <f t="array" ref="Q442">INDEX($H442:$K442,0,MATCH(Q$396,$H$396:$K$396,0))*INDEX($J$390:$R$393,MATCH(Q$396,$I$390:$I$393,0),MATCH(Q$395,$J$389:$R$389,0))</f>
        <v>0</v>
      </c>
      <c r="R442" s="1003" cm="1">
        <f t="array" ref="R442">INDEX($H442:$K442,0,MATCH(R$396,$H$396:$K$396,0))*INDEX($J$390:$R$393,MATCH(R$396,$I$390:$I$393,0),MATCH(R$395,$J$389:$R$389,0))</f>
        <v>0</v>
      </c>
      <c r="S442" s="1003" cm="1">
        <f t="array" ref="S442">INDEX($H442:$K442,0,MATCH(S$396,$H$396:$K$396,0))*INDEX($J$390:$R$393,MATCH(S$396,$I$390:$I$393,0),MATCH(S$395,$J$389:$R$389,0))</f>
        <v>0</v>
      </c>
      <c r="T442" s="1003" cm="1">
        <f t="array" ref="T442">INDEX($H442:$K442,0,MATCH(T$396,$H$396:$K$396,0))*INDEX($J$390:$R$393,MATCH(T$396,$I$390:$I$393,0),MATCH(T$395,$J$389:$R$389,0))</f>
        <v>0</v>
      </c>
      <c r="U442" s="1003" cm="1">
        <f t="array" ref="U442">INDEX($H442:$K442,0,MATCH(U$396,$H$396:$K$396,0))*INDEX($J$390:$R$393,MATCH(U$396,$I$390:$I$393,0),MATCH(U$395,$J$389:$R$389,0))</f>
        <v>0</v>
      </c>
      <c r="V442" s="1003" cm="1">
        <f t="array" ref="V442">INDEX($H442:$K442,0,MATCH(V$396,$H$396:$K$396,0))*INDEX($J$390:$R$393,MATCH(V$396,$I$390:$I$393,0),MATCH(V$395,$J$389:$R$389,0))</f>
        <v>0</v>
      </c>
      <c r="W442" s="1003" cm="1">
        <f t="array" ref="W442">INDEX($H442:$K442,0,MATCH(W$396,$H$396:$K$396,0))*INDEX($J$390:$R$393,MATCH(W$396,$I$390:$I$393,0),MATCH(W$395,$J$389:$R$389,0))</f>
        <v>0</v>
      </c>
      <c r="X442" s="1003" cm="1">
        <f t="array" ref="X442">INDEX($H442:$K442,0,MATCH(X$396,$H$396:$K$396,0))*INDEX($J$390:$R$393,MATCH(X$396,$I$390:$I$393,0),MATCH(X$395,$J$389:$R$389,0))</f>
        <v>0</v>
      </c>
      <c r="Y442" s="1003" cm="1">
        <f t="array" ref="Y442">INDEX($H442:$K442,0,MATCH(Y$396,$H$396:$K$396,0))*INDEX($J$390:$R$393,MATCH(Y$396,$I$390:$I$393,0),MATCH(Y$395,$J$389:$R$389,0))</f>
        <v>0</v>
      </c>
      <c r="Z442" s="1003" cm="1">
        <f t="array" ref="Z442">INDEX($H442:$K442,0,MATCH(Z$396,$H$396:$K$396,0))*INDEX($J$390:$R$393,MATCH(Z$396,$I$390:$I$393,0),MATCH(Z$395,$J$389:$R$389,0))</f>
        <v>0</v>
      </c>
      <c r="AA442" s="1003" cm="1">
        <f t="array" ref="AA442">INDEX($H442:$K442,0,MATCH(AA$396,$H$396:$K$396,0))*INDEX($J$390:$R$393,MATCH(AA$396,$I$390:$I$393,0),MATCH(AA$395,$J$389:$R$389,0))</f>
        <v>0</v>
      </c>
      <c r="AB442" s="1003" cm="1">
        <f t="array" ref="AB442">INDEX($H442:$K442,0,MATCH(AB$396,$H$396:$K$396,0))*INDEX($J$390:$R$393,MATCH(AB$396,$I$390:$I$393,0),MATCH(AB$395,$J$389:$R$389,0))</f>
        <v>0</v>
      </c>
      <c r="AC442" s="1003" cm="1">
        <f t="array" ref="AC442">INDEX($H442:$K442,0,MATCH(AC$396,$H$396:$K$396,0))*INDEX($J$390:$R$393,MATCH(AC$396,$I$390:$I$393,0),MATCH(AC$395,$J$389:$R$389,0))</f>
        <v>0</v>
      </c>
      <c r="AD442" s="1003" cm="1">
        <f t="array" ref="AD442">INDEX($H442:$K442,0,MATCH(AD$396,$H$396:$K$396,0))*INDEX($J$390:$R$393,MATCH(AD$396,$I$390:$I$393,0),MATCH(AD$395,$J$389:$R$389,0))</f>
        <v>0</v>
      </c>
      <c r="AE442" s="1003" cm="1">
        <f t="array" ref="AE442">INDEX($H442:$K442,0,MATCH(AE$396,$H$396:$K$396,0))*INDEX($J$390:$R$393,MATCH(AE$396,$I$390:$I$393,0),MATCH(AE$395,$J$389:$R$389,0))</f>
        <v>0</v>
      </c>
      <c r="AF442" s="1003" cm="1">
        <f t="array" ref="AF442">INDEX($H442:$K442,0,MATCH(AF$396,$H$396:$K$396,0))*INDEX($J$390:$R$393,MATCH(AF$396,$I$390:$I$393,0),MATCH(AF$395,$J$389:$R$389,0))</f>
        <v>0</v>
      </c>
      <c r="AG442" s="1003" cm="1">
        <f t="array" ref="AG442">INDEX($H442:$K442,0,MATCH(AG$396,$H$396:$K$396,0))*INDEX($J$390:$R$393,MATCH(AG$396,$I$390:$I$393,0),MATCH(AG$395,$J$389:$R$389,0))</f>
        <v>0</v>
      </c>
      <c r="AH442" s="1003" cm="1">
        <f t="array" ref="AH442">INDEX($H442:$K442,0,MATCH(AH$396,$H$396:$K$396,0))*INDEX($J$390:$R$393,MATCH(AH$396,$I$390:$I$393,0),MATCH(AH$395,$J$389:$R$389,0))</f>
        <v>0</v>
      </c>
      <c r="AI442" s="1003" cm="1">
        <f t="array" ref="AI442">INDEX($H442:$K442,0,MATCH(AI$396,$H$396:$K$396,0))*INDEX($J$390:$R$393,MATCH(AI$396,$I$390:$I$393,0),MATCH(AI$395,$J$389:$R$389,0))</f>
        <v>0</v>
      </c>
      <c r="AJ442" s="1003" cm="1">
        <f t="array" ref="AJ442">INDEX($H442:$K442,0,MATCH(AJ$396,$H$396:$K$396,0))*INDEX($J$390:$R$393,MATCH(AJ$396,$I$390:$I$393,0),MATCH(AJ$395,$J$389:$R$389,0))</f>
        <v>0</v>
      </c>
      <c r="AK442" s="1003" cm="1">
        <f t="array" ref="AK442">INDEX($H442:$K442,0,MATCH(AK$396,$H$396:$K$396,0))*INDEX($J$390:$R$393,MATCH(AK$396,$I$390:$I$393,0),MATCH(AK$395,$J$389:$R$389,0))</f>
        <v>0</v>
      </c>
      <c r="AL442" s="1003" cm="1">
        <f t="array" ref="AL442">INDEX($H442:$K442,0,MATCH(AL$396,$H$396:$K$396,0))*INDEX($J$390:$R$393,MATCH(AL$396,$I$390:$I$393,0),MATCH(AL$395,$J$389:$R$389,0))</f>
        <v>0</v>
      </c>
      <c r="AM442" s="1003" cm="1">
        <f t="array" ref="AM442">INDEX($H442:$K442,0,MATCH(AM$396,$H$396:$K$396,0))*INDEX($J$390:$R$393,MATCH(AM$396,$I$390:$I$393,0),MATCH(AM$395,$J$389:$R$389,0))</f>
        <v>0</v>
      </c>
      <c r="AN442" s="1003" cm="1">
        <f t="array" ref="AN442">INDEX($H442:$K442,0,MATCH(AN$396,$H$396:$K$396,0))*INDEX($J$390:$R$393,MATCH(AN$396,$I$390:$I$393,0),MATCH(AN$395,$J$389:$R$389,0))</f>
        <v>0</v>
      </c>
      <c r="AO442" s="1003" cm="1">
        <f t="array" ref="AO442">INDEX($H442:$K442,0,MATCH(AO$396,$H$396:$K$396,0))*INDEX($J$390:$R$393,MATCH(AO$396,$I$390:$I$393,0),MATCH(AO$395,$J$389:$R$389,0))</f>
        <v>0</v>
      </c>
      <c r="AP442" s="1003" cm="1">
        <f t="array" ref="AP442">INDEX($H442:$K442,0,MATCH(AP$396,$H$396:$K$396,0))*INDEX($J$390:$R$393,MATCH(AP$396,$I$390:$I$393,0),MATCH(AP$395,$J$389:$R$389,0))</f>
        <v>0</v>
      </c>
      <c r="AQ442" s="1003" cm="1">
        <f t="array" ref="AQ442">INDEX($H442:$K442,0,MATCH(AQ$396,$H$396:$K$396,0))*INDEX($J$390:$R$393,MATCH(AQ$396,$I$390:$I$393,0),MATCH(AQ$395,$J$389:$R$389,0))</f>
        <v>0</v>
      </c>
      <c r="AR442" s="1003" cm="1">
        <f t="array" ref="AR442">INDEX($H442:$K442,0,MATCH(AR$396,$H$396:$K$396,0))*INDEX($J$390:$R$393,MATCH(AR$396,$I$390:$I$393,0),MATCH(AR$395,$J$389:$R$389,0))</f>
        <v>0</v>
      </c>
      <c r="AS442" s="1003" cm="1">
        <f t="array" ref="AS442">INDEX($H442:$K442,0,MATCH(AS$396,$H$396:$K$396,0))*INDEX($J$390:$R$393,MATCH(AS$396,$I$390:$I$393,0),MATCH(AS$395,$J$389:$R$389,0))</f>
        <v>0</v>
      </c>
      <c r="AT442" s="1003" cm="1">
        <f t="array" ref="AT442">INDEX($H442:$K442,0,MATCH(AT$396,$H$396:$K$396,0))*INDEX($J$390:$R$393,MATCH(AT$396,$I$390:$I$393,0),MATCH(AT$395,$J$389:$R$389,0))</f>
        <v>0</v>
      </c>
      <c r="AU442" s="1003" cm="1">
        <f t="array" ref="AU442">INDEX($H442:$K442,0,MATCH(AU$396,$H$396:$K$396,0))*INDEX($J$390:$R$393,MATCH(AU$396,$I$390:$I$393,0),MATCH(AU$395,$J$389:$R$389,0))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AAANWa</v>
      </c>
      <c r="H443" s="356">
        <v>0</v>
      </c>
      <c r="I443" s="356">
        <v>0</v>
      </c>
      <c r="J443" s="356">
        <v>0</v>
      </c>
      <c r="K443" s="356">
        <v>0</v>
      </c>
      <c r="L443" s="1003" cm="1">
        <f t="array" ref="L443">INDEX($H443:$K443,0,MATCH(L$396,$H$396:$K$396,0))*INDEX($J$390:$R$393,MATCH(L$396,$I$390:$I$393,0),MATCH(L$395,$J$389:$R$389,0))</f>
        <v>0</v>
      </c>
      <c r="M443" s="1003" cm="1">
        <f t="array" ref="M443">INDEX($H443:$K443,0,MATCH(M$396,$H$396:$K$396,0))*INDEX($J$390:$R$393,MATCH(M$396,$I$390:$I$393,0),MATCH(M$395,$J$389:$R$389,0))</f>
        <v>0</v>
      </c>
      <c r="N443" s="1003" cm="1">
        <f t="array" ref="N443">INDEX($H443:$K443,0,MATCH(N$396,$H$396:$K$396,0))*INDEX($J$390:$R$393,MATCH(N$396,$I$390:$I$393,0),MATCH(N$395,$J$389:$R$389,0))</f>
        <v>0</v>
      </c>
      <c r="O443" s="1003" cm="1">
        <f t="array" ref="O443">INDEX($H443:$K443,0,MATCH(O$396,$H$396:$K$396,0))*INDEX($J$390:$R$393,MATCH(O$396,$I$390:$I$393,0),MATCH(O$395,$J$389:$R$389,0))</f>
        <v>0</v>
      </c>
      <c r="P443" s="1003" cm="1">
        <f t="array" ref="P443">INDEX($H443:$K443,0,MATCH(P$396,$H$396:$K$396,0))*INDEX($J$390:$R$393,MATCH(P$396,$I$390:$I$393,0),MATCH(P$395,$J$389:$R$389,0))</f>
        <v>0</v>
      </c>
      <c r="Q443" s="1003" cm="1">
        <f t="array" ref="Q443">INDEX($H443:$K443,0,MATCH(Q$396,$H$396:$K$396,0))*INDEX($J$390:$R$393,MATCH(Q$396,$I$390:$I$393,0),MATCH(Q$395,$J$389:$R$389,0))</f>
        <v>0</v>
      </c>
      <c r="R443" s="1003" cm="1">
        <f t="array" ref="R443">INDEX($H443:$K443,0,MATCH(R$396,$H$396:$K$396,0))*INDEX($J$390:$R$393,MATCH(R$396,$I$390:$I$393,0),MATCH(R$395,$J$389:$R$389,0))</f>
        <v>0</v>
      </c>
      <c r="S443" s="1003" cm="1">
        <f t="array" ref="S443">INDEX($H443:$K443,0,MATCH(S$396,$H$396:$K$396,0))*INDEX($J$390:$R$393,MATCH(S$396,$I$390:$I$393,0),MATCH(S$395,$J$389:$R$389,0))</f>
        <v>0</v>
      </c>
      <c r="T443" s="1003" cm="1">
        <f t="array" ref="T443">INDEX($H443:$K443,0,MATCH(T$396,$H$396:$K$396,0))*INDEX($J$390:$R$393,MATCH(T$396,$I$390:$I$393,0),MATCH(T$395,$J$389:$R$389,0))</f>
        <v>0</v>
      </c>
      <c r="U443" s="1003" cm="1">
        <f t="array" ref="U443">INDEX($H443:$K443,0,MATCH(U$396,$H$396:$K$396,0))*INDEX($J$390:$R$393,MATCH(U$396,$I$390:$I$393,0),MATCH(U$395,$J$389:$R$389,0))</f>
        <v>0</v>
      </c>
      <c r="V443" s="1003" cm="1">
        <f t="array" ref="V443">INDEX($H443:$K443,0,MATCH(V$396,$H$396:$K$396,0))*INDEX($J$390:$R$393,MATCH(V$396,$I$390:$I$393,0),MATCH(V$395,$J$389:$R$389,0))</f>
        <v>0</v>
      </c>
      <c r="W443" s="1003" cm="1">
        <f t="array" ref="W443">INDEX($H443:$K443,0,MATCH(W$396,$H$396:$K$396,0))*INDEX($J$390:$R$393,MATCH(W$396,$I$390:$I$393,0),MATCH(W$395,$J$389:$R$389,0))</f>
        <v>0</v>
      </c>
      <c r="X443" s="1003" cm="1">
        <f t="array" ref="X443">INDEX($H443:$K443,0,MATCH(X$396,$H$396:$K$396,0))*INDEX($J$390:$R$393,MATCH(X$396,$I$390:$I$393,0),MATCH(X$395,$J$389:$R$389,0))</f>
        <v>0</v>
      </c>
      <c r="Y443" s="1003" cm="1">
        <f t="array" ref="Y443">INDEX($H443:$K443,0,MATCH(Y$396,$H$396:$K$396,0))*INDEX($J$390:$R$393,MATCH(Y$396,$I$390:$I$393,0),MATCH(Y$395,$J$389:$R$389,0))</f>
        <v>0</v>
      </c>
      <c r="Z443" s="1003" cm="1">
        <f t="array" ref="Z443">INDEX($H443:$K443,0,MATCH(Z$396,$H$396:$K$396,0))*INDEX($J$390:$R$393,MATCH(Z$396,$I$390:$I$393,0),MATCH(Z$395,$J$389:$R$389,0))</f>
        <v>0</v>
      </c>
      <c r="AA443" s="1003" cm="1">
        <f t="array" ref="AA443">INDEX($H443:$K443,0,MATCH(AA$396,$H$396:$K$396,0))*INDEX($J$390:$R$393,MATCH(AA$396,$I$390:$I$393,0),MATCH(AA$395,$J$389:$R$389,0))</f>
        <v>0</v>
      </c>
      <c r="AB443" s="1003" cm="1">
        <f t="array" ref="AB443">INDEX($H443:$K443,0,MATCH(AB$396,$H$396:$K$396,0))*INDEX($J$390:$R$393,MATCH(AB$396,$I$390:$I$393,0),MATCH(AB$395,$J$389:$R$389,0))</f>
        <v>0</v>
      </c>
      <c r="AC443" s="1003" cm="1">
        <f t="array" ref="AC443">INDEX($H443:$K443,0,MATCH(AC$396,$H$396:$K$396,0))*INDEX($J$390:$R$393,MATCH(AC$396,$I$390:$I$393,0),MATCH(AC$395,$J$389:$R$389,0))</f>
        <v>0</v>
      </c>
      <c r="AD443" s="1003" cm="1">
        <f t="array" ref="AD443">INDEX($H443:$K443,0,MATCH(AD$396,$H$396:$K$396,0))*INDEX($J$390:$R$393,MATCH(AD$396,$I$390:$I$393,0),MATCH(AD$395,$J$389:$R$389,0))</f>
        <v>0</v>
      </c>
      <c r="AE443" s="1003" cm="1">
        <f t="array" ref="AE443">INDEX($H443:$K443,0,MATCH(AE$396,$H$396:$K$396,0))*INDEX($J$390:$R$393,MATCH(AE$396,$I$390:$I$393,0),MATCH(AE$395,$J$389:$R$389,0))</f>
        <v>0</v>
      </c>
      <c r="AF443" s="1003" cm="1">
        <f t="array" ref="AF443">INDEX($H443:$K443,0,MATCH(AF$396,$H$396:$K$396,0))*INDEX($J$390:$R$393,MATCH(AF$396,$I$390:$I$393,0),MATCH(AF$395,$J$389:$R$389,0))</f>
        <v>0</v>
      </c>
      <c r="AG443" s="1003" cm="1">
        <f t="array" ref="AG443">INDEX($H443:$K443,0,MATCH(AG$396,$H$396:$K$396,0))*INDEX($J$390:$R$393,MATCH(AG$396,$I$390:$I$393,0),MATCH(AG$395,$J$389:$R$389,0))</f>
        <v>0</v>
      </c>
      <c r="AH443" s="1003" cm="1">
        <f t="array" ref="AH443">INDEX($H443:$K443,0,MATCH(AH$396,$H$396:$K$396,0))*INDEX($J$390:$R$393,MATCH(AH$396,$I$390:$I$393,0),MATCH(AH$395,$J$389:$R$389,0))</f>
        <v>0</v>
      </c>
      <c r="AI443" s="1003" cm="1">
        <f t="array" ref="AI443">INDEX($H443:$K443,0,MATCH(AI$396,$H$396:$K$396,0))*INDEX($J$390:$R$393,MATCH(AI$396,$I$390:$I$393,0),MATCH(AI$395,$J$389:$R$389,0))</f>
        <v>0</v>
      </c>
      <c r="AJ443" s="1003" cm="1">
        <f t="array" ref="AJ443">INDEX($H443:$K443,0,MATCH(AJ$396,$H$396:$K$396,0))*INDEX($J$390:$R$393,MATCH(AJ$396,$I$390:$I$393,0),MATCH(AJ$395,$J$389:$R$389,0))</f>
        <v>0</v>
      </c>
      <c r="AK443" s="1003" cm="1">
        <f t="array" ref="AK443">INDEX($H443:$K443,0,MATCH(AK$396,$H$396:$K$396,0))*INDEX($J$390:$R$393,MATCH(AK$396,$I$390:$I$393,0),MATCH(AK$395,$J$389:$R$389,0))</f>
        <v>0</v>
      </c>
      <c r="AL443" s="1003" cm="1">
        <f t="array" ref="AL443">INDEX($H443:$K443,0,MATCH(AL$396,$H$396:$K$396,0))*INDEX($J$390:$R$393,MATCH(AL$396,$I$390:$I$393,0),MATCH(AL$395,$J$389:$R$389,0))</f>
        <v>0</v>
      </c>
      <c r="AM443" s="1003" cm="1">
        <f t="array" ref="AM443">INDEX($H443:$K443,0,MATCH(AM$396,$H$396:$K$396,0))*INDEX($J$390:$R$393,MATCH(AM$396,$I$390:$I$393,0),MATCH(AM$395,$J$389:$R$389,0))</f>
        <v>0</v>
      </c>
      <c r="AN443" s="1003" cm="1">
        <f t="array" ref="AN443">INDEX($H443:$K443,0,MATCH(AN$396,$H$396:$K$396,0))*INDEX($J$390:$R$393,MATCH(AN$396,$I$390:$I$393,0),MATCH(AN$395,$J$389:$R$389,0))</f>
        <v>0</v>
      </c>
      <c r="AO443" s="1003" cm="1">
        <f t="array" ref="AO443">INDEX($H443:$K443,0,MATCH(AO$396,$H$396:$K$396,0))*INDEX($J$390:$R$393,MATCH(AO$396,$I$390:$I$393,0),MATCH(AO$395,$J$389:$R$389,0))</f>
        <v>0</v>
      </c>
      <c r="AP443" s="1003" cm="1">
        <f t="array" ref="AP443">INDEX($H443:$K443,0,MATCH(AP$396,$H$396:$K$396,0))*INDEX($J$390:$R$393,MATCH(AP$396,$I$390:$I$393,0),MATCH(AP$395,$J$389:$R$389,0))</f>
        <v>0</v>
      </c>
      <c r="AQ443" s="1003" cm="1">
        <f t="array" ref="AQ443">INDEX($H443:$K443,0,MATCH(AQ$396,$H$396:$K$396,0))*INDEX($J$390:$R$393,MATCH(AQ$396,$I$390:$I$393,0),MATCH(AQ$395,$J$389:$R$389,0))</f>
        <v>0</v>
      </c>
      <c r="AR443" s="1003" cm="1">
        <f t="array" ref="AR443">INDEX($H443:$K443,0,MATCH(AR$396,$H$396:$K$396,0))*INDEX($J$390:$R$393,MATCH(AR$396,$I$390:$I$393,0),MATCH(AR$395,$J$389:$R$389,0))</f>
        <v>0</v>
      </c>
      <c r="AS443" s="1003" cm="1">
        <f t="array" ref="AS443">INDEX($H443:$K443,0,MATCH(AS$396,$H$396:$K$396,0))*INDEX($J$390:$R$393,MATCH(AS$396,$I$390:$I$393,0),MATCH(AS$395,$J$389:$R$389,0))</f>
        <v>0</v>
      </c>
      <c r="AT443" s="1003" cm="1">
        <f t="array" ref="AT443">INDEX($H443:$K443,0,MATCH(AT$396,$H$396:$K$396,0))*INDEX($J$390:$R$393,MATCH(AT$396,$I$390:$I$393,0),MATCH(AT$395,$J$389:$R$389,0))</f>
        <v>0</v>
      </c>
      <c r="AU443" s="1003" cm="1">
        <f t="array" ref="AU443">INDEX($H443:$K443,0,MATCH(AU$396,$H$396:$K$396,0))*INDEX($J$390:$R$393,MATCH(AU$396,$I$390:$I$393,0),MATCH(AU$395,$J$389:$R$389,0))</f>
        <v>0</v>
      </c>
      <c r="AV443" s="312"/>
      <c r="AW443" s="312"/>
      <c r="AX443" s="243"/>
      <c r="AY443" s="235"/>
      <c r="AZ443" s="235"/>
      <c r="BA443" s="235"/>
    </row>
    <row r="444" spans="1:53" s="76" customFormat="1" ht="15" outlineLevel="1" x14ac:dyDescent="0.25">
      <c r="A444" s="233"/>
      <c r="B444" s="234"/>
      <c r="C444" s="244"/>
      <c r="D444" s="244"/>
      <c r="E444" s="244"/>
      <c r="F444" s="252"/>
      <c r="G444" s="252"/>
      <c r="I444" s="252"/>
      <c r="J444" s="252"/>
      <c r="K444" s="252"/>
      <c r="N444" s="650"/>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651" t="s">
        <v>818</v>
      </c>
      <c r="I446" s="687"/>
      <c r="J446" s="1001" t="s">
        <v>411</v>
      </c>
      <c r="K446" s="1001" t="s">
        <v>807</v>
      </c>
      <c r="L446" s="1001" t="s">
        <v>808</v>
      </c>
      <c r="M446" s="1001" t="s">
        <v>809</v>
      </c>
      <c r="N446" s="1001" t="s">
        <v>810</v>
      </c>
      <c r="O446" s="1001" t="s">
        <v>811</v>
      </c>
      <c r="P446" s="1001" t="s">
        <v>812</v>
      </c>
      <c r="Q446" s="1001" t="s">
        <v>813</v>
      </c>
      <c r="R446" s="1001" t="s">
        <v>814</v>
      </c>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687" customFormat="1" ht="15" outlineLevel="1" x14ac:dyDescent="0.25">
      <c r="A447" s="691"/>
      <c r="B447" s="688"/>
      <c r="C447" s="700"/>
      <c r="D447" s="700"/>
      <c r="E447" s="700"/>
      <c r="F447" s="704"/>
      <c r="G447" s="651"/>
      <c r="I447" s="687" t="s">
        <v>1145</v>
      </c>
      <c r="J447" s="1002">
        <v>1</v>
      </c>
      <c r="K447" s="1002">
        <v>1</v>
      </c>
      <c r="L447" s="1002">
        <v>1</v>
      </c>
      <c r="M447" s="1002">
        <v>1</v>
      </c>
      <c r="N447" s="1002">
        <v>1</v>
      </c>
      <c r="O447" s="1002">
        <v>1</v>
      </c>
      <c r="P447" s="1002">
        <v>1</v>
      </c>
      <c r="Q447" s="1002">
        <v>1</v>
      </c>
      <c r="R447" s="1002">
        <v>1</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695"/>
      <c r="AY447" s="690"/>
      <c r="AZ447" s="690"/>
      <c r="BA447" s="690"/>
    </row>
    <row r="448" spans="1:53" s="687" customFormat="1" ht="15" outlineLevel="1" x14ac:dyDescent="0.25">
      <c r="A448" s="691"/>
      <c r="B448" s="688"/>
      <c r="C448" s="700"/>
      <c r="D448" s="700"/>
      <c r="E448" s="700"/>
      <c r="F448" s="704"/>
      <c r="G448" s="651"/>
      <c r="N448" s="650"/>
      <c r="O448" s="306"/>
      <c r="P448" s="306"/>
      <c r="Q448" s="306"/>
      <c r="R448" s="306"/>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76" customFormat="1" ht="15" outlineLevel="1" x14ac:dyDescent="0.25">
      <c r="A449" s="233"/>
      <c r="B449" s="234"/>
      <c r="C449" s="244"/>
      <c r="D449" s="244"/>
      <c r="E449" s="244"/>
      <c r="F449" s="252"/>
      <c r="G449" s="252" t="s">
        <v>821</v>
      </c>
      <c r="H449" s="76" t="s">
        <v>838</v>
      </c>
      <c r="I449" s="76" t="s">
        <v>838</v>
      </c>
      <c r="J449" s="76" t="s">
        <v>838</v>
      </c>
      <c r="K449" s="76" t="s">
        <v>838</v>
      </c>
      <c r="L449" s="76" t="s">
        <v>411</v>
      </c>
      <c r="M449" s="76" t="s">
        <v>411</v>
      </c>
      <c r="N449" s="76" t="s">
        <v>411</v>
      </c>
      <c r="O449" s="76" t="s">
        <v>411</v>
      </c>
      <c r="P449" s="76" t="s">
        <v>807</v>
      </c>
      <c r="Q449" s="76" t="s">
        <v>807</v>
      </c>
      <c r="R449" s="76" t="s">
        <v>807</v>
      </c>
      <c r="S449" s="76" t="s">
        <v>807</v>
      </c>
      <c r="T449" s="76" t="s">
        <v>808</v>
      </c>
      <c r="U449" s="76" t="s">
        <v>808</v>
      </c>
      <c r="V449" s="76" t="s">
        <v>808</v>
      </c>
      <c r="W449" s="76" t="s">
        <v>808</v>
      </c>
      <c r="X449" s="76" t="s">
        <v>809</v>
      </c>
      <c r="Y449" s="76" t="s">
        <v>809</v>
      </c>
      <c r="Z449" s="76" t="s">
        <v>809</v>
      </c>
      <c r="AA449" s="76" t="s">
        <v>809</v>
      </c>
      <c r="AB449" s="76" t="s">
        <v>810</v>
      </c>
      <c r="AC449" s="76" t="s">
        <v>810</v>
      </c>
      <c r="AD449" s="76" t="s">
        <v>810</v>
      </c>
      <c r="AE449" s="76" t="s">
        <v>810</v>
      </c>
      <c r="AF449" s="76" t="s">
        <v>811</v>
      </c>
      <c r="AG449" s="76" t="s">
        <v>811</v>
      </c>
      <c r="AH449" s="76" t="s">
        <v>811</v>
      </c>
      <c r="AI449" s="76" t="s">
        <v>811</v>
      </c>
      <c r="AJ449" s="76" t="s">
        <v>812</v>
      </c>
      <c r="AK449" s="76" t="s">
        <v>812</v>
      </c>
      <c r="AL449" s="76" t="s">
        <v>812</v>
      </c>
      <c r="AM449" s="76" t="s">
        <v>812</v>
      </c>
      <c r="AN449" s="76" t="s">
        <v>813</v>
      </c>
      <c r="AO449" s="76" t="s">
        <v>813</v>
      </c>
      <c r="AP449" s="76" t="s">
        <v>813</v>
      </c>
      <c r="AQ449" s="76" t="s">
        <v>813</v>
      </c>
      <c r="AR449" s="76" t="s">
        <v>814</v>
      </c>
      <c r="AS449" s="76" t="s">
        <v>814</v>
      </c>
      <c r="AT449" s="76" t="s">
        <v>814</v>
      </c>
      <c r="AU449" s="76" t="s">
        <v>814</v>
      </c>
      <c r="AV449" s="312"/>
      <c r="AW449" s="312"/>
      <c r="AX449" s="243"/>
      <c r="AY449" s="235"/>
      <c r="AZ449" s="235"/>
      <c r="BA449" s="235"/>
    </row>
    <row r="450" spans="1:53" s="76" customFormat="1" ht="15" outlineLevel="1" x14ac:dyDescent="0.25">
      <c r="A450" s="233"/>
      <c r="B450" s="234"/>
      <c r="C450" s="244"/>
      <c r="D450" s="244"/>
      <c r="E450" s="244"/>
      <c r="F450" s="252"/>
      <c r="G450" s="252" t="s">
        <v>63</v>
      </c>
      <c r="H450" s="76" t="s">
        <v>358</v>
      </c>
      <c r="I450" s="76" t="s">
        <v>359</v>
      </c>
      <c r="J450" s="76" t="s">
        <v>1142</v>
      </c>
      <c r="K450" s="76" t="s">
        <v>360</v>
      </c>
      <c r="L450" s="76" t="str">
        <f>H450</f>
        <v>agflow</v>
      </c>
      <c r="M450" s="687" t="str">
        <f t="shared" ref="M450:AU450" si="75">I450</f>
        <v>ureamop</v>
      </c>
      <c r="N450" s="687" t="str">
        <f t="shared" si="75"/>
        <v>urea-late</v>
      </c>
      <c r="O450" s="687" t="str">
        <f t="shared" si="75"/>
        <v>ns31</v>
      </c>
      <c r="P450" s="687" t="str">
        <f t="shared" si="75"/>
        <v>agflow</v>
      </c>
      <c r="Q450" s="687" t="str">
        <f t="shared" si="75"/>
        <v>ureamop</v>
      </c>
      <c r="R450" s="687" t="str">
        <f t="shared" si="75"/>
        <v>urea-late</v>
      </c>
      <c r="S450" s="687" t="str">
        <f t="shared" si="75"/>
        <v>ns31</v>
      </c>
      <c r="T450" s="687" t="str">
        <f t="shared" si="75"/>
        <v>agflow</v>
      </c>
      <c r="U450" s="687" t="str">
        <f t="shared" si="75"/>
        <v>ureamop</v>
      </c>
      <c r="V450" s="687" t="str">
        <f t="shared" si="75"/>
        <v>urea-late</v>
      </c>
      <c r="W450" s="687" t="str">
        <f t="shared" si="75"/>
        <v>ns31</v>
      </c>
      <c r="X450" s="687" t="str">
        <f t="shared" si="75"/>
        <v>agflow</v>
      </c>
      <c r="Y450" s="687" t="str">
        <f t="shared" si="75"/>
        <v>ureamop</v>
      </c>
      <c r="Z450" s="687" t="str">
        <f t="shared" si="75"/>
        <v>urea-late</v>
      </c>
      <c r="AA450" s="687" t="str">
        <f t="shared" si="75"/>
        <v>ns31</v>
      </c>
      <c r="AB450" s="687" t="str">
        <f t="shared" si="75"/>
        <v>agflow</v>
      </c>
      <c r="AC450" s="687" t="str">
        <f t="shared" si="75"/>
        <v>ureamop</v>
      </c>
      <c r="AD450" s="687" t="str">
        <f t="shared" si="75"/>
        <v>urea-late</v>
      </c>
      <c r="AE450" s="687" t="str">
        <f t="shared" si="75"/>
        <v>ns31</v>
      </c>
      <c r="AF450" s="687" t="str">
        <f t="shared" si="75"/>
        <v>agflow</v>
      </c>
      <c r="AG450" s="687" t="str">
        <f t="shared" si="75"/>
        <v>ureamop</v>
      </c>
      <c r="AH450" s="687" t="str">
        <f t="shared" si="75"/>
        <v>urea-late</v>
      </c>
      <c r="AI450" s="687" t="str">
        <f t="shared" si="75"/>
        <v>ns31</v>
      </c>
      <c r="AJ450" s="687" t="str">
        <f t="shared" si="75"/>
        <v>agflow</v>
      </c>
      <c r="AK450" s="687" t="str">
        <f t="shared" si="75"/>
        <v>ureamop</v>
      </c>
      <c r="AL450" s="687" t="str">
        <f t="shared" si="75"/>
        <v>urea-late</v>
      </c>
      <c r="AM450" s="687" t="str">
        <f t="shared" si="75"/>
        <v>ns31</v>
      </c>
      <c r="AN450" s="687" t="str">
        <f t="shared" si="75"/>
        <v>agflow</v>
      </c>
      <c r="AO450" s="687" t="str">
        <f t="shared" si="75"/>
        <v>ureamop</v>
      </c>
      <c r="AP450" s="687" t="str">
        <f t="shared" si="75"/>
        <v>urea-late</v>
      </c>
      <c r="AQ450" s="687" t="str">
        <f t="shared" si="75"/>
        <v>ns31</v>
      </c>
      <c r="AR450" s="687" t="str">
        <f t="shared" si="75"/>
        <v>agflow</v>
      </c>
      <c r="AS450" s="687" t="str">
        <f t="shared" si="75"/>
        <v>ureamop</v>
      </c>
      <c r="AT450" s="687" t="str">
        <f t="shared" si="75"/>
        <v>urea-late</v>
      </c>
      <c r="AU450" s="687" t="str">
        <f t="shared" si="75"/>
        <v>ns31</v>
      </c>
      <c r="AV450" s="312"/>
      <c r="AW450" s="312"/>
      <c r="AX450" s="243"/>
      <c r="AY450" s="235"/>
      <c r="AZ450" s="235"/>
      <c r="BA450" s="235"/>
    </row>
    <row r="451" spans="1:53" s="76" customFormat="1" ht="15" outlineLevel="1" x14ac:dyDescent="0.25">
      <c r="A451" s="233"/>
      <c r="B451" s="234"/>
      <c r="C451" s="244"/>
      <c r="D451" s="244"/>
      <c r="E451" s="244"/>
      <c r="F451" s="252"/>
      <c r="G451" s="252" t="str">
        <f t="shared" ref="G451:G497" si="76">_xlfn.CONCAT(H231:M231)</f>
        <v>AAAA2A1a</v>
      </c>
      <c r="H451" s="356">
        <v>0</v>
      </c>
      <c r="I451" s="356">
        <v>0</v>
      </c>
      <c r="J451" s="356">
        <v>0</v>
      </c>
      <c r="K451" s="356">
        <v>0</v>
      </c>
      <c r="L451" s="1003" cm="1">
        <f t="array" ref="L451">INDEX($H451:$K451,0,MATCH(L$450,$H$450:$K$450,0))*HLOOKUP(L$449,$J$446:$R$447,2)</f>
        <v>0</v>
      </c>
      <c r="M451" s="1003" cm="1">
        <f t="array" ref="M451">INDEX($H451:$K451,0,MATCH(M$450,$H$450:$K$450,0))*HLOOKUP(M$449,$J$446:$R$447,2)</f>
        <v>0</v>
      </c>
      <c r="N451" s="1003" cm="1">
        <f t="array" ref="N451">INDEX($H451:$K451,0,MATCH(N$450,$H$450:$K$450,0))*HLOOKUP(N$449,$J$446:$R$447,2)</f>
        <v>0</v>
      </c>
      <c r="O451" s="1003" cm="1">
        <f t="array" ref="O451">INDEX($H451:$K451,0,MATCH(O$450,$H$450:$K$450,0))*HLOOKUP(O$449,$J$446:$R$447,2)</f>
        <v>0</v>
      </c>
      <c r="P451" s="1003" cm="1">
        <f t="array" ref="P451">INDEX($H451:$K451,0,MATCH(P$450,$H$450:$K$450,0))*HLOOKUP(P$449,$J$446:$R$447,2)</f>
        <v>0</v>
      </c>
      <c r="Q451" s="1003" cm="1">
        <f t="array" ref="Q451">INDEX($H451:$K451,0,MATCH(Q$450,$H$450:$K$450,0))*HLOOKUP(Q$449,$J$446:$R$447,2)</f>
        <v>0</v>
      </c>
      <c r="R451" s="1003" cm="1">
        <f t="array" ref="R451">INDEX($H451:$K451,0,MATCH(R$450,$H$450:$K$450,0))*HLOOKUP(R$449,$J$446:$R$447,2)</f>
        <v>0</v>
      </c>
      <c r="S451" s="1003" cm="1">
        <f t="array" ref="S451">INDEX($H451:$K451,0,MATCH(S$450,$H$450:$K$450,0))*HLOOKUP(S$449,$J$446:$R$447,2)</f>
        <v>0</v>
      </c>
      <c r="T451" s="1003" cm="1">
        <f t="array" ref="T451">INDEX($H451:$K451,0,MATCH(T$450,$H$450:$K$450,0))*HLOOKUP(T$449,$J$446:$R$447,2)</f>
        <v>0</v>
      </c>
      <c r="U451" s="1003" cm="1">
        <f t="array" ref="U451">INDEX($H451:$K451,0,MATCH(U$450,$H$450:$K$450,0))*HLOOKUP(U$449,$J$446:$R$447,2)</f>
        <v>0</v>
      </c>
      <c r="V451" s="1003" cm="1">
        <f t="array" ref="V451">INDEX($H451:$K451,0,MATCH(V$450,$H$450:$K$450,0))*HLOOKUP(V$449,$J$446:$R$447,2)</f>
        <v>0</v>
      </c>
      <c r="W451" s="1003" cm="1">
        <f t="array" ref="W451">INDEX($H451:$K451,0,MATCH(W$450,$H$450:$K$450,0))*HLOOKUP(W$449,$J$446:$R$447,2)</f>
        <v>0</v>
      </c>
      <c r="X451" s="1003" cm="1">
        <f t="array" ref="X451">INDEX($H451:$K451,0,MATCH(X$450,$H$450:$K$450,0))*HLOOKUP(X$449,$J$446:$R$447,2)</f>
        <v>0</v>
      </c>
      <c r="Y451" s="1003" cm="1">
        <f t="array" ref="Y451">INDEX($H451:$K451,0,MATCH(Y$450,$H$450:$K$450,0))*HLOOKUP(Y$449,$J$446:$R$447,2)</f>
        <v>0</v>
      </c>
      <c r="Z451" s="1003" cm="1">
        <f t="array" ref="Z451">INDEX($H451:$K451,0,MATCH(Z$450,$H$450:$K$450,0))*HLOOKUP(Z$449,$J$446:$R$447,2)</f>
        <v>0</v>
      </c>
      <c r="AA451" s="1003" cm="1">
        <f t="array" ref="AA451">INDEX($H451:$K451,0,MATCH(AA$450,$H$450:$K$450,0))*HLOOKUP(AA$449,$J$446:$R$447,2)</f>
        <v>0</v>
      </c>
      <c r="AB451" s="1003" cm="1">
        <f t="array" ref="AB451">INDEX($H451:$K451,0,MATCH(AB$450,$H$450:$K$450,0))*HLOOKUP(AB$449,$J$446:$R$447,2)</f>
        <v>0</v>
      </c>
      <c r="AC451" s="1003" cm="1">
        <f t="array" ref="AC451">INDEX($H451:$K451,0,MATCH(AC$450,$H$450:$K$450,0))*HLOOKUP(AC$449,$J$446:$R$447,2)</f>
        <v>0</v>
      </c>
      <c r="AD451" s="1003" cm="1">
        <f t="array" ref="AD451">INDEX($H451:$K451,0,MATCH(AD$450,$H$450:$K$450,0))*HLOOKUP(AD$449,$J$446:$R$447,2)</f>
        <v>0</v>
      </c>
      <c r="AE451" s="1003" cm="1">
        <f t="array" ref="AE451">INDEX($H451:$K451,0,MATCH(AE$450,$H$450:$K$450,0))*HLOOKUP(AE$449,$J$446:$R$447,2)</f>
        <v>0</v>
      </c>
      <c r="AF451" s="1003" cm="1">
        <f t="array" ref="AF451">INDEX($H451:$K451,0,MATCH(AF$450,$H$450:$K$450,0))*HLOOKUP(AF$449,$J$446:$R$447,2)</f>
        <v>0</v>
      </c>
      <c r="AG451" s="1003" cm="1">
        <f t="array" ref="AG451">INDEX($H451:$K451,0,MATCH(AG$450,$H$450:$K$450,0))*HLOOKUP(AG$449,$J$446:$R$447,2)</f>
        <v>0</v>
      </c>
      <c r="AH451" s="1003" cm="1">
        <f t="array" ref="AH451">INDEX($H451:$K451,0,MATCH(AH$450,$H$450:$K$450,0))*HLOOKUP(AH$449,$J$446:$R$447,2)</f>
        <v>0</v>
      </c>
      <c r="AI451" s="1003" cm="1">
        <f t="array" ref="AI451">INDEX($H451:$K451,0,MATCH(AI$450,$H$450:$K$450,0))*HLOOKUP(AI$449,$J$446:$R$447,2)</f>
        <v>0</v>
      </c>
      <c r="AJ451" s="1003" cm="1">
        <f t="array" ref="AJ451">INDEX($H451:$K451,0,MATCH(AJ$450,$H$450:$K$450,0))*HLOOKUP(AJ$449,$J$446:$R$447,2)</f>
        <v>0</v>
      </c>
      <c r="AK451" s="1003" cm="1">
        <f t="array" ref="AK451">INDEX($H451:$K451,0,MATCH(AK$450,$H$450:$K$450,0))*HLOOKUP(AK$449,$J$446:$R$447,2)</f>
        <v>0</v>
      </c>
      <c r="AL451" s="1003" cm="1">
        <f t="array" ref="AL451">INDEX($H451:$K451,0,MATCH(AL$450,$H$450:$K$450,0))*HLOOKUP(AL$449,$J$446:$R$447,2)</f>
        <v>0</v>
      </c>
      <c r="AM451" s="1003" cm="1">
        <f t="array" ref="AM451">INDEX($H451:$K451,0,MATCH(AM$450,$H$450:$K$450,0))*HLOOKUP(AM$449,$J$446:$R$447,2)</f>
        <v>0</v>
      </c>
      <c r="AN451" s="1003" cm="1">
        <f t="array" ref="AN451">INDEX($H451:$K451,0,MATCH(AN$450,$H$450:$K$450,0))*HLOOKUP(AN$449,$J$446:$R$447,2)</f>
        <v>0</v>
      </c>
      <c r="AO451" s="1003" cm="1">
        <f t="array" ref="AO451">INDEX($H451:$K451,0,MATCH(AO$450,$H$450:$K$450,0))*HLOOKUP(AO$449,$J$446:$R$447,2)</f>
        <v>0</v>
      </c>
      <c r="AP451" s="1003" cm="1">
        <f t="array" ref="AP451">INDEX($H451:$K451,0,MATCH(AP$450,$H$450:$K$450,0))*HLOOKUP(AP$449,$J$446:$R$447,2)</f>
        <v>0</v>
      </c>
      <c r="AQ451" s="1003" cm="1">
        <f t="array" ref="AQ451">INDEX($H451:$K451,0,MATCH(AQ$450,$H$450:$K$450,0))*HLOOKUP(AQ$449,$J$446:$R$447,2)</f>
        <v>0</v>
      </c>
      <c r="AR451" s="1003" cm="1">
        <f t="array" ref="AR451">INDEX($H451:$K451,0,MATCH(AR$450,$H$450:$K$450,0))*HLOOKUP(AR$449,$J$446:$R$447,2)</f>
        <v>0</v>
      </c>
      <c r="AS451" s="1003" cm="1">
        <f t="array" ref="AS451">INDEX($H451:$K451,0,MATCH(AS$450,$H$450:$K$450,0))*HLOOKUP(AS$449,$J$446:$R$447,2)</f>
        <v>0</v>
      </c>
      <c r="AT451" s="1003" cm="1">
        <f t="array" ref="AT451">INDEX($H451:$K451,0,MATCH(AT$450,$H$450:$K$450,0))*HLOOKUP(AT$449,$J$446:$R$447,2)</f>
        <v>0</v>
      </c>
      <c r="AU451" s="1003" cm="1">
        <f t="array" ref="AU451">INDEX($H451:$K451,0,MATCH(AU$450,$H$450:$K$450,0))*HLOOKUP(AU$449,$J$446:$R$447,2)</f>
        <v>0</v>
      </c>
      <c r="AV451" s="312"/>
      <c r="AW451" s="312"/>
      <c r="AX451" s="243"/>
      <c r="AY451" s="235"/>
      <c r="AZ451" s="235"/>
      <c r="BA451" s="235"/>
    </row>
    <row r="452" spans="1:53" s="687" customFormat="1" ht="15" outlineLevel="1" x14ac:dyDescent="0.25">
      <c r="A452" s="691"/>
      <c r="B452" s="688"/>
      <c r="C452" s="700"/>
      <c r="D452" s="700"/>
      <c r="E452" s="700"/>
      <c r="F452" s="704"/>
      <c r="G452" s="704" t="str">
        <f t="shared" si="76"/>
        <v>GGGGAg1a2</v>
      </c>
      <c r="H452" s="356">
        <v>0</v>
      </c>
      <c r="I452" s="356">
        <v>0</v>
      </c>
      <c r="J452" s="356">
        <v>0</v>
      </c>
      <c r="K452" s="356">
        <v>0</v>
      </c>
      <c r="L452" s="1003" cm="1">
        <f t="array" ref="L452">INDEX($H452:$K452,0,MATCH(L$450,$H$450:$K$450,0))*HLOOKUP(L$449,$J$446:$R$447,2)</f>
        <v>0</v>
      </c>
      <c r="M452" s="1003" cm="1">
        <f t="array" ref="M452">INDEX($H452:$K452,0,MATCH(M$450,$H$450:$K$450,0))*HLOOKUP(M$449,$J$446:$R$447,2)</f>
        <v>0</v>
      </c>
      <c r="N452" s="1003" cm="1">
        <f t="array" ref="N452">INDEX($H452:$K452,0,MATCH(N$450,$H$450:$K$450,0))*HLOOKUP(N$449,$J$446:$R$447,2)</f>
        <v>0</v>
      </c>
      <c r="O452" s="1003" cm="1">
        <f t="array" ref="O452">INDEX($H452:$K452,0,MATCH(O$450,$H$450:$K$450,0))*HLOOKUP(O$449,$J$446:$R$447,2)</f>
        <v>0</v>
      </c>
      <c r="P452" s="1003" cm="1">
        <f t="array" ref="P452">INDEX($H452:$K452,0,MATCH(P$450,$H$450:$K$450,0))*HLOOKUP(P$449,$J$446:$R$447,2)</f>
        <v>0</v>
      </c>
      <c r="Q452" s="1003" cm="1">
        <f t="array" ref="Q452">INDEX($H452:$K452,0,MATCH(Q$450,$H$450:$K$450,0))*HLOOKUP(Q$449,$J$446:$R$447,2)</f>
        <v>0</v>
      </c>
      <c r="R452" s="1003" cm="1">
        <f t="array" ref="R452">INDEX($H452:$K452,0,MATCH(R$450,$H$450:$K$450,0))*HLOOKUP(R$449,$J$446:$R$447,2)</f>
        <v>0</v>
      </c>
      <c r="S452" s="1003" cm="1">
        <f t="array" ref="S452">INDEX($H452:$K452,0,MATCH(S$450,$H$450:$K$450,0))*HLOOKUP(S$449,$J$446:$R$447,2)</f>
        <v>0</v>
      </c>
      <c r="T452" s="1003" cm="1">
        <f t="array" ref="T452">INDEX($H452:$K452,0,MATCH(T$450,$H$450:$K$450,0))*HLOOKUP(T$449,$J$446:$R$447,2)</f>
        <v>0</v>
      </c>
      <c r="U452" s="1003" cm="1">
        <f t="array" ref="U452">INDEX($H452:$K452,0,MATCH(U$450,$H$450:$K$450,0))*HLOOKUP(U$449,$J$446:$R$447,2)</f>
        <v>0</v>
      </c>
      <c r="V452" s="1003" cm="1">
        <f t="array" ref="V452">INDEX($H452:$K452,0,MATCH(V$450,$H$450:$K$450,0))*HLOOKUP(V$449,$J$446:$R$447,2)</f>
        <v>0</v>
      </c>
      <c r="W452" s="1003" cm="1">
        <f t="array" ref="W452">INDEX($H452:$K452,0,MATCH(W$450,$H$450:$K$450,0))*HLOOKUP(W$449,$J$446:$R$447,2)</f>
        <v>0</v>
      </c>
      <c r="X452" s="1003" cm="1">
        <f t="array" ref="X452">INDEX($H452:$K452,0,MATCH(X$450,$H$450:$K$450,0))*HLOOKUP(X$449,$J$446:$R$447,2)</f>
        <v>0</v>
      </c>
      <c r="Y452" s="1003" cm="1">
        <f t="array" ref="Y452">INDEX($H452:$K452,0,MATCH(Y$450,$H$450:$K$450,0))*HLOOKUP(Y$449,$J$446:$R$447,2)</f>
        <v>0</v>
      </c>
      <c r="Z452" s="1003" cm="1">
        <f t="array" ref="Z452">INDEX($H452:$K452,0,MATCH(Z$450,$H$450:$K$450,0))*HLOOKUP(Z$449,$J$446:$R$447,2)</f>
        <v>0</v>
      </c>
      <c r="AA452" s="1003" cm="1">
        <f t="array" ref="AA452">INDEX($H452:$K452,0,MATCH(AA$450,$H$450:$K$450,0))*HLOOKUP(AA$449,$J$446:$R$447,2)</f>
        <v>0</v>
      </c>
      <c r="AB452" s="1003" cm="1">
        <f t="array" ref="AB452">INDEX($H452:$K452,0,MATCH(AB$450,$H$450:$K$450,0))*HLOOKUP(AB$449,$J$446:$R$447,2)</f>
        <v>0</v>
      </c>
      <c r="AC452" s="1003" cm="1">
        <f t="array" ref="AC452">INDEX($H452:$K452,0,MATCH(AC$450,$H$450:$K$450,0))*HLOOKUP(AC$449,$J$446:$R$447,2)</f>
        <v>0</v>
      </c>
      <c r="AD452" s="1003" cm="1">
        <f t="array" ref="AD452">INDEX($H452:$K452,0,MATCH(AD$450,$H$450:$K$450,0))*HLOOKUP(AD$449,$J$446:$R$447,2)</f>
        <v>0</v>
      </c>
      <c r="AE452" s="1003" cm="1">
        <f t="array" ref="AE452">INDEX($H452:$K452,0,MATCH(AE$450,$H$450:$K$450,0))*HLOOKUP(AE$449,$J$446:$R$447,2)</f>
        <v>0</v>
      </c>
      <c r="AF452" s="1003" cm="1">
        <f t="array" ref="AF452">INDEX($H452:$K452,0,MATCH(AF$450,$H$450:$K$450,0))*HLOOKUP(AF$449,$J$446:$R$447,2)</f>
        <v>0</v>
      </c>
      <c r="AG452" s="1003" cm="1">
        <f t="array" ref="AG452">INDEX($H452:$K452,0,MATCH(AG$450,$H$450:$K$450,0))*HLOOKUP(AG$449,$J$446:$R$447,2)</f>
        <v>0</v>
      </c>
      <c r="AH452" s="1003" cm="1">
        <f t="array" ref="AH452">INDEX($H452:$K452,0,MATCH(AH$450,$H$450:$K$450,0))*HLOOKUP(AH$449,$J$446:$R$447,2)</f>
        <v>0</v>
      </c>
      <c r="AI452" s="1003" cm="1">
        <f t="array" ref="AI452">INDEX($H452:$K452,0,MATCH(AI$450,$H$450:$K$450,0))*HLOOKUP(AI$449,$J$446:$R$447,2)</f>
        <v>0</v>
      </c>
      <c r="AJ452" s="1003" cm="1">
        <f t="array" ref="AJ452">INDEX($H452:$K452,0,MATCH(AJ$450,$H$450:$K$450,0))*HLOOKUP(AJ$449,$J$446:$R$447,2)</f>
        <v>0</v>
      </c>
      <c r="AK452" s="1003" cm="1">
        <f t="array" ref="AK452">INDEX($H452:$K452,0,MATCH(AK$450,$H$450:$K$450,0))*HLOOKUP(AK$449,$J$446:$R$447,2)</f>
        <v>0</v>
      </c>
      <c r="AL452" s="1003" cm="1">
        <f t="array" ref="AL452">INDEX($H452:$K452,0,MATCH(AL$450,$H$450:$K$450,0))*HLOOKUP(AL$449,$J$446:$R$447,2)</f>
        <v>0</v>
      </c>
      <c r="AM452" s="1003" cm="1">
        <f t="array" ref="AM452">INDEX($H452:$K452,0,MATCH(AM$450,$H$450:$K$450,0))*HLOOKUP(AM$449,$J$446:$R$447,2)</f>
        <v>0</v>
      </c>
      <c r="AN452" s="1003" cm="1">
        <f t="array" ref="AN452">INDEX($H452:$K452,0,MATCH(AN$450,$H$450:$K$450,0))*HLOOKUP(AN$449,$J$446:$R$447,2)</f>
        <v>0</v>
      </c>
      <c r="AO452" s="1003" cm="1">
        <f t="array" ref="AO452">INDEX($H452:$K452,0,MATCH(AO$450,$H$450:$K$450,0))*HLOOKUP(AO$449,$J$446:$R$447,2)</f>
        <v>0</v>
      </c>
      <c r="AP452" s="1003" cm="1">
        <f t="array" ref="AP452">INDEX($H452:$K452,0,MATCH(AP$450,$H$450:$K$450,0))*HLOOKUP(AP$449,$J$446:$R$447,2)</f>
        <v>0</v>
      </c>
      <c r="AQ452" s="1003" cm="1">
        <f t="array" ref="AQ452">INDEX($H452:$K452,0,MATCH(AQ$450,$H$450:$K$450,0))*HLOOKUP(AQ$449,$J$446:$R$447,2)</f>
        <v>0</v>
      </c>
      <c r="AR452" s="1003" cm="1">
        <f t="array" ref="AR452">INDEX($H452:$K452,0,MATCH(AR$450,$H$450:$K$450,0))*HLOOKUP(AR$449,$J$446:$R$447,2)</f>
        <v>0</v>
      </c>
      <c r="AS452" s="1003" cm="1">
        <f t="array" ref="AS452">INDEX($H452:$K452,0,MATCH(AS$450,$H$450:$K$450,0))*HLOOKUP(AS$449,$J$446:$R$447,2)</f>
        <v>0</v>
      </c>
      <c r="AT452" s="1003" cm="1">
        <f t="array" ref="AT452">INDEX($H452:$K452,0,MATCH(AT$450,$H$450:$K$450,0))*HLOOKUP(AT$449,$J$446:$R$447,2)</f>
        <v>0</v>
      </c>
      <c r="AU452" s="1003" cm="1">
        <f t="array" ref="AU452">INDEX($H452:$K452,0,MATCH(AU$450,$H$450:$K$450,0))*HLOOKUP(AU$449,$J$446:$R$447,2)</f>
        <v>0</v>
      </c>
      <c r="AV452" s="312"/>
      <c r="AW452" s="312"/>
      <c r="AX452" s="695"/>
      <c r="AY452" s="690"/>
      <c r="AZ452" s="690"/>
      <c r="BA452" s="690"/>
    </row>
    <row r="453" spans="1:53" s="687" customFormat="1" ht="15" outlineLevel="1" x14ac:dyDescent="0.25">
      <c r="A453" s="691"/>
      <c r="B453" s="688"/>
      <c r="C453" s="700"/>
      <c r="D453" s="700"/>
      <c r="E453" s="700"/>
      <c r="F453" s="704"/>
      <c r="G453" s="704" t="str">
        <f t="shared" si="76"/>
        <v>GGGGSg1a2</v>
      </c>
      <c r="H453" s="356">
        <v>0</v>
      </c>
      <c r="I453" s="356">
        <v>0</v>
      </c>
      <c r="J453" s="356">
        <v>0</v>
      </c>
      <c r="K453" s="356">
        <v>0</v>
      </c>
      <c r="L453" s="1003" cm="1">
        <f t="array" ref="L453">INDEX($H453:$K453,0,MATCH(L$450,$H$450:$K$450,0))*HLOOKUP(L$449,$J$446:$R$447,2)</f>
        <v>0</v>
      </c>
      <c r="M453" s="1003" cm="1">
        <f t="array" ref="M453">INDEX($H453:$K453,0,MATCH(M$450,$H$450:$K$450,0))*HLOOKUP(M$449,$J$446:$R$447,2)</f>
        <v>0</v>
      </c>
      <c r="N453" s="1003" cm="1">
        <f t="array" ref="N453">INDEX($H453:$K453,0,MATCH(N$450,$H$450:$K$450,0))*HLOOKUP(N$449,$J$446:$R$447,2)</f>
        <v>0</v>
      </c>
      <c r="O453" s="1003" cm="1">
        <f t="array" ref="O453">INDEX($H453:$K453,0,MATCH(O$450,$H$450:$K$450,0))*HLOOKUP(O$449,$J$446:$R$447,2)</f>
        <v>0</v>
      </c>
      <c r="P453" s="1003" cm="1">
        <f t="array" ref="P453">INDEX($H453:$K453,0,MATCH(P$450,$H$450:$K$450,0))*HLOOKUP(P$449,$J$446:$R$447,2)</f>
        <v>0</v>
      </c>
      <c r="Q453" s="1003" cm="1">
        <f t="array" ref="Q453">INDEX($H453:$K453,0,MATCH(Q$450,$H$450:$K$450,0))*HLOOKUP(Q$449,$J$446:$R$447,2)</f>
        <v>0</v>
      </c>
      <c r="R453" s="1003" cm="1">
        <f t="array" ref="R453">INDEX($H453:$K453,0,MATCH(R$450,$H$450:$K$450,0))*HLOOKUP(R$449,$J$446:$R$447,2)</f>
        <v>0</v>
      </c>
      <c r="S453" s="1003" cm="1">
        <f t="array" ref="S453">INDEX($H453:$K453,0,MATCH(S$450,$H$450:$K$450,0))*HLOOKUP(S$449,$J$446:$R$447,2)</f>
        <v>0</v>
      </c>
      <c r="T453" s="1003" cm="1">
        <f t="array" ref="T453">INDEX($H453:$K453,0,MATCH(T$450,$H$450:$K$450,0))*HLOOKUP(T$449,$J$446:$R$447,2)</f>
        <v>0</v>
      </c>
      <c r="U453" s="1003" cm="1">
        <f t="array" ref="U453">INDEX($H453:$K453,0,MATCH(U$450,$H$450:$K$450,0))*HLOOKUP(U$449,$J$446:$R$447,2)</f>
        <v>0</v>
      </c>
      <c r="V453" s="1003" cm="1">
        <f t="array" ref="V453">INDEX($H453:$K453,0,MATCH(V$450,$H$450:$K$450,0))*HLOOKUP(V$449,$J$446:$R$447,2)</f>
        <v>0</v>
      </c>
      <c r="W453" s="1003" cm="1">
        <f t="array" ref="W453">INDEX($H453:$K453,0,MATCH(W$450,$H$450:$K$450,0))*HLOOKUP(W$449,$J$446:$R$447,2)</f>
        <v>0</v>
      </c>
      <c r="X453" s="1003" cm="1">
        <f t="array" ref="X453">INDEX($H453:$K453,0,MATCH(X$450,$H$450:$K$450,0))*HLOOKUP(X$449,$J$446:$R$447,2)</f>
        <v>0</v>
      </c>
      <c r="Y453" s="1003" cm="1">
        <f t="array" ref="Y453">INDEX($H453:$K453,0,MATCH(Y$450,$H$450:$K$450,0))*HLOOKUP(Y$449,$J$446:$R$447,2)</f>
        <v>0</v>
      </c>
      <c r="Z453" s="1003" cm="1">
        <f t="array" ref="Z453">INDEX($H453:$K453,0,MATCH(Z$450,$H$450:$K$450,0))*HLOOKUP(Z$449,$J$446:$R$447,2)</f>
        <v>0</v>
      </c>
      <c r="AA453" s="1003" cm="1">
        <f t="array" ref="AA453">INDEX($H453:$K453,0,MATCH(AA$450,$H$450:$K$450,0))*HLOOKUP(AA$449,$J$446:$R$447,2)</f>
        <v>0</v>
      </c>
      <c r="AB453" s="1003" cm="1">
        <f t="array" ref="AB453">INDEX($H453:$K453,0,MATCH(AB$450,$H$450:$K$450,0))*HLOOKUP(AB$449,$J$446:$R$447,2)</f>
        <v>0</v>
      </c>
      <c r="AC453" s="1003" cm="1">
        <f t="array" ref="AC453">INDEX($H453:$K453,0,MATCH(AC$450,$H$450:$K$450,0))*HLOOKUP(AC$449,$J$446:$R$447,2)</f>
        <v>0</v>
      </c>
      <c r="AD453" s="1003" cm="1">
        <f t="array" ref="AD453">INDEX($H453:$K453,0,MATCH(AD$450,$H$450:$K$450,0))*HLOOKUP(AD$449,$J$446:$R$447,2)</f>
        <v>0</v>
      </c>
      <c r="AE453" s="1003" cm="1">
        <f t="array" ref="AE453">INDEX($H453:$K453,0,MATCH(AE$450,$H$450:$K$450,0))*HLOOKUP(AE$449,$J$446:$R$447,2)</f>
        <v>0</v>
      </c>
      <c r="AF453" s="1003" cm="1">
        <f t="array" ref="AF453">INDEX($H453:$K453,0,MATCH(AF$450,$H$450:$K$450,0))*HLOOKUP(AF$449,$J$446:$R$447,2)</f>
        <v>0</v>
      </c>
      <c r="AG453" s="1003" cm="1">
        <f t="array" ref="AG453">INDEX($H453:$K453,0,MATCH(AG$450,$H$450:$K$450,0))*HLOOKUP(AG$449,$J$446:$R$447,2)</f>
        <v>0</v>
      </c>
      <c r="AH453" s="1003" cm="1">
        <f t="array" ref="AH453">INDEX($H453:$K453,0,MATCH(AH$450,$H$450:$K$450,0))*HLOOKUP(AH$449,$J$446:$R$447,2)</f>
        <v>0</v>
      </c>
      <c r="AI453" s="1003" cm="1">
        <f t="array" ref="AI453">INDEX($H453:$K453,0,MATCH(AI$450,$H$450:$K$450,0))*HLOOKUP(AI$449,$J$446:$R$447,2)</f>
        <v>0</v>
      </c>
      <c r="AJ453" s="1003" cm="1">
        <f t="array" ref="AJ453">INDEX($H453:$K453,0,MATCH(AJ$450,$H$450:$K$450,0))*HLOOKUP(AJ$449,$J$446:$R$447,2)</f>
        <v>0</v>
      </c>
      <c r="AK453" s="1003" cm="1">
        <f t="array" ref="AK453">INDEX($H453:$K453,0,MATCH(AK$450,$H$450:$K$450,0))*HLOOKUP(AK$449,$J$446:$R$447,2)</f>
        <v>0</v>
      </c>
      <c r="AL453" s="1003" cm="1">
        <f t="array" ref="AL453">INDEX($H453:$K453,0,MATCH(AL$450,$H$450:$K$450,0))*HLOOKUP(AL$449,$J$446:$R$447,2)</f>
        <v>0</v>
      </c>
      <c r="AM453" s="1003" cm="1">
        <f t="array" ref="AM453">INDEX($H453:$K453,0,MATCH(AM$450,$H$450:$K$450,0))*HLOOKUP(AM$449,$J$446:$R$447,2)</f>
        <v>0</v>
      </c>
      <c r="AN453" s="1003" cm="1">
        <f t="array" ref="AN453">INDEX($H453:$K453,0,MATCH(AN$450,$H$450:$K$450,0))*HLOOKUP(AN$449,$J$446:$R$447,2)</f>
        <v>0</v>
      </c>
      <c r="AO453" s="1003" cm="1">
        <f t="array" ref="AO453">INDEX($H453:$K453,0,MATCH(AO$450,$H$450:$K$450,0))*HLOOKUP(AO$449,$J$446:$R$447,2)</f>
        <v>0</v>
      </c>
      <c r="AP453" s="1003" cm="1">
        <f t="array" ref="AP453">INDEX($H453:$K453,0,MATCH(AP$450,$H$450:$K$450,0))*HLOOKUP(AP$449,$J$446:$R$447,2)</f>
        <v>0</v>
      </c>
      <c r="AQ453" s="1003" cm="1">
        <f t="array" ref="AQ453">INDEX($H453:$K453,0,MATCH(AQ$450,$H$450:$K$450,0))*HLOOKUP(AQ$449,$J$446:$R$447,2)</f>
        <v>0</v>
      </c>
      <c r="AR453" s="1003" cm="1">
        <f t="array" ref="AR453">INDEX($H453:$K453,0,MATCH(AR$450,$H$450:$K$450,0))*HLOOKUP(AR$449,$J$446:$R$447,2)</f>
        <v>0</v>
      </c>
      <c r="AS453" s="1003" cm="1">
        <f t="array" ref="AS453">INDEX($H453:$K453,0,MATCH(AS$450,$H$450:$K$450,0))*HLOOKUP(AS$449,$J$446:$R$447,2)</f>
        <v>0</v>
      </c>
      <c r="AT453" s="1003" cm="1">
        <f t="array" ref="AT453">INDEX($H453:$K453,0,MATCH(AT$450,$H$450:$K$450,0))*HLOOKUP(AT$449,$J$446:$R$447,2)</f>
        <v>0</v>
      </c>
      <c r="AU453" s="1003" cm="1">
        <f t="array" ref="AU453">INDEX($H453:$K453,0,MATCH(AU$450,$H$450:$K$450,0))*HLOOKUP(AU$449,$J$446:$R$447,2)</f>
        <v>0</v>
      </c>
      <c r="AV453" s="312"/>
      <c r="AW453" s="312"/>
      <c r="AX453" s="695"/>
      <c r="AY453" s="690"/>
      <c r="AZ453" s="690"/>
      <c r="BA453" s="690"/>
    </row>
    <row r="454" spans="1:53" s="687" customFormat="1" ht="15" outlineLevel="1" x14ac:dyDescent="0.25">
      <c r="A454" s="691"/>
      <c r="B454" s="688"/>
      <c r="C454" s="700"/>
      <c r="D454" s="700"/>
      <c r="E454" s="700"/>
      <c r="F454" s="704"/>
      <c r="G454" s="704" t="str">
        <f t="shared" si="76"/>
        <v>GGGAg2Na2</v>
      </c>
      <c r="H454" s="356">
        <v>0</v>
      </c>
      <c r="I454" s="356">
        <v>0</v>
      </c>
      <c r="J454" s="356">
        <v>0</v>
      </c>
      <c r="K454" s="356">
        <v>0</v>
      </c>
      <c r="L454" s="1003" cm="1">
        <f t="array" ref="L454">INDEX($H454:$K454,0,MATCH(L$450,$H$450:$K$450,0))*HLOOKUP(L$449,$J$446:$R$447,2)</f>
        <v>0</v>
      </c>
      <c r="M454" s="1003" cm="1">
        <f t="array" ref="M454">INDEX($H454:$K454,0,MATCH(M$450,$H$450:$K$450,0))*HLOOKUP(M$449,$J$446:$R$447,2)</f>
        <v>0</v>
      </c>
      <c r="N454" s="1003" cm="1">
        <f t="array" ref="N454">INDEX($H454:$K454,0,MATCH(N$450,$H$450:$K$450,0))*HLOOKUP(N$449,$J$446:$R$447,2)</f>
        <v>0</v>
      </c>
      <c r="O454" s="1003" cm="1">
        <f t="array" ref="O454">INDEX($H454:$K454,0,MATCH(O$450,$H$450:$K$450,0))*HLOOKUP(O$449,$J$446:$R$447,2)</f>
        <v>0</v>
      </c>
      <c r="P454" s="1003" cm="1">
        <f t="array" ref="P454">INDEX($H454:$K454,0,MATCH(P$450,$H$450:$K$450,0))*HLOOKUP(P$449,$J$446:$R$447,2)</f>
        <v>0</v>
      </c>
      <c r="Q454" s="1003" cm="1">
        <f t="array" ref="Q454">INDEX($H454:$K454,0,MATCH(Q$450,$H$450:$K$450,0))*HLOOKUP(Q$449,$J$446:$R$447,2)</f>
        <v>0</v>
      </c>
      <c r="R454" s="1003" cm="1">
        <f t="array" ref="R454">INDEX($H454:$K454,0,MATCH(R$450,$H$450:$K$450,0))*HLOOKUP(R$449,$J$446:$R$447,2)</f>
        <v>0</v>
      </c>
      <c r="S454" s="1003" cm="1">
        <f t="array" ref="S454">INDEX($H454:$K454,0,MATCH(S$450,$H$450:$K$450,0))*HLOOKUP(S$449,$J$446:$R$447,2)</f>
        <v>0</v>
      </c>
      <c r="T454" s="1003" cm="1">
        <f t="array" ref="T454">INDEX($H454:$K454,0,MATCH(T$450,$H$450:$K$450,0))*HLOOKUP(T$449,$J$446:$R$447,2)</f>
        <v>0</v>
      </c>
      <c r="U454" s="1003" cm="1">
        <f t="array" ref="U454">INDEX($H454:$K454,0,MATCH(U$450,$H$450:$K$450,0))*HLOOKUP(U$449,$J$446:$R$447,2)</f>
        <v>0</v>
      </c>
      <c r="V454" s="1003" cm="1">
        <f t="array" ref="V454">INDEX($H454:$K454,0,MATCH(V$450,$H$450:$K$450,0))*HLOOKUP(V$449,$J$446:$R$447,2)</f>
        <v>0</v>
      </c>
      <c r="W454" s="1003" cm="1">
        <f t="array" ref="W454">INDEX($H454:$K454,0,MATCH(W$450,$H$450:$K$450,0))*HLOOKUP(W$449,$J$446:$R$447,2)</f>
        <v>0</v>
      </c>
      <c r="X454" s="1003" cm="1">
        <f t="array" ref="X454">INDEX($H454:$K454,0,MATCH(X$450,$H$450:$K$450,0))*HLOOKUP(X$449,$J$446:$R$447,2)</f>
        <v>0</v>
      </c>
      <c r="Y454" s="1003" cm="1">
        <f t="array" ref="Y454">INDEX($H454:$K454,0,MATCH(Y$450,$H$450:$K$450,0))*HLOOKUP(Y$449,$J$446:$R$447,2)</f>
        <v>0</v>
      </c>
      <c r="Z454" s="1003" cm="1">
        <f t="array" ref="Z454">INDEX($H454:$K454,0,MATCH(Z$450,$H$450:$K$450,0))*HLOOKUP(Z$449,$J$446:$R$447,2)</f>
        <v>0</v>
      </c>
      <c r="AA454" s="1003" cm="1">
        <f t="array" ref="AA454">INDEX($H454:$K454,0,MATCH(AA$450,$H$450:$K$450,0))*HLOOKUP(AA$449,$J$446:$R$447,2)</f>
        <v>0</v>
      </c>
      <c r="AB454" s="1003" cm="1">
        <f t="array" ref="AB454">INDEX($H454:$K454,0,MATCH(AB$450,$H$450:$K$450,0))*HLOOKUP(AB$449,$J$446:$R$447,2)</f>
        <v>0</v>
      </c>
      <c r="AC454" s="1003" cm="1">
        <f t="array" ref="AC454">INDEX($H454:$K454,0,MATCH(AC$450,$H$450:$K$450,0))*HLOOKUP(AC$449,$J$446:$R$447,2)</f>
        <v>0</v>
      </c>
      <c r="AD454" s="1003" cm="1">
        <f t="array" ref="AD454">INDEX($H454:$K454,0,MATCH(AD$450,$H$450:$K$450,0))*HLOOKUP(AD$449,$J$446:$R$447,2)</f>
        <v>0</v>
      </c>
      <c r="AE454" s="1003" cm="1">
        <f t="array" ref="AE454">INDEX($H454:$K454,0,MATCH(AE$450,$H$450:$K$450,0))*HLOOKUP(AE$449,$J$446:$R$447,2)</f>
        <v>0</v>
      </c>
      <c r="AF454" s="1003" cm="1">
        <f t="array" ref="AF454">INDEX($H454:$K454,0,MATCH(AF$450,$H$450:$K$450,0))*HLOOKUP(AF$449,$J$446:$R$447,2)</f>
        <v>0</v>
      </c>
      <c r="AG454" s="1003" cm="1">
        <f t="array" ref="AG454">INDEX($H454:$K454,0,MATCH(AG$450,$H$450:$K$450,0))*HLOOKUP(AG$449,$J$446:$R$447,2)</f>
        <v>0</v>
      </c>
      <c r="AH454" s="1003" cm="1">
        <f t="array" ref="AH454">INDEX($H454:$K454,0,MATCH(AH$450,$H$450:$K$450,0))*HLOOKUP(AH$449,$J$446:$R$447,2)</f>
        <v>0</v>
      </c>
      <c r="AI454" s="1003" cm="1">
        <f t="array" ref="AI454">INDEX($H454:$K454,0,MATCH(AI$450,$H$450:$K$450,0))*HLOOKUP(AI$449,$J$446:$R$447,2)</f>
        <v>0</v>
      </c>
      <c r="AJ454" s="1003" cm="1">
        <f t="array" ref="AJ454">INDEX($H454:$K454,0,MATCH(AJ$450,$H$450:$K$450,0))*HLOOKUP(AJ$449,$J$446:$R$447,2)</f>
        <v>0</v>
      </c>
      <c r="AK454" s="1003" cm="1">
        <f t="array" ref="AK454">INDEX($H454:$K454,0,MATCH(AK$450,$H$450:$K$450,0))*HLOOKUP(AK$449,$J$446:$R$447,2)</f>
        <v>0</v>
      </c>
      <c r="AL454" s="1003" cm="1">
        <f t="array" ref="AL454">INDEX($H454:$K454,0,MATCH(AL$450,$H$450:$K$450,0))*HLOOKUP(AL$449,$J$446:$R$447,2)</f>
        <v>0</v>
      </c>
      <c r="AM454" s="1003" cm="1">
        <f t="array" ref="AM454">INDEX($H454:$K454,0,MATCH(AM$450,$H$450:$K$450,0))*HLOOKUP(AM$449,$J$446:$R$447,2)</f>
        <v>0</v>
      </c>
      <c r="AN454" s="1003" cm="1">
        <f t="array" ref="AN454">INDEX($H454:$K454,0,MATCH(AN$450,$H$450:$K$450,0))*HLOOKUP(AN$449,$J$446:$R$447,2)</f>
        <v>0</v>
      </c>
      <c r="AO454" s="1003" cm="1">
        <f t="array" ref="AO454">INDEX($H454:$K454,0,MATCH(AO$450,$H$450:$K$450,0))*HLOOKUP(AO$449,$J$446:$R$447,2)</f>
        <v>0</v>
      </c>
      <c r="AP454" s="1003" cm="1">
        <f t="array" ref="AP454">INDEX($H454:$K454,0,MATCH(AP$450,$H$450:$K$450,0))*HLOOKUP(AP$449,$J$446:$R$447,2)</f>
        <v>0</v>
      </c>
      <c r="AQ454" s="1003" cm="1">
        <f t="array" ref="AQ454">INDEX($H454:$K454,0,MATCH(AQ$450,$H$450:$K$450,0))*HLOOKUP(AQ$449,$J$446:$R$447,2)</f>
        <v>0</v>
      </c>
      <c r="AR454" s="1003" cm="1">
        <f t="array" ref="AR454">INDEX($H454:$K454,0,MATCH(AR$450,$H$450:$K$450,0))*HLOOKUP(AR$449,$J$446:$R$447,2)</f>
        <v>0</v>
      </c>
      <c r="AS454" s="1003" cm="1">
        <f t="array" ref="AS454">INDEX($H454:$K454,0,MATCH(AS$450,$H$450:$K$450,0))*HLOOKUP(AS$449,$J$446:$R$447,2)</f>
        <v>0</v>
      </c>
      <c r="AT454" s="1003" cm="1">
        <f t="array" ref="AT454">INDEX($H454:$K454,0,MATCH(AT$450,$H$450:$K$450,0))*HLOOKUP(AT$449,$J$446:$R$447,2)</f>
        <v>0</v>
      </c>
      <c r="AU454" s="1003" cm="1">
        <f t="array" ref="AU454">INDEX($H454:$K454,0,MATCH(AU$450,$H$450:$K$450,0))*HLOOKUP(AU$449,$J$446:$R$447,2)</f>
        <v>0</v>
      </c>
      <c r="AV454" s="312"/>
      <c r="AW454" s="312"/>
      <c r="AX454" s="695"/>
      <c r="AY454" s="690"/>
      <c r="AZ454" s="690"/>
      <c r="BA454" s="690"/>
    </row>
    <row r="455" spans="1:53" s="687" customFormat="1" ht="15" outlineLevel="1" x14ac:dyDescent="0.25">
      <c r="A455" s="691"/>
      <c r="B455" s="688"/>
      <c r="C455" s="700"/>
      <c r="D455" s="700"/>
      <c r="E455" s="700"/>
      <c r="F455" s="704"/>
      <c r="G455" s="704" t="str">
        <f t="shared" si="76"/>
        <v>GGGAg2Ea2</v>
      </c>
      <c r="H455" s="356">
        <v>0</v>
      </c>
      <c r="I455" s="356">
        <v>0</v>
      </c>
      <c r="J455" s="356">
        <v>0</v>
      </c>
      <c r="K455" s="356">
        <v>0</v>
      </c>
      <c r="L455" s="1003" cm="1">
        <f t="array" ref="L455">INDEX($H455:$K455,0,MATCH(L$450,$H$450:$K$450,0))*HLOOKUP(L$449,$J$446:$R$447,2)</f>
        <v>0</v>
      </c>
      <c r="M455" s="1003" cm="1">
        <f t="array" ref="M455">INDEX($H455:$K455,0,MATCH(M$450,$H$450:$K$450,0))*HLOOKUP(M$449,$J$446:$R$447,2)</f>
        <v>0</v>
      </c>
      <c r="N455" s="1003" cm="1">
        <f t="array" ref="N455">INDEX($H455:$K455,0,MATCH(N$450,$H$450:$K$450,0))*HLOOKUP(N$449,$J$446:$R$447,2)</f>
        <v>0</v>
      </c>
      <c r="O455" s="1003" cm="1">
        <f t="array" ref="O455">INDEX($H455:$K455,0,MATCH(O$450,$H$450:$K$450,0))*HLOOKUP(O$449,$J$446:$R$447,2)</f>
        <v>0</v>
      </c>
      <c r="P455" s="1003" cm="1">
        <f t="array" ref="P455">INDEX($H455:$K455,0,MATCH(P$450,$H$450:$K$450,0))*HLOOKUP(P$449,$J$446:$R$447,2)</f>
        <v>0</v>
      </c>
      <c r="Q455" s="1003" cm="1">
        <f t="array" ref="Q455">INDEX($H455:$K455,0,MATCH(Q$450,$H$450:$K$450,0))*HLOOKUP(Q$449,$J$446:$R$447,2)</f>
        <v>0</v>
      </c>
      <c r="R455" s="1003" cm="1">
        <f t="array" ref="R455">INDEX($H455:$K455,0,MATCH(R$450,$H$450:$K$450,0))*HLOOKUP(R$449,$J$446:$R$447,2)</f>
        <v>0</v>
      </c>
      <c r="S455" s="1003" cm="1">
        <f t="array" ref="S455">INDEX($H455:$K455,0,MATCH(S$450,$H$450:$K$450,0))*HLOOKUP(S$449,$J$446:$R$447,2)</f>
        <v>0</v>
      </c>
      <c r="T455" s="1003" cm="1">
        <f t="array" ref="T455">INDEX($H455:$K455,0,MATCH(T$450,$H$450:$K$450,0))*HLOOKUP(T$449,$J$446:$R$447,2)</f>
        <v>0</v>
      </c>
      <c r="U455" s="1003" cm="1">
        <f t="array" ref="U455">INDEX($H455:$K455,0,MATCH(U$450,$H$450:$K$450,0))*HLOOKUP(U$449,$J$446:$R$447,2)</f>
        <v>0</v>
      </c>
      <c r="V455" s="1003" cm="1">
        <f t="array" ref="V455">INDEX($H455:$K455,0,MATCH(V$450,$H$450:$K$450,0))*HLOOKUP(V$449,$J$446:$R$447,2)</f>
        <v>0</v>
      </c>
      <c r="W455" s="1003" cm="1">
        <f t="array" ref="W455">INDEX($H455:$K455,0,MATCH(W$450,$H$450:$K$450,0))*HLOOKUP(W$449,$J$446:$R$447,2)</f>
        <v>0</v>
      </c>
      <c r="X455" s="1003" cm="1">
        <f t="array" ref="X455">INDEX($H455:$K455,0,MATCH(X$450,$H$450:$K$450,0))*HLOOKUP(X$449,$J$446:$R$447,2)</f>
        <v>0</v>
      </c>
      <c r="Y455" s="1003" cm="1">
        <f t="array" ref="Y455">INDEX($H455:$K455,0,MATCH(Y$450,$H$450:$K$450,0))*HLOOKUP(Y$449,$J$446:$R$447,2)</f>
        <v>0</v>
      </c>
      <c r="Z455" s="1003" cm="1">
        <f t="array" ref="Z455">INDEX($H455:$K455,0,MATCH(Z$450,$H$450:$K$450,0))*HLOOKUP(Z$449,$J$446:$R$447,2)</f>
        <v>0</v>
      </c>
      <c r="AA455" s="1003" cm="1">
        <f t="array" ref="AA455">INDEX($H455:$K455,0,MATCH(AA$450,$H$450:$K$450,0))*HLOOKUP(AA$449,$J$446:$R$447,2)</f>
        <v>0</v>
      </c>
      <c r="AB455" s="1003" cm="1">
        <f t="array" ref="AB455">INDEX($H455:$K455,0,MATCH(AB$450,$H$450:$K$450,0))*HLOOKUP(AB$449,$J$446:$R$447,2)</f>
        <v>0</v>
      </c>
      <c r="AC455" s="1003" cm="1">
        <f t="array" ref="AC455">INDEX($H455:$K455,0,MATCH(AC$450,$H$450:$K$450,0))*HLOOKUP(AC$449,$J$446:$R$447,2)</f>
        <v>0</v>
      </c>
      <c r="AD455" s="1003" cm="1">
        <f t="array" ref="AD455">INDEX($H455:$K455,0,MATCH(AD$450,$H$450:$K$450,0))*HLOOKUP(AD$449,$J$446:$R$447,2)</f>
        <v>0</v>
      </c>
      <c r="AE455" s="1003" cm="1">
        <f t="array" ref="AE455">INDEX($H455:$K455,0,MATCH(AE$450,$H$450:$K$450,0))*HLOOKUP(AE$449,$J$446:$R$447,2)</f>
        <v>0</v>
      </c>
      <c r="AF455" s="1003" cm="1">
        <f t="array" ref="AF455">INDEX($H455:$K455,0,MATCH(AF$450,$H$450:$K$450,0))*HLOOKUP(AF$449,$J$446:$R$447,2)</f>
        <v>0</v>
      </c>
      <c r="AG455" s="1003" cm="1">
        <f t="array" ref="AG455">INDEX($H455:$K455,0,MATCH(AG$450,$H$450:$K$450,0))*HLOOKUP(AG$449,$J$446:$R$447,2)</f>
        <v>0</v>
      </c>
      <c r="AH455" s="1003" cm="1">
        <f t="array" ref="AH455">INDEX($H455:$K455,0,MATCH(AH$450,$H$450:$K$450,0))*HLOOKUP(AH$449,$J$446:$R$447,2)</f>
        <v>0</v>
      </c>
      <c r="AI455" s="1003" cm="1">
        <f t="array" ref="AI455">INDEX($H455:$K455,0,MATCH(AI$450,$H$450:$K$450,0))*HLOOKUP(AI$449,$J$446:$R$447,2)</f>
        <v>0</v>
      </c>
      <c r="AJ455" s="1003" cm="1">
        <f t="array" ref="AJ455">INDEX($H455:$K455,0,MATCH(AJ$450,$H$450:$K$450,0))*HLOOKUP(AJ$449,$J$446:$R$447,2)</f>
        <v>0</v>
      </c>
      <c r="AK455" s="1003" cm="1">
        <f t="array" ref="AK455">INDEX($H455:$K455,0,MATCH(AK$450,$H$450:$K$450,0))*HLOOKUP(AK$449,$J$446:$R$447,2)</f>
        <v>0</v>
      </c>
      <c r="AL455" s="1003" cm="1">
        <f t="array" ref="AL455">INDEX($H455:$K455,0,MATCH(AL$450,$H$450:$K$450,0))*HLOOKUP(AL$449,$J$446:$R$447,2)</f>
        <v>0</v>
      </c>
      <c r="AM455" s="1003" cm="1">
        <f t="array" ref="AM455">INDEX($H455:$K455,0,MATCH(AM$450,$H$450:$K$450,0))*HLOOKUP(AM$449,$J$446:$R$447,2)</f>
        <v>0</v>
      </c>
      <c r="AN455" s="1003" cm="1">
        <f t="array" ref="AN455">INDEX($H455:$K455,0,MATCH(AN$450,$H$450:$K$450,0))*HLOOKUP(AN$449,$J$446:$R$447,2)</f>
        <v>0</v>
      </c>
      <c r="AO455" s="1003" cm="1">
        <f t="array" ref="AO455">INDEX($H455:$K455,0,MATCH(AO$450,$H$450:$K$450,0))*HLOOKUP(AO$449,$J$446:$R$447,2)</f>
        <v>0</v>
      </c>
      <c r="AP455" s="1003" cm="1">
        <f t="array" ref="AP455">INDEX($H455:$K455,0,MATCH(AP$450,$H$450:$K$450,0))*HLOOKUP(AP$449,$J$446:$R$447,2)</f>
        <v>0</v>
      </c>
      <c r="AQ455" s="1003" cm="1">
        <f t="array" ref="AQ455">INDEX($H455:$K455,0,MATCH(AQ$450,$H$450:$K$450,0))*HLOOKUP(AQ$449,$J$446:$R$447,2)</f>
        <v>0</v>
      </c>
      <c r="AR455" s="1003" cm="1">
        <f t="array" ref="AR455">INDEX($H455:$K455,0,MATCH(AR$450,$H$450:$K$450,0))*HLOOKUP(AR$449,$J$446:$R$447,2)</f>
        <v>0</v>
      </c>
      <c r="AS455" s="1003" cm="1">
        <f t="array" ref="AS455">INDEX($H455:$K455,0,MATCH(AS$450,$H$450:$K$450,0))*HLOOKUP(AS$449,$J$446:$R$447,2)</f>
        <v>0</v>
      </c>
      <c r="AT455" s="1003" cm="1">
        <f t="array" ref="AT455">INDEX($H455:$K455,0,MATCH(AT$450,$H$450:$K$450,0))*HLOOKUP(AT$449,$J$446:$R$447,2)</f>
        <v>0</v>
      </c>
      <c r="AU455" s="1003" cm="1">
        <f t="array" ref="AU455">INDEX($H455:$K455,0,MATCH(AU$450,$H$450:$K$450,0))*HLOOKUP(AU$449,$J$446:$R$447,2)</f>
        <v>0</v>
      </c>
      <c r="AV455" s="312"/>
      <c r="AW455" s="312"/>
      <c r="AX455" s="695"/>
      <c r="AY455" s="690"/>
      <c r="AZ455" s="690"/>
      <c r="BA455" s="690"/>
    </row>
    <row r="456" spans="1:53" s="687" customFormat="1" ht="15" outlineLevel="1" x14ac:dyDescent="0.25">
      <c r="A456" s="691"/>
      <c r="B456" s="688"/>
      <c r="C456" s="700"/>
      <c r="D456" s="700"/>
      <c r="E456" s="700"/>
      <c r="F456" s="704"/>
      <c r="G456" s="704" t="str">
        <f t="shared" si="76"/>
        <v>GGGAg2OFa2</v>
      </c>
      <c r="H456" s="356">
        <v>0</v>
      </c>
      <c r="I456" s="356">
        <v>0</v>
      </c>
      <c r="J456" s="356">
        <v>0</v>
      </c>
      <c r="K456" s="356">
        <v>0</v>
      </c>
      <c r="L456" s="1003" cm="1">
        <f t="array" ref="L456">INDEX($H456:$K456,0,MATCH(L$450,$H$450:$K$450,0))*HLOOKUP(L$449,$J$446:$R$447,2)</f>
        <v>0</v>
      </c>
      <c r="M456" s="1003" cm="1">
        <f t="array" ref="M456">INDEX($H456:$K456,0,MATCH(M$450,$H$450:$K$450,0))*HLOOKUP(M$449,$J$446:$R$447,2)</f>
        <v>0</v>
      </c>
      <c r="N456" s="1003" cm="1">
        <f t="array" ref="N456">INDEX($H456:$K456,0,MATCH(N$450,$H$450:$K$450,0))*HLOOKUP(N$449,$J$446:$R$447,2)</f>
        <v>0</v>
      </c>
      <c r="O456" s="1003" cm="1">
        <f t="array" ref="O456">INDEX($H456:$K456,0,MATCH(O$450,$H$450:$K$450,0))*HLOOKUP(O$449,$J$446:$R$447,2)</f>
        <v>0</v>
      </c>
      <c r="P456" s="1003" cm="1">
        <f t="array" ref="P456">INDEX($H456:$K456,0,MATCH(P$450,$H$450:$K$450,0))*HLOOKUP(P$449,$J$446:$R$447,2)</f>
        <v>0</v>
      </c>
      <c r="Q456" s="1003" cm="1">
        <f t="array" ref="Q456">INDEX($H456:$K456,0,MATCH(Q$450,$H$450:$K$450,0))*HLOOKUP(Q$449,$J$446:$R$447,2)</f>
        <v>0</v>
      </c>
      <c r="R456" s="1003" cm="1">
        <f t="array" ref="R456">INDEX($H456:$K456,0,MATCH(R$450,$H$450:$K$450,0))*HLOOKUP(R$449,$J$446:$R$447,2)</f>
        <v>0</v>
      </c>
      <c r="S456" s="1003" cm="1">
        <f t="array" ref="S456">INDEX($H456:$K456,0,MATCH(S$450,$H$450:$K$450,0))*HLOOKUP(S$449,$J$446:$R$447,2)</f>
        <v>0</v>
      </c>
      <c r="T456" s="1003" cm="1">
        <f t="array" ref="T456">INDEX($H456:$K456,0,MATCH(T$450,$H$450:$K$450,0))*HLOOKUP(T$449,$J$446:$R$447,2)</f>
        <v>0</v>
      </c>
      <c r="U456" s="1003" cm="1">
        <f t="array" ref="U456">INDEX($H456:$K456,0,MATCH(U$450,$H$450:$K$450,0))*HLOOKUP(U$449,$J$446:$R$447,2)</f>
        <v>0</v>
      </c>
      <c r="V456" s="1003" cm="1">
        <f t="array" ref="V456">INDEX($H456:$K456,0,MATCH(V$450,$H$450:$K$450,0))*HLOOKUP(V$449,$J$446:$R$447,2)</f>
        <v>0</v>
      </c>
      <c r="W456" s="1003" cm="1">
        <f t="array" ref="W456">INDEX($H456:$K456,0,MATCH(W$450,$H$450:$K$450,0))*HLOOKUP(W$449,$J$446:$R$447,2)</f>
        <v>0</v>
      </c>
      <c r="X456" s="1003" cm="1">
        <f t="array" ref="X456">INDEX($H456:$K456,0,MATCH(X$450,$H$450:$K$450,0))*HLOOKUP(X$449,$J$446:$R$447,2)</f>
        <v>0</v>
      </c>
      <c r="Y456" s="1003" cm="1">
        <f t="array" ref="Y456">INDEX($H456:$K456,0,MATCH(Y$450,$H$450:$K$450,0))*HLOOKUP(Y$449,$J$446:$R$447,2)</f>
        <v>0</v>
      </c>
      <c r="Z456" s="1003" cm="1">
        <f t="array" ref="Z456">INDEX($H456:$K456,0,MATCH(Z$450,$H$450:$K$450,0))*HLOOKUP(Z$449,$J$446:$R$447,2)</f>
        <v>0</v>
      </c>
      <c r="AA456" s="1003" cm="1">
        <f t="array" ref="AA456">INDEX($H456:$K456,0,MATCH(AA$450,$H$450:$K$450,0))*HLOOKUP(AA$449,$J$446:$R$447,2)</f>
        <v>0</v>
      </c>
      <c r="AB456" s="1003" cm="1">
        <f t="array" ref="AB456">INDEX($H456:$K456,0,MATCH(AB$450,$H$450:$K$450,0))*HLOOKUP(AB$449,$J$446:$R$447,2)</f>
        <v>0</v>
      </c>
      <c r="AC456" s="1003" cm="1">
        <f t="array" ref="AC456">INDEX($H456:$K456,0,MATCH(AC$450,$H$450:$K$450,0))*HLOOKUP(AC$449,$J$446:$R$447,2)</f>
        <v>0</v>
      </c>
      <c r="AD456" s="1003" cm="1">
        <f t="array" ref="AD456">INDEX($H456:$K456,0,MATCH(AD$450,$H$450:$K$450,0))*HLOOKUP(AD$449,$J$446:$R$447,2)</f>
        <v>0</v>
      </c>
      <c r="AE456" s="1003" cm="1">
        <f t="array" ref="AE456">INDEX($H456:$K456,0,MATCH(AE$450,$H$450:$K$450,0))*HLOOKUP(AE$449,$J$446:$R$447,2)</f>
        <v>0</v>
      </c>
      <c r="AF456" s="1003" cm="1">
        <f t="array" ref="AF456">INDEX($H456:$K456,0,MATCH(AF$450,$H$450:$K$450,0))*HLOOKUP(AF$449,$J$446:$R$447,2)</f>
        <v>0</v>
      </c>
      <c r="AG456" s="1003" cm="1">
        <f t="array" ref="AG456">INDEX($H456:$K456,0,MATCH(AG$450,$H$450:$K$450,0))*HLOOKUP(AG$449,$J$446:$R$447,2)</f>
        <v>0</v>
      </c>
      <c r="AH456" s="1003" cm="1">
        <f t="array" ref="AH456">INDEX($H456:$K456,0,MATCH(AH$450,$H$450:$K$450,0))*HLOOKUP(AH$449,$J$446:$R$447,2)</f>
        <v>0</v>
      </c>
      <c r="AI456" s="1003" cm="1">
        <f t="array" ref="AI456">INDEX($H456:$K456,0,MATCH(AI$450,$H$450:$K$450,0))*HLOOKUP(AI$449,$J$446:$R$447,2)</f>
        <v>0</v>
      </c>
      <c r="AJ456" s="1003" cm="1">
        <f t="array" ref="AJ456">INDEX($H456:$K456,0,MATCH(AJ$450,$H$450:$K$450,0))*HLOOKUP(AJ$449,$J$446:$R$447,2)</f>
        <v>0</v>
      </c>
      <c r="AK456" s="1003" cm="1">
        <f t="array" ref="AK456">INDEX($H456:$K456,0,MATCH(AK$450,$H$450:$K$450,0))*HLOOKUP(AK$449,$J$446:$R$447,2)</f>
        <v>0</v>
      </c>
      <c r="AL456" s="1003" cm="1">
        <f t="array" ref="AL456">INDEX($H456:$K456,0,MATCH(AL$450,$H$450:$K$450,0))*HLOOKUP(AL$449,$J$446:$R$447,2)</f>
        <v>0</v>
      </c>
      <c r="AM456" s="1003" cm="1">
        <f t="array" ref="AM456">INDEX($H456:$K456,0,MATCH(AM$450,$H$450:$K$450,0))*HLOOKUP(AM$449,$J$446:$R$447,2)</f>
        <v>0</v>
      </c>
      <c r="AN456" s="1003" cm="1">
        <f t="array" ref="AN456">INDEX($H456:$K456,0,MATCH(AN$450,$H$450:$K$450,0))*HLOOKUP(AN$449,$J$446:$R$447,2)</f>
        <v>0</v>
      </c>
      <c r="AO456" s="1003" cm="1">
        <f t="array" ref="AO456">INDEX($H456:$K456,0,MATCH(AO$450,$H$450:$K$450,0))*HLOOKUP(AO$449,$J$446:$R$447,2)</f>
        <v>0</v>
      </c>
      <c r="AP456" s="1003" cm="1">
        <f t="array" ref="AP456">INDEX($H456:$K456,0,MATCH(AP$450,$H$450:$K$450,0))*HLOOKUP(AP$449,$J$446:$R$447,2)</f>
        <v>0</v>
      </c>
      <c r="AQ456" s="1003" cm="1">
        <f t="array" ref="AQ456">INDEX($H456:$K456,0,MATCH(AQ$450,$H$450:$K$450,0))*HLOOKUP(AQ$449,$J$446:$R$447,2)</f>
        <v>0</v>
      </c>
      <c r="AR456" s="1003" cm="1">
        <f t="array" ref="AR456">INDEX($H456:$K456,0,MATCH(AR$450,$H$450:$K$450,0))*HLOOKUP(AR$449,$J$446:$R$447,2)</f>
        <v>0</v>
      </c>
      <c r="AS456" s="1003" cm="1">
        <f t="array" ref="AS456">INDEX($H456:$K456,0,MATCH(AS$450,$H$450:$K$450,0))*HLOOKUP(AS$449,$J$446:$R$447,2)</f>
        <v>0</v>
      </c>
      <c r="AT456" s="1003" cm="1">
        <f t="array" ref="AT456">INDEX($H456:$K456,0,MATCH(AT$450,$H$450:$K$450,0))*HLOOKUP(AT$449,$J$446:$R$447,2)</f>
        <v>0</v>
      </c>
      <c r="AU456" s="1003" cm="1">
        <f t="array" ref="AU456">INDEX($H456:$K456,0,MATCH(AU$450,$H$450:$K$450,0))*HLOOKUP(AU$449,$J$446:$R$447,2)</f>
        <v>0</v>
      </c>
      <c r="AV456" s="312"/>
      <c r="AW456" s="312"/>
      <c r="AX456" s="695"/>
      <c r="AY456" s="690"/>
      <c r="AZ456" s="690"/>
      <c r="BA456" s="690"/>
    </row>
    <row r="457" spans="1:53" s="687" customFormat="1" ht="15" outlineLevel="1" x14ac:dyDescent="0.25">
      <c r="A457" s="691"/>
      <c r="B457" s="688"/>
      <c r="C457" s="700"/>
      <c r="D457" s="700"/>
      <c r="E457" s="700"/>
      <c r="F457" s="704"/>
      <c r="G457" s="704" t="str">
        <f t="shared" si="76"/>
        <v>GGGC1Na2</v>
      </c>
      <c r="H457" s="356">
        <v>0</v>
      </c>
      <c r="I457" s="356">
        <v>0</v>
      </c>
      <c r="J457" s="356">
        <v>0</v>
      </c>
      <c r="K457" s="356">
        <v>0</v>
      </c>
      <c r="L457" s="1003" cm="1">
        <f t="array" ref="L457">INDEX($H457:$K457,0,MATCH(L$450,$H$450:$K$450,0))*HLOOKUP(L$449,$J$446:$R$447,2)</f>
        <v>0</v>
      </c>
      <c r="M457" s="1003" cm="1">
        <f t="array" ref="M457">INDEX($H457:$K457,0,MATCH(M$450,$H$450:$K$450,0))*HLOOKUP(M$449,$J$446:$R$447,2)</f>
        <v>0</v>
      </c>
      <c r="N457" s="1003" cm="1">
        <f t="array" ref="N457">INDEX($H457:$K457,0,MATCH(N$450,$H$450:$K$450,0))*HLOOKUP(N$449,$J$446:$R$447,2)</f>
        <v>0</v>
      </c>
      <c r="O457" s="1003" cm="1">
        <f t="array" ref="O457">INDEX($H457:$K457,0,MATCH(O$450,$H$450:$K$450,0))*HLOOKUP(O$449,$J$446:$R$447,2)</f>
        <v>0</v>
      </c>
      <c r="P457" s="1003" cm="1">
        <f t="array" ref="P457">INDEX($H457:$K457,0,MATCH(P$450,$H$450:$K$450,0))*HLOOKUP(P$449,$J$446:$R$447,2)</f>
        <v>0</v>
      </c>
      <c r="Q457" s="1003" cm="1">
        <f t="array" ref="Q457">INDEX($H457:$K457,0,MATCH(Q$450,$H$450:$K$450,0))*HLOOKUP(Q$449,$J$446:$R$447,2)</f>
        <v>0</v>
      </c>
      <c r="R457" s="1003" cm="1">
        <f t="array" ref="R457">INDEX($H457:$K457,0,MATCH(R$450,$H$450:$K$450,0))*HLOOKUP(R$449,$J$446:$R$447,2)</f>
        <v>0</v>
      </c>
      <c r="S457" s="1003" cm="1">
        <f t="array" ref="S457">INDEX($H457:$K457,0,MATCH(S$450,$H$450:$K$450,0))*HLOOKUP(S$449,$J$446:$R$447,2)</f>
        <v>0</v>
      </c>
      <c r="T457" s="1003" cm="1">
        <f t="array" ref="T457">INDEX($H457:$K457,0,MATCH(T$450,$H$450:$K$450,0))*HLOOKUP(T$449,$J$446:$R$447,2)</f>
        <v>0</v>
      </c>
      <c r="U457" s="1003" cm="1">
        <f t="array" ref="U457">INDEX($H457:$K457,0,MATCH(U$450,$H$450:$K$450,0))*HLOOKUP(U$449,$J$446:$R$447,2)</f>
        <v>0</v>
      </c>
      <c r="V457" s="1003" cm="1">
        <f t="array" ref="V457">INDEX($H457:$K457,0,MATCH(V$450,$H$450:$K$450,0))*HLOOKUP(V$449,$J$446:$R$447,2)</f>
        <v>0</v>
      </c>
      <c r="W457" s="1003" cm="1">
        <f t="array" ref="W457">INDEX($H457:$K457,0,MATCH(W$450,$H$450:$K$450,0))*HLOOKUP(W$449,$J$446:$R$447,2)</f>
        <v>0</v>
      </c>
      <c r="X457" s="1003" cm="1">
        <f t="array" ref="X457">INDEX($H457:$K457,0,MATCH(X$450,$H$450:$K$450,0))*HLOOKUP(X$449,$J$446:$R$447,2)</f>
        <v>0</v>
      </c>
      <c r="Y457" s="1003" cm="1">
        <f t="array" ref="Y457">INDEX($H457:$K457,0,MATCH(Y$450,$H$450:$K$450,0))*HLOOKUP(Y$449,$J$446:$R$447,2)</f>
        <v>0</v>
      </c>
      <c r="Z457" s="1003" cm="1">
        <f t="array" ref="Z457">INDEX($H457:$K457,0,MATCH(Z$450,$H$450:$K$450,0))*HLOOKUP(Z$449,$J$446:$R$447,2)</f>
        <v>0</v>
      </c>
      <c r="AA457" s="1003" cm="1">
        <f t="array" ref="AA457">INDEX($H457:$K457,0,MATCH(AA$450,$H$450:$K$450,0))*HLOOKUP(AA$449,$J$446:$R$447,2)</f>
        <v>0</v>
      </c>
      <c r="AB457" s="1003" cm="1">
        <f t="array" ref="AB457">INDEX($H457:$K457,0,MATCH(AB$450,$H$450:$K$450,0))*HLOOKUP(AB$449,$J$446:$R$447,2)</f>
        <v>0</v>
      </c>
      <c r="AC457" s="1003" cm="1">
        <f t="array" ref="AC457">INDEX($H457:$K457,0,MATCH(AC$450,$H$450:$K$450,0))*HLOOKUP(AC$449,$J$446:$R$447,2)</f>
        <v>0</v>
      </c>
      <c r="AD457" s="1003" cm="1">
        <f t="array" ref="AD457">INDEX($H457:$K457,0,MATCH(AD$450,$H$450:$K$450,0))*HLOOKUP(AD$449,$J$446:$R$447,2)</f>
        <v>0</v>
      </c>
      <c r="AE457" s="1003" cm="1">
        <f t="array" ref="AE457">INDEX($H457:$K457,0,MATCH(AE$450,$H$450:$K$450,0))*HLOOKUP(AE$449,$J$446:$R$447,2)</f>
        <v>0</v>
      </c>
      <c r="AF457" s="1003" cm="1">
        <f t="array" ref="AF457">INDEX($H457:$K457,0,MATCH(AF$450,$H$450:$K$450,0))*HLOOKUP(AF$449,$J$446:$R$447,2)</f>
        <v>0</v>
      </c>
      <c r="AG457" s="1003" cm="1">
        <f t="array" ref="AG457">INDEX($H457:$K457,0,MATCH(AG$450,$H$450:$K$450,0))*HLOOKUP(AG$449,$J$446:$R$447,2)</f>
        <v>0</v>
      </c>
      <c r="AH457" s="1003" cm="1">
        <f t="array" ref="AH457">INDEX($H457:$K457,0,MATCH(AH$450,$H$450:$K$450,0))*HLOOKUP(AH$449,$J$446:$R$447,2)</f>
        <v>0</v>
      </c>
      <c r="AI457" s="1003" cm="1">
        <f t="array" ref="AI457">INDEX($H457:$K457,0,MATCH(AI$450,$H$450:$K$450,0))*HLOOKUP(AI$449,$J$446:$R$447,2)</f>
        <v>0</v>
      </c>
      <c r="AJ457" s="1003" cm="1">
        <f t="array" ref="AJ457">INDEX($H457:$K457,0,MATCH(AJ$450,$H$450:$K$450,0))*HLOOKUP(AJ$449,$J$446:$R$447,2)</f>
        <v>0</v>
      </c>
      <c r="AK457" s="1003" cm="1">
        <f t="array" ref="AK457">INDEX($H457:$K457,0,MATCH(AK$450,$H$450:$K$450,0))*HLOOKUP(AK$449,$J$446:$R$447,2)</f>
        <v>0</v>
      </c>
      <c r="AL457" s="1003" cm="1">
        <f t="array" ref="AL457">INDEX($H457:$K457,0,MATCH(AL$450,$H$450:$K$450,0))*HLOOKUP(AL$449,$J$446:$R$447,2)</f>
        <v>0</v>
      </c>
      <c r="AM457" s="1003" cm="1">
        <f t="array" ref="AM457">INDEX($H457:$K457,0,MATCH(AM$450,$H$450:$K$450,0))*HLOOKUP(AM$449,$J$446:$R$447,2)</f>
        <v>0</v>
      </c>
      <c r="AN457" s="1003" cm="1">
        <f t="array" ref="AN457">INDEX($H457:$K457,0,MATCH(AN$450,$H$450:$K$450,0))*HLOOKUP(AN$449,$J$446:$R$447,2)</f>
        <v>0</v>
      </c>
      <c r="AO457" s="1003" cm="1">
        <f t="array" ref="AO457">INDEX($H457:$K457,0,MATCH(AO$450,$H$450:$K$450,0))*HLOOKUP(AO$449,$J$446:$R$447,2)</f>
        <v>0</v>
      </c>
      <c r="AP457" s="1003" cm="1">
        <f t="array" ref="AP457">INDEX($H457:$K457,0,MATCH(AP$450,$H$450:$K$450,0))*HLOOKUP(AP$449,$J$446:$R$447,2)</f>
        <v>0</v>
      </c>
      <c r="AQ457" s="1003" cm="1">
        <f t="array" ref="AQ457">INDEX($H457:$K457,0,MATCH(AQ$450,$H$450:$K$450,0))*HLOOKUP(AQ$449,$J$446:$R$447,2)</f>
        <v>0</v>
      </c>
      <c r="AR457" s="1003" cm="1">
        <f t="array" ref="AR457">INDEX($H457:$K457,0,MATCH(AR$450,$H$450:$K$450,0))*HLOOKUP(AR$449,$J$446:$R$447,2)</f>
        <v>0</v>
      </c>
      <c r="AS457" s="1003" cm="1">
        <f t="array" ref="AS457">INDEX($H457:$K457,0,MATCH(AS$450,$H$450:$K$450,0))*HLOOKUP(AS$449,$J$446:$R$447,2)</f>
        <v>0</v>
      </c>
      <c r="AT457" s="1003" cm="1">
        <f t="array" ref="AT457">INDEX($H457:$K457,0,MATCH(AT$450,$H$450:$K$450,0))*HLOOKUP(AT$449,$J$446:$R$447,2)</f>
        <v>0</v>
      </c>
      <c r="AU457" s="1003" cm="1">
        <f t="array" ref="AU457">INDEX($H457:$K457,0,MATCH(AU$450,$H$450:$K$450,0))*HLOOKUP(AU$449,$J$446:$R$447,2)</f>
        <v>0</v>
      </c>
      <c r="AV457" s="312"/>
      <c r="AW457" s="312"/>
      <c r="AX457" s="695"/>
      <c r="AY457" s="690"/>
      <c r="AZ457" s="690"/>
      <c r="BA457" s="690"/>
    </row>
    <row r="458" spans="1:53" s="687" customFormat="1" ht="15" outlineLevel="1" x14ac:dyDescent="0.25">
      <c r="A458" s="691"/>
      <c r="B458" s="688"/>
      <c r="C458" s="700"/>
      <c r="D458" s="700"/>
      <c r="E458" s="700"/>
      <c r="F458" s="704"/>
      <c r="G458" s="704" t="str">
        <f t="shared" si="76"/>
        <v>GGGC1Ea2</v>
      </c>
      <c r="H458" s="356">
        <v>0</v>
      </c>
      <c r="I458" s="356">
        <v>0</v>
      </c>
      <c r="J458" s="356">
        <v>0</v>
      </c>
      <c r="K458" s="356">
        <v>0</v>
      </c>
      <c r="L458" s="1003" cm="1">
        <f t="array" ref="L458">INDEX($H458:$K458,0,MATCH(L$450,$H$450:$K$450,0))*HLOOKUP(L$449,$J$446:$R$447,2)</f>
        <v>0</v>
      </c>
      <c r="M458" s="1003" cm="1">
        <f t="array" ref="M458">INDEX($H458:$K458,0,MATCH(M$450,$H$450:$K$450,0))*HLOOKUP(M$449,$J$446:$R$447,2)</f>
        <v>0</v>
      </c>
      <c r="N458" s="1003" cm="1">
        <f t="array" ref="N458">INDEX($H458:$K458,0,MATCH(N$450,$H$450:$K$450,0))*HLOOKUP(N$449,$J$446:$R$447,2)</f>
        <v>0</v>
      </c>
      <c r="O458" s="1003" cm="1">
        <f t="array" ref="O458">INDEX($H458:$K458,0,MATCH(O$450,$H$450:$K$450,0))*HLOOKUP(O$449,$J$446:$R$447,2)</f>
        <v>0</v>
      </c>
      <c r="P458" s="1003" cm="1">
        <f t="array" ref="P458">INDEX($H458:$K458,0,MATCH(P$450,$H$450:$K$450,0))*HLOOKUP(P$449,$J$446:$R$447,2)</f>
        <v>0</v>
      </c>
      <c r="Q458" s="1003" cm="1">
        <f t="array" ref="Q458">INDEX($H458:$K458,0,MATCH(Q$450,$H$450:$K$450,0))*HLOOKUP(Q$449,$J$446:$R$447,2)</f>
        <v>0</v>
      </c>
      <c r="R458" s="1003" cm="1">
        <f t="array" ref="R458">INDEX($H458:$K458,0,MATCH(R$450,$H$450:$K$450,0))*HLOOKUP(R$449,$J$446:$R$447,2)</f>
        <v>0</v>
      </c>
      <c r="S458" s="1003" cm="1">
        <f t="array" ref="S458">INDEX($H458:$K458,0,MATCH(S$450,$H$450:$K$450,0))*HLOOKUP(S$449,$J$446:$R$447,2)</f>
        <v>0</v>
      </c>
      <c r="T458" s="1003" cm="1">
        <f t="array" ref="T458">INDEX($H458:$K458,0,MATCH(T$450,$H$450:$K$450,0))*HLOOKUP(T$449,$J$446:$R$447,2)</f>
        <v>0</v>
      </c>
      <c r="U458" s="1003" cm="1">
        <f t="array" ref="U458">INDEX($H458:$K458,0,MATCH(U$450,$H$450:$K$450,0))*HLOOKUP(U$449,$J$446:$R$447,2)</f>
        <v>0</v>
      </c>
      <c r="V458" s="1003" cm="1">
        <f t="array" ref="V458">INDEX($H458:$K458,0,MATCH(V$450,$H$450:$K$450,0))*HLOOKUP(V$449,$J$446:$R$447,2)</f>
        <v>0</v>
      </c>
      <c r="W458" s="1003" cm="1">
        <f t="array" ref="W458">INDEX($H458:$K458,0,MATCH(W$450,$H$450:$K$450,0))*HLOOKUP(W$449,$J$446:$R$447,2)</f>
        <v>0</v>
      </c>
      <c r="X458" s="1003" cm="1">
        <f t="array" ref="X458">INDEX($H458:$K458,0,MATCH(X$450,$H$450:$K$450,0))*HLOOKUP(X$449,$J$446:$R$447,2)</f>
        <v>0</v>
      </c>
      <c r="Y458" s="1003" cm="1">
        <f t="array" ref="Y458">INDEX($H458:$K458,0,MATCH(Y$450,$H$450:$K$450,0))*HLOOKUP(Y$449,$J$446:$R$447,2)</f>
        <v>0</v>
      </c>
      <c r="Z458" s="1003" cm="1">
        <f t="array" ref="Z458">INDEX($H458:$K458,0,MATCH(Z$450,$H$450:$K$450,0))*HLOOKUP(Z$449,$J$446:$R$447,2)</f>
        <v>0</v>
      </c>
      <c r="AA458" s="1003" cm="1">
        <f t="array" ref="AA458">INDEX($H458:$K458,0,MATCH(AA$450,$H$450:$K$450,0))*HLOOKUP(AA$449,$J$446:$R$447,2)</f>
        <v>0</v>
      </c>
      <c r="AB458" s="1003" cm="1">
        <f t="array" ref="AB458">INDEX($H458:$K458,0,MATCH(AB$450,$H$450:$K$450,0))*HLOOKUP(AB$449,$J$446:$R$447,2)</f>
        <v>0</v>
      </c>
      <c r="AC458" s="1003" cm="1">
        <f t="array" ref="AC458">INDEX($H458:$K458,0,MATCH(AC$450,$H$450:$K$450,0))*HLOOKUP(AC$449,$J$446:$R$447,2)</f>
        <v>0</v>
      </c>
      <c r="AD458" s="1003" cm="1">
        <f t="array" ref="AD458">INDEX($H458:$K458,0,MATCH(AD$450,$H$450:$K$450,0))*HLOOKUP(AD$449,$J$446:$R$447,2)</f>
        <v>0</v>
      </c>
      <c r="AE458" s="1003" cm="1">
        <f t="array" ref="AE458">INDEX($H458:$K458,0,MATCH(AE$450,$H$450:$K$450,0))*HLOOKUP(AE$449,$J$446:$R$447,2)</f>
        <v>0</v>
      </c>
      <c r="AF458" s="1003" cm="1">
        <f t="array" ref="AF458">INDEX($H458:$K458,0,MATCH(AF$450,$H$450:$K$450,0))*HLOOKUP(AF$449,$J$446:$R$447,2)</f>
        <v>0</v>
      </c>
      <c r="AG458" s="1003" cm="1">
        <f t="array" ref="AG458">INDEX($H458:$K458,0,MATCH(AG$450,$H$450:$K$450,0))*HLOOKUP(AG$449,$J$446:$R$447,2)</f>
        <v>0</v>
      </c>
      <c r="AH458" s="1003" cm="1">
        <f t="array" ref="AH458">INDEX($H458:$K458,0,MATCH(AH$450,$H$450:$K$450,0))*HLOOKUP(AH$449,$J$446:$R$447,2)</f>
        <v>0</v>
      </c>
      <c r="AI458" s="1003" cm="1">
        <f t="array" ref="AI458">INDEX($H458:$K458,0,MATCH(AI$450,$H$450:$K$450,0))*HLOOKUP(AI$449,$J$446:$R$447,2)</f>
        <v>0</v>
      </c>
      <c r="AJ458" s="1003" cm="1">
        <f t="array" ref="AJ458">INDEX($H458:$K458,0,MATCH(AJ$450,$H$450:$K$450,0))*HLOOKUP(AJ$449,$J$446:$R$447,2)</f>
        <v>0</v>
      </c>
      <c r="AK458" s="1003" cm="1">
        <f t="array" ref="AK458">INDEX($H458:$K458,0,MATCH(AK$450,$H$450:$K$450,0))*HLOOKUP(AK$449,$J$446:$R$447,2)</f>
        <v>0</v>
      </c>
      <c r="AL458" s="1003" cm="1">
        <f t="array" ref="AL458">INDEX($H458:$K458,0,MATCH(AL$450,$H$450:$K$450,0))*HLOOKUP(AL$449,$J$446:$R$447,2)</f>
        <v>0</v>
      </c>
      <c r="AM458" s="1003" cm="1">
        <f t="array" ref="AM458">INDEX($H458:$K458,0,MATCH(AM$450,$H$450:$K$450,0))*HLOOKUP(AM$449,$J$446:$R$447,2)</f>
        <v>0</v>
      </c>
      <c r="AN458" s="1003" cm="1">
        <f t="array" ref="AN458">INDEX($H458:$K458,0,MATCH(AN$450,$H$450:$K$450,0))*HLOOKUP(AN$449,$J$446:$R$447,2)</f>
        <v>0</v>
      </c>
      <c r="AO458" s="1003" cm="1">
        <f t="array" ref="AO458">INDEX($H458:$K458,0,MATCH(AO$450,$H$450:$K$450,0))*HLOOKUP(AO$449,$J$446:$R$447,2)</f>
        <v>0</v>
      </c>
      <c r="AP458" s="1003" cm="1">
        <f t="array" ref="AP458">INDEX($H458:$K458,0,MATCH(AP$450,$H$450:$K$450,0))*HLOOKUP(AP$449,$J$446:$R$447,2)</f>
        <v>0</v>
      </c>
      <c r="AQ458" s="1003" cm="1">
        <f t="array" ref="AQ458">INDEX($H458:$K458,0,MATCH(AQ$450,$H$450:$K$450,0))*HLOOKUP(AQ$449,$J$446:$R$447,2)</f>
        <v>0</v>
      </c>
      <c r="AR458" s="1003" cm="1">
        <f t="array" ref="AR458">INDEX($H458:$K458,0,MATCH(AR$450,$H$450:$K$450,0))*HLOOKUP(AR$449,$J$446:$R$447,2)</f>
        <v>0</v>
      </c>
      <c r="AS458" s="1003" cm="1">
        <f t="array" ref="AS458">INDEX($H458:$K458,0,MATCH(AS$450,$H$450:$K$450,0))*HLOOKUP(AS$449,$J$446:$R$447,2)</f>
        <v>0</v>
      </c>
      <c r="AT458" s="1003" cm="1">
        <f t="array" ref="AT458">INDEX($H458:$K458,0,MATCH(AT$450,$H$450:$K$450,0))*HLOOKUP(AT$449,$J$446:$R$447,2)</f>
        <v>0</v>
      </c>
      <c r="AU458" s="1003" cm="1">
        <f t="array" ref="AU458">INDEX($H458:$K458,0,MATCH(AU$450,$H$450:$K$450,0))*HLOOKUP(AU$449,$J$446:$R$447,2)</f>
        <v>0</v>
      </c>
      <c r="AV458" s="312"/>
      <c r="AW458" s="312"/>
      <c r="AX458" s="695"/>
      <c r="AY458" s="690"/>
      <c r="AZ458" s="690"/>
      <c r="BA458" s="690"/>
    </row>
    <row r="459" spans="1:53" s="687" customFormat="1" ht="15" outlineLevel="1" x14ac:dyDescent="0.25">
      <c r="A459" s="691"/>
      <c r="B459" s="688"/>
      <c r="C459" s="700"/>
      <c r="D459" s="700"/>
      <c r="E459" s="700"/>
      <c r="F459" s="704"/>
      <c r="G459" s="704" t="str">
        <f t="shared" si="76"/>
        <v>GGGC1Pa2</v>
      </c>
      <c r="H459" s="356">
        <v>0</v>
      </c>
      <c r="I459" s="356">
        <v>0</v>
      </c>
      <c r="J459" s="356">
        <v>0</v>
      </c>
      <c r="K459" s="356">
        <v>0</v>
      </c>
      <c r="L459" s="1003" cm="1">
        <f t="array" ref="L459">INDEX($H459:$K459,0,MATCH(L$450,$H$450:$K$450,0))*HLOOKUP(L$449,$J$446:$R$447,2)</f>
        <v>0</v>
      </c>
      <c r="M459" s="1003" cm="1">
        <f t="array" ref="M459">INDEX($H459:$K459,0,MATCH(M$450,$H$450:$K$450,0))*HLOOKUP(M$449,$J$446:$R$447,2)</f>
        <v>0</v>
      </c>
      <c r="N459" s="1003" cm="1">
        <f t="array" ref="N459">INDEX($H459:$K459,0,MATCH(N$450,$H$450:$K$450,0))*HLOOKUP(N$449,$J$446:$R$447,2)</f>
        <v>0</v>
      </c>
      <c r="O459" s="1003" cm="1">
        <f t="array" ref="O459">INDEX($H459:$K459,0,MATCH(O$450,$H$450:$K$450,0))*HLOOKUP(O$449,$J$446:$R$447,2)</f>
        <v>0</v>
      </c>
      <c r="P459" s="1003" cm="1">
        <f t="array" ref="P459">INDEX($H459:$K459,0,MATCH(P$450,$H$450:$K$450,0))*HLOOKUP(P$449,$J$446:$R$447,2)</f>
        <v>0</v>
      </c>
      <c r="Q459" s="1003" cm="1">
        <f t="array" ref="Q459">INDEX($H459:$K459,0,MATCH(Q$450,$H$450:$K$450,0))*HLOOKUP(Q$449,$J$446:$R$447,2)</f>
        <v>0</v>
      </c>
      <c r="R459" s="1003" cm="1">
        <f t="array" ref="R459">INDEX($H459:$K459,0,MATCH(R$450,$H$450:$K$450,0))*HLOOKUP(R$449,$J$446:$R$447,2)</f>
        <v>0</v>
      </c>
      <c r="S459" s="1003" cm="1">
        <f t="array" ref="S459">INDEX($H459:$K459,0,MATCH(S$450,$H$450:$K$450,0))*HLOOKUP(S$449,$J$446:$R$447,2)</f>
        <v>0</v>
      </c>
      <c r="T459" s="1003" cm="1">
        <f t="array" ref="T459">INDEX($H459:$K459,0,MATCH(T$450,$H$450:$K$450,0))*HLOOKUP(T$449,$J$446:$R$447,2)</f>
        <v>0</v>
      </c>
      <c r="U459" s="1003" cm="1">
        <f t="array" ref="U459">INDEX($H459:$K459,0,MATCH(U$450,$H$450:$K$450,0))*HLOOKUP(U$449,$J$446:$R$447,2)</f>
        <v>0</v>
      </c>
      <c r="V459" s="1003" cm="1">
        <f t="array" ref="V459">INDEX($H459:$K459,0,MATCH(V$450,$H$450:$K$450,0))*HLOOKUP(V$449,$J$446:$R$447,2)</f>
        <v>0</v>
      </c>
      <c r="W459" s="1003" cm="1">
        <f t="array" ref="W459">INDEX($H459:$K459,0,MATCH(W$450,$H$450:$K$450,0))*HLOOKUP(W$449,$J$446:$R$447,2)</f>
        <v>0</v>
      </c>
      <c r="X459" s="1003" cm="1">
        <f t="array" ref="X459">INDEX($H459:$K459,0,MATCH(X$450,$H$450:$K$450,0))*HLOOKUP(X$449,$J$446:$R$447,2)</f>
        <v>0</v>
      </c>
      <c r="Y459" s="1003" cm="1">
        <f t="array" ref="Y459">INDEX($H459:$K459,0,MATCH(Y$450,$H$450:$K$450,0))*HLOOKUP(Y$449,$J$446:$R$447,2)</f>
        <v>0</v>
      </c>
      <c r="Z459" s="1003" cm="1">
        <f t="array" ref="Z459">INDEX($H459:$K459,0,MATCH(Z$450,$H$450:$K$450,0))*HLOOKUP(Z$449,$J$446:$R$447,2)</f>
        <v>0</v>
      </c>
      <c r="AA459" s="1003" cm="1">
        <f t="array" ref="AA459">INDEX($H459:$K459,0,MATCH(AA$450,$H$450:$K$450,0))*HLOOKUP(AA$449,$J$446:$R$447,2)</f>
        <v>0</v>
      </c>
      <c r="AB459" s="1003" cm="1">
        <f t="array" ref="AB459">INDEX($H459:$K459,0,MATCH(AB$450,$H$450:$K$450,0))*HLOOKUP(AB$449,$J$446:$R$447,2)</f>
        <v>0</v>
      </c>
      <c r="AC459" s="1003" cm="1">
        <f t="array" ref="AC459">INDEX($H459:$K459,0,MATCH(AC$450,$H$450:$K$450,0))*HLOOKUP(AC$449,$J$446:$R$447,2)</f>
        <v>0</v>
      </c>
      <c r="AD459" s="1003" cm="1">
        <f t="array" ref="AD459">INDEX($H459:$K459,0,MATCH(AD$450,$H$450:$K$450,0))*HLOOKUP(AD$449,$J$446:$R$447,2)</f>
        <v>0</v>
      </c>
      <c r="AE459" s="1003" cm="1">
        <f t="array" ref="AE459">INDEX($H459:$K459,0,MATCH(AE$450,$H$450:$K$450,0))*HLOOKUP(AE$449,$J$446:$R$447,2)</f>
        <v>0</v>
      </c>
      <c r="AF459" s="1003" cm="1">
        <f t="array" ref="AF459">INDEX($H459:$K459,0,MATCH(AF$450,$H$450:$K$450,0))*HLOOKUP(AF$449,$J$446:$R$447,2)</f>
        <v>0</v>
      </c>
      <c r="AG459" s="1003" cm="1">
        <f t="array" ref="AG459">INDEX($H459:$K459,0,MATCH(AG$450,$H$450:$K$450,0))*HLOOKUP(AG$449,$J$446:$R$447,2)</f>
        <v>0</v>
      </c>
      <c r="AH459" s="1003" cm="1">
        <f t="array" ref="AH459">INDEX($H459:$K459,0,MATCH(AH$450,$H$450:$K$450,0))*HLOOKUP(AH$449,$J$446:$R$447,2)</f>
        <v>0</v>
      </c>
      <c r="AI459" s="1003" cm="1">
        <f t="array" ref="AI459">INDEX($H459:$K459,0,MATCH(AI$450,$H$450:$K$450,0))*HLOOKUP(AI$449,$J$446:$R$447,2)</f>
        <v>0</v>
      </c>
      <c r="AJ459" s="1003" cm="1">
        <f t="array" ref="AJ459">INDEX($H459:$K459,0,MATCH(AJ$450,$H$450:$K$450,0))*HLOOKUP(AJ$449,$J$446:$R$447,2)</f>
        <v>0</v>
      </c>
      <c r="AK459" s="1003" cm="1">
        <f t="array" ref="AK459">INDEX($H459:$K459,0,MATCH(AK$450,$H$450:$K$450,0))*HLOOKUP(AK$449,$J$446:$R$447,2)</f>
        <v>0</v>
      </c>
      <c r="AL459" s="1003" cm="1">
        <f t="array" ref="AL459">INDEX($H459:$K459,0,MATCH(AL$450,$H$450:$K$450,0))*HLOOKUP(AL$449,$J$446:$R$447,2)</f>
        <v>0</v>
      </c>
      <c r="AM459" s="1003" cm="1">
        <f t="array" ref="AM459">INDEX($H459:$K459,0,MATCH(AM$450,$H$450:$K$450,0))*HLOOKUP(AM$449,$J$446:$R$447,2)</f>
        <v>0</v>
      </c>
      <c r="AN459" s="1003" cm="1">
        <f t="array" ref="AN459">INDEX($H459:$K459,0,MATCH(AN$450,$H$450:$K$450,0))*HLOOKUP(AN$449,$J$446:$R$447,2)</f>
        <v>0</v>
      </c>
      <c r="AO459" s="1003" cm="1">
        <f t="array" ref="AO459">INDEX($H459:$K459,0,MATCH(AO$450,$H$450:$K$450,0))*HLOOKUP(AO$449,$J$446:$R$447,2)</f>
        <v>0</v>
      </c>
      <c r="AP459" s="1003" cm="1">
        <f t="array" ref="AP459">INDEX($H459:$K459,0,MATCH(AP$450,$H$450:$K$450,0))*HLOOKUP(AP$449,$J$446:$R$447,2)</f>
        <v>0</v>
      </c>
      <c r="AQ459" s="1003" cm="1">
        <f t="array" ref="AQ459">INDEX($H459:$K459,0,MATCH(AQ$450,$H$450:$K$450,0))*HLOOKUP(AQ$449,$J$446:$R$447,2)</f>
        <v>0</v>
      </c>
      <c r="AR459" s="1003" cm="1">
        <f t="array" ref="AR459">INDEX($H459:$K459,0,MATCH(AR$450,$H$450:$K$450,0))*HLOOKUP(AR$449,$J$446:$R$447,2)</f>
        <v>0</v>
      </c>
      <c r="AS459" s="1003" cm="1">
        <f t="array" ref="AS459">INDEX($H459:$K459,0,MATCH(AS$450,$H$450:$K$450,0))*HLOOKUP(AS$449,$J$446:$R$447,2)</f>
        <v>0</v>
      </c>
      <c r="AT459" s="1003" cm="1">
        <f t="array" ref="AT459">INDEX($H459:$K459,0,MATCH(AT$450,$H$450:$K$450,0))*HLOOKUP(AT$449,$J$446:$R$447,2)</f>
        <v>0</v>
      </c>
      <c r="AU459" s="1003" cm="1">
        <f t="array" ref="AU459">INDEX($H459:$K459,0,MATCH(AU$450,$H$450:$K$450,0))*HLOOKUP(AU$449,$J$446:$R$447,2)</f>
        <v>0</v>
      </c>
      <c r="AV459" s="312"/>
      <c r="AW459" s="312"/>
      <c r="AX459" s="695"/>
      <c r="AY459" s="690"/>
      <c r="AZ459" s="690"/>
      <c r="BA459" s="690"/>
    </row>
    <row r="460" spans="1:53" s="687" customFormat="1" ht="15" outlineLevel="1" x14ac:dyDescent="0.25">
      <c r="A460" s="691"/>
      <c r="B460" s="688"/>
      <c r="C460" s="700"/>
      <c r="D460" s="700"/>
      <c r="E460" s="700"/>
      <c r="F460" s="704"/>
      <c r="G460" s="704" t="str">
        <f t="shared" si="76"/>
        <v>GGGC1OFa2</v>
      </c>
      <c r="H460" s="356">
        <v>0</v>
      </c>
      <c r="I460" s="356">
        <v>0</v>
      </c>
      <c r="J460" s="356">
        <v>0</v>
      </c>
      <c r="K460" s="356">
        <v>0</v>
      </c>
      <c r="L460" s="1003" cm="1">
        <f t="array" ref="L460">INDEX($H460:$K460,0,MATCH(L$450,$H$450:$K$450,0))*HLOOKUP(L$449,$J$446:$R$447,2)</f>
        <v>0</v>
      </c>
      <c r="M460" s="1003" cm="1">
        <f t="array" ref="M460">INDEX($H460:$K460,0,MATCH(M$450,$H$450:$K$450,0))*HLOOKUP(M$449,$J$446:$R$447,2)</f>
        <v>0</v>
      </c>
      <c r="N460" s="1003" cm="1">
        <f t="array" ref="N460">INDEX($H460:$K460,0,MATCH(N$450,$H$450:$K$450,0))*HLOOKUP(N$449,$J$446:$R$447,2)</f>
        <v>0</v>
      </c>
      <c r="O460" s="1003" cm="1">
        <f t="array" ref="O460">INDEX($H460:$K460,0,MATCH(O$450,$H$450:$K$450,0))*HLOOKUP(O$449,$J$446:$R$447,2)</f>
        <v>0</v>
      </c>
      <c r="P460" s="1003" cm="1">
        <f t="array" ref="P460">INDEX($H460:$K460,0,MATCH(P$450,$H$450:$K$450,0))*HLOOKUP(P$449,$J$446:$R$447,2)</f>
        <v>0</v>
      </c>
      <c r="Q460" s="1003" cm="1">
        <f t="array" ref="Q460">INDEX($H460:$K460,0,MATCH(Q$450,$H$450:$K$450,0))*HLOOKUP(Q$449,$J$446:$R$447,2)</f>
        <v>0</v>
      </c>
      <c r="R460" s="1003" cm="1">
        <f t="array" ref="R460">INDEX($H460:$K460,0,MATCH(R$450,$H$450:$K$450,0))*HLOOKUP(R$449,$J$446:$R$447,2)</f>
        <v>0</v>
      </c>
      <c r="S460" s="1003" cm="1">
        <f t="array" ref="S460">INDEX($H460:$K460,0,MATCH(S$450,$H$450:$K$450,0))*HLOOKUP(S$449,$J$446:$R$447,2)</f>
        <v>0</v>
      </c>
      <c r="T460" s="1003" cm="1">
        <f t="array" ref="T460">INDEX($H460:$K460,0,MATCH(T$450,$H$450:$K$450,0))*HLOOKUP(T$449,$J$446:$R$447,2)</f>
        <v>0</v>
      </c>
      <c r="U460" s="1003" cm="1">
        <f t="array" ref="U460">INDEX($H460:$K460,0,MATCH(U$450,$H$450:$K$450,0))*HLOOKUP(U$449,$J$446:$R$447,2)</f>
        <v>0</v>
      </c>
      <c r="V460" s="1003" cm="1">
        <f t="array" ref="V460">INDEX($H460:$K460,0,MATCH(V$450,$H$450:$K$450,0))*HLOOKUP(V$449,$J$446:$R$447,2)</f>
        <v>0</v>
      </c>
      <c r="W460" s="1003" cm="1">
        <f t="array" ref="W460">INDEX($H460:$K460,0,MATCH(W$450,$H$450:$K$450,0))*HLOOKUP(W$449,$J$446:$R$447,2)</f>
        <v>0</v>
      </c>
      <c r="X460" s="1003" cm="1">
        <f t="array" ref="X460">INDEX($H460:$K460,0,MATCH(X$450,$H$450:$K$450,0))*HLOOKUP(X$449,$J$446:$R$447,2)</f>
        <v>0</v>
      </c>
      <c r="Y460" s="1003" cm="1">
        <f t="array" ref="Y460">INDEX($H460:$K460,0,MATCH(Y$450,$H$450:$K$450,0))*HLOOKUP(Y$449,$J$446:$R$447,2)</f>
        <v>0</v>
      </c>
      <c r="Z460" s="1003" cm="1">
        <f t="array" ref="Z460">INDEX($H460:$K460,0,MATCH(Z$450,$H$450:$K$450,0))*HLOOKUP(Z$449,$J$446:$R$447,2)</f>
        <v>0</v>
      </c>
      <c r="AA460" s="1003" cm="1">
        <f t="array" ref="AA460">INDEX($H460:$K460,0,MATCH(AA$450,$H$450:$K$450,0))*HLOOKUP(AA$449,$J$446:$R$447,2)</f>
        <v>0</v>
      </c>
      <c r="AB460" s="1003" cm="1">
        <f t="array" ref="AB460">INDEX($H460:$K460,0,MATCH(AB$450,$H$450:$K$450,0))*HLOOKUP(AB$449,$J$446:$R$447,2)</f>
        <v>0</v>
      </c>
      <c r="AC460" s="1003" cm="1">
        <f t="array" ref="AC460">INDEX($H460:$K460,0,MATCH(AC$450,$H$450:$K$450,0))*HLOOKUP(AC$449,$J$446:$R$447,2)</f>
        <v>0</v>
      </c>
      <c r="AD460" s="1003" cm="1">
        <f t="array" ref="AD460">INDEX($H460:$K460,0,MATCH(AD$450,$H$450:$K$450,0))*HLOOKUP(AD$449,$J$446:$R$447,2)</f>
        <v>0</v>
      </c>
      <c r="AE460" s="1003" cm="1">
        <f t="array" ref="AE460">INDEX($H460:$K460,0,MATCH(AE$450,$H$450:$K$450,0))*HLOOKUP(AE$449,$J$446:$R$447,2)</f>
        <v>0</v>
      </c>
      <c r="AF460" s="1003" cm="1">
        <f t="array" ref="AF460">INDEX($H460:$K460,0,MATCH(AF$450,$H$450:$K$450,0))*HLOOKUP(AF$449,$J$446:$R$447,2)</f>
        <v>0</v>
      </c>
      <c r="AG460" s="1003" cm="1">
        <f t="array" ref="AG460">INDEX($H460:$K460,0,MATCH(AG$450,$H$450:$K$450,0))*HLOOKUP(AG$449,$J$446:$R$447,2)</f>
        <v>0</v>
      </c>
      <c r="AH460" s="1003" cm="1">
        <f t="array" ref="AH460">INDEX($H460:$K460,0,MATCH(AH$450,$H$450:$K$450,0))*HLOOKUP(AH$449,$J$446:$R$447,2)</f>
        <v>0</v>
      </c>
      <c r="AI460" s="1003" cm="1">
        <f t="array" ref="AI460">INDEX($H460:$K460,0,MATCH(AI$450,$H$450:$K$450,0))*HLOOKUP(AI$449,$J$446:$R$447,2)</f>
        <v>0</v>
      </c>
      <c r="AJ460" s="1003" cm="1">
        <f t="array" ref="AJ460">INDEX($H460:$K460,0,MATCH(AJ$450,$H$450:$K$450,0))*HLOOKUP(AJ$449,$J$446:$R$447,2)</f>
        <v>0</v>
      </c>
      <c r="AK460" s="1003" cm="1">
        <f t="array" ref="AK460">INDEX($H460:$K460,0,MATCH(AK$450,$H$450:$K$450,0))*HLOOKUP(AK$449,$J$446:$R$447,2)</f>
        <v>0</v>
      </c>
      <c r="AL460" s="1003" cm="1">
        <f t="array" ref="AL460">INDEX($H460:$K460,0,MATCH(AL$450,$H$450:$K$450,0))*HLOOKUP(AL$449,$J$446:$R$447,2)</f>
        <v>0</v>
      </c>
      <c r="AM460" s="1003" cm="1">
        <f t="array" ref="AM460">INDEX($H460:$K460,0,MATCH(AM$450,$H$450:$K$450,0))*HLOOKUP(AM$449,$J$446:$R$447,2)</f>
        <v>0</v>
      </c>
      <c r="AN460" s="1003" cm="1">
        <f t="array" ref="AN460">INDEX($H460:$K460,0,MATCH(AN$450,$H$450:$K$450,0))*HLOOKUP(AN$449,$J$446:$R$447,2)</f>
        <v>0</v>
      </c>
      <c r="AO460" s="1003" cm="1">
        <f t="array" ref="AO460">INDEX($H460:$K460,0,MATCH(AO$450,$H$450:$K$450,0))*HLOOKUP(AO$449,$J$446:$R$447,2)</f>
        <v>0</v>
      </c>
      <c r="AP460" s="1003" cm="1">
        <f t="array" ref="AP460">INDEX($H460:$K460,0,MATCH(AP$450,$H$450:$K$450,0))*HLOOKUP(AP$449,$J$446:$R$447,2)</f>
        <v>0</v>
      </c>
      <c r="AQ460" s="1003" cm="1">
        <f t="array" ref="AQ460">INDEX($H460:$K460,0,MATCH(AQ$450,$H$450:$K$450,0))*HLOOKUP(AQ$449,$J$446:$R$447,2)</f>
        <v>0</v>
      </c>
      <c r="AR460" s="1003" cm="1">
        <f t="array" ref="AR460">INDEX($H460:$K460,0,MATCH(AR$450,$H$450:$K$450,0))*HLOOKUP(AR$449,$J$446:$R$447,2)</f>
        <v>0</v>
      </c>
      <c r="AS460" s="1003" cm="1">
        <f t="array" ref="AS460">INDEX($H460:$K460,0,MATCH(AS$450,$H$450:$K$450,0))*HLOOKUP(AS$449,$J$446:$R$447,2)</f>
        <v>0</v>
      </c>
      <c r="AT460" s="1003" cm="1">
        <f t="array" ref="AT460">INDEX($H460:$K460,0,MATCH(AT$450,$H$450:$K$450,0))*HLOOKUP(AT$449,$J$446:$R$447,2)</f>
        <v>0</v>
      </c>
      <c r="AU460" s="1003" cm="1">
        <f t="array" ref="AU460">INDEX($H460:$K460,0,MATCH(AU$450,$H$450:$K$450,0))*HLOOKUP(AU$449,$J$446:$R$447,2)</f>
        <v>0</v>
      </c>
      <c r="AV460" s="312"/>
      <c r="AW460" s="312"/>
      <c r="AX460" s="695"/>
      <c r="AY460" s="690"/>
      <c r="AZ460" s="690"/>
      <c r="BA460" s="690"/>
    </row>
    <row r="461" spans="1:53" s="687" customFormat="1" ht="15" outlineLevel="1" x14ac:dyDescent="0.25">
      <c r="A461" s="691"/>
      <c r="B461" s="688"/>
      <c r="C461" s="700"/>
      <c r="D461" s="700"/>
      <c r="E461" s="700"/>
      <c r="F461" s="704"/>
      <c r="G461" s="704" t="str">
        <f t="shared" si="76"/>
        <v>SPSPSPSPSPsp</v>
      </c>
      <c r="H461" s="356">
        <v>0</v>
      </c>
      <c r="I461" s="356">
        <v>0</v>
      </c>
      <c r="J461" s="356">
        <v>0</v>
      </c>
      <c r="K461" s="356">
        <v>0</v>
      </c>
      <c r="L461" s="1003" cm="1">
        <f t="array" ref="L461">INDEX($H461:$K461,0,MATCH(L$450,$H$450:$K$450,0))*HLOOKUP(L$449,$J$446:$R$447,2)</f>
        <v>0</v>
      </c>
      <c r="M461" s="1003" cm="1">
        <f t="array" ref="M461">INDEX($H461:$K461,0,MATCH(M$450,$H$450:$K$450,0))*HLOOKUP(M$449,$J$446:$R$447,2)</f>
        <v>0</v>
      </c>
      <c r="N461" s="1003" cm="1">
        <f t="array" ref="N461">INDEX($H461:$K461,0,MATCH(N$450,$H$450:$K$450,0))*HLOOKUP(N$449,$J$446:$R$447,2)</f>
        <v>0</v>
      </c>
      <c r="O461" s="1003" cm="1">
        <f t="array" ref="O461">INDEX($H461:$K461,0,MATCH(O$450,$H$450:$K$450,0))*HLOOKUP(O$449,$J$446:$R$447,2)</f>
        <v>0</v>
      </c>
      <c r="P461" s="1003" cm="1">
        <f t="array" ref="P461">INDEX($H461:$K461,0,MATCH(P$450,$H$450:$K$450,0))*HLOOKUP(P$449,$J$446:$R$447,2)</f>
        <v>0</v>
      </c>
      <c r="Q461" s="1003" cm="1">
        <f t="array" ref="Q461">INDEX($H461:$K461,0,MATCH(Q$450,$H$450:$K$450,0))*HLOOKUP(Q$449,$J$446:$R$447,2)</f>
        <v>0</v>
      </c>
      <c r="R461" s="1003" cm="1">
        <f t="array" ref="R461">INDEX($H461:$K461,0,MATCH(R$450,$H$450:$K$450,0))*HLOOKUP(R$449,$J$446:$R$447,2)</f>
        <v>0</v>
      </c>
      <c r="S461" s="1003" cm="1">
        <f t="array" ref="S461">INDEX($H461:$K461,0,MATCH(S$450,$H$450:$K$450,0))*HLOOKUP(S$449,$J$446:$R$447,2)</f>
        <v>0</v>
      </c>
      <c r="T461" s="1003" cm="1">
        <f t="array" ref="T461">INDEX($H461:$K461,0,MATCH(T$450,$H$450:$K$450,0))*HLOOKUP(T$449,$J$446:$R$447,2)</f>
        <v>0</v>
      </c>
      <c r="U461" s="1003" cm="1">
        <f t="array" ref="U461">INDEX($H461:$K461,0,MATCH(U$450,$H$450:$K$450,0))*HLOOKUP(U$449,$J$446:$R$447,2)</f>
        <v>0</v>
      </c>
      <c r="V461" s="1003" cm="1">
        <f t="array" ref="V461">INDEX($H461:$K461,0,MATCH(V$450,$H$450:$K$450,0))*HLOOKUP(V$449,$J$446:$R$447,2)</f>
        <v>0</v>
      </c>
      <c r="W461" s="1003" cm="1">
        <f t="array" ref="W461">INDEX($H461:$K461,0,MATCH(W$450,$H$450:$K$450,0))*HLOOKUP(W$449,$J$446:$R$447,2)</f>
        <v>0</v>
      </c>
      <c r="X461" s="1003" cm="1">
        <f t="array" ref="X461">INDEX($H461:$K461,0,MATCH(X$450,$H$450:$K$450,0))*HLOOKUP(X$449,$J$446:$R$447,2)</f>
        <v>0</v>
      </c>
      <c r="Y461" s="1003" cm="1">
        <f t="array" ref="Y461">INDEX($H461:$K461,0,MATCH(Y$450,$H$450:$K$450,0))*HLOOKUP(Y$449,$J$446:$R$447,2)</f>
        <v>0</v>
      </c>
      <c r="Z461" s="1003" cm="1">
        <f t="array" ref="Z461">INDEX($H461:$K461,0,MATCH(Z$450,$H$450:$K$450,0))*HLOOKUP(Z$449,$J$446:$R$447,2)</f>
        <v>0</v>
      </c>
      <c r="AA461" s="1003" cm="1">
        <f t="array" ref="AA461">INDEX($H461:$K461,0,MATCH(AA$450,$H$450:$K$450,0))*HLOOKUP(AA$449,$J$446:$R$447,2)</f>
        <v>0</v>
      </c>
      <c r="AB461" s="1003" cm="1">
        <f t="array" ref="AB461">INDEX($H461:$K461,0,MATCH(AB$450,$H$450:$K$450,0))*HLOOKUP(AB$449,$J$446:$R$447,2)</f>
        <v>0</v>
      </c>
      <c r="AC461" s="1003" cm="1">
        <f t="array" ref="AC461">INDEX($H461:$K461,0,MATCH(AC$450,$H$450:$K$450,0))*HLOOKUP(AC$449,$J$446:$R$447,2)</f>
        <v>0</v>
      </c>
      <c r="AD461" s="1003" cm="1">
        <f t="array" ref="AD461">INDEX($H461:$K461,0,MATCH(AD$450,$H$450:$K$450,0))*HLOOKUP(AD$449,$J$446:$R$447,2)</f>
        <v>0</v>
      </c>
      <c r="AE461" s="1003" cm="1">
        <f t="array" ref="AE461">INDEX($H461:$K461,0,MATCH(AE$450,$H$450:$K$450,0))*HLOOKUP(AE$449,$J$446:$R$447,2)</f>
        <v>0</v>
      </c>
      <c r="AF461" s="1003" cm="1">
        <f t="array" ref="AF461">INDEX($H461:$K461,0,MATCH(AF$450,$H$450:$K$450,0))*HLOOKUP(AF$449,$J$446:$R$447,2)</f>
        <v>0</v>
      </c>
      <c r="AG461" s="1003" cm="1">
        <f t="array" ref="AG461">INDEX($H461:$K461,0,MATCH(AG$450,$H$450:$K$450,0))*HLOOKUP(AG$449,$J$446:$R$447,2)</f>
        <v>0</v>
      </c>
      <c r="AH461" s="1003" cm="1">
        <f t="array" ref="AH461">INDEX($H461:$K461,0,MATCH(AH$450,$H$450:$K$450,0))*HLOOKUP(AH$449,$J$446:$R$447,2)</f>
        <v>0</v>
      </c>
      <c r="AI461" s="1003" cm="1">
        <f t="array" ref="AI461">INDEX($H461:$K461,0,MATCH(AI$450,$H$450:$K$450,0))*HLOOKUP(AI$449,$J$446:$R$447,2)</f>
        <v>0</v>
      </c>
      <c r="AJ461" s="1003" cm="1">
        <f t="array" ref="AJ461">INDEX($H461:$K461,0,MATCH(AJ$450,$H$450:$K$450,0))*HLOOKUP(AJ$449,$J$446:$R$447,2)</f>
        <v>0</v>
      </c>
      <c r="AK461" s="1003" cm="1">
        <f t="array" ref="AK461">INDEX($H461:$K461,0,MATCH(AK$450,$H$450:$K$450,0))*HLOOKUP(AK$449,$J$446:$R$447,2)</f>
        <v>0</v>
      </c>
      <c r="AL461" s="1003" cm="1">
        <f t="array" ref="AL461">INDEX($H461:$K461,0,MATCH(AL$450,$H$450:$K$450,0))*HLOOKUP(AL$449,$J$446:$R$447,2)</f>
        <v>0</v>
      </c>
      <c r="AM461" s="1003" cm="1">
        <f t="array" ref="AM461">INDEX($H461:$K461,0,MATCH(AM$450,$H$450:$K$450,0))*HLOOKUP(AM$449,$J$446:$R$447,2)</f>
        <v>0</v>
      </c>
      <c r="AN461" s="1003" cm="1">
        <f t="array" ref="AN461">INDEX($H461:$K461,0,MATCH(AN$450,$H$450:$K$450,0))*HLOOKUP(AN$449,$J$446:$R$447,2)</f>
        <v>0</v>
      </c>
      <c r="AO461" s="1003" cm="1">
        <f t="array" ref="AO461">INDEX($H461:$K461,0,MATCH(AO$450,$H$450:$K$450,0))*HLOOKUP(AO$449,$J$446:$R$447,2)</f>
        <v>0</v>
      </c>
      <c r="AP461" s="1003" cm="1">
        <f t="array" ref="AP461">INDEX($H461:$K461,0,MATCH(AP$450,$H$450:$K$450,0))*HLOOKUP(AP$449,$J$446:$R$447,2)</f>
        <v>0</v>
      </c>
      <c r="AQ461" s="1003" cm="1">
        <f t="array" ref="AQ461">INDEX($H461:$K461,0,MATCH(AQ$450,$H$450:$K$450,0))*HLOOKUP(AQ$449,$J$446:$R$447,2)</f>
        <v>0</v>
      </c>
      <c r="AR461" s="1003" cm="1">
        <f t="array" ref="AR461">INDEX($H461:$K461,0,MATCH(AR$450,$H$450:$K$450,0))*HLOOKUP(AR$449,$J$446:$R$447,2)</f>
        <v>0</v>
      </c>
      <c r="AS461" s="1003" cm="1">
        <f t="array" ref="AS461">INDEX($H461:$K461,0,MATCH(AS$450,$H$450:$K$450,0))*HLOOKUP(AS$449,$J$446:$R$447,2)</f>
        <v>0</v>
      </c>
      <c r="AT461" s="1003" cm="1">
        <f t="array" ref="AT461">INDEX($H461:$K461,0,MATCH(AT$450,$H$450:$K$450,0))*HLOOKUP(AT$449,$J$446:$R$447,2)</f>
        <v>0</v>
      </c>
      <c r="AU461" s="1003" cm="1">
        <f t="array" ref="AU461">INDEX($H461:$K461,0,MATCH(AU$450,$H$450:$K$450,0))*HLOOKUP(AU$449,$J$446:$R$447,2)</f>
        <v>0</v>
      </c>
      <c r="AV461" s="312"/>
      <c r="AW461" s="312"/>
      <c r="AX461" s="695"/>
      <c r="AY461" s="690"/>
      <c r="AZ461" s="690"/>
      <c r="BA461" s="690"/>
    </row>
    <row r="462" spans="1:53" s="76" customFormat="1" ht="15" outlineLevel="1" x14ac:dyDescent="0.25">
      <c r="A462" s="233"/>
      <c r="B462" s="234"/>
      <c r="C462" s="244"/>
      <c r="D462" s="244"/>
      <c r="E462" s="244"/>
      <c r="F462" s="252"/>
      <c r="G462" s="704" t="str">
        <f t="shared" si="76"/>
        <v>YABA2Ba</v>
      </c>
      <c r="H462" s="356">
        <v>0</v>
      </c>
      <c r="I462" s="356">
        <v>0</v>
      </c>
      <c r="J462" s="356">
        <v>0</v>
      </c>
      <c r="K462" s="356">
        <v>0</v>
      </c>
      <c r="L462" s="1003" cm="1">
        <f t="array" ref="L462">INDEX($H462:$K462,0,MATCH(L$450,$H$450:$K$450,0))*HLOOKUP(L$449,$J$446:$R$447,2)</f>
        <v>0</v>
      </c>
      <c r="M462" s="1003" cm="1">
        <f t="array" ref="M462">INDEX($H462:$K462,0,MATCH(M$450,$H$450:$K$450,0))*HLOOKUP(M$449,$J$446:$R$447,2)</f>
        <v>0</v>
      </c>
      <c r="N462" s="1003" cm="1">
        <f t="array" ref="N462">INDEX($H462:$K462,0,MATCH(N$450,$H$450:$K$450,0))*HLOOKUP(N$449,$J$446:$R$447,2)</f>
        <v>0</v>
      </c>
      <c r="O462" s="1003" cm="1">
        <f t="array" ref="O462">INDEX($H462:$K462,0,MATCH(O$450,$H$450:$K$450,0))*HLOOKUP(O$449,$J$446:$R$447,2)</f>
        <v>0</v>
      </c>
      <c r="P462" s="1003" cm="1">
        <f t="array" ref="P462">INDEX($H462:$K462,0,MATCH(P$450,$H$450:$K$450,0))*HLOOKUP(P$449,$J$446:$R$447,2)</f>
        <v>0</v>
      </c>
      <c r="Q462" s="1003" cm="1">
        <f t="array" ref="Q462">INDEX($H462:$K462,0,MATCH(Q$450,$H$450:$K$450,0))*HLOOKUP(Q$449,$J$446:$R$447,2)</f>
        <v>0</v>
      </c>
      <c r="R462" s="1003" cm="1">
        <f t="array" ref="R462">INDEX($H462:$K462,0,MATCH(R$450,$H$450:$K$450,0))*HLOOKUP(R$449,$J$446:$R$447,2)</f>
        <v>0</v>
      </c>
      <c r="S462" s="1003" cm="1">
        <f t="array" ref="S462">INDEX($H462:$K462,0,MATCH(S$450,$H$450:$K$450,0))*HLOOKUP(S$449,$J$446:$R$447,2)</f>
        <v>0</v>
      </c>
      <c r="T462" s="1003" cm="1">
        <f t="array" ref="T462">INDEX($H462:$K462,0,MATCH(T$450,$H$450:$K$450,0))*HLOOKUP(T$449,$J$446:$R$447,2)</f>
        <v>0</v>
      </c>
      <c r="U462" s="1003" cm="1">
        <f t="array" ref="U462">INDEX($H462:$K462,0,MATCH(U$450,$H$450:$K$450,0))*HLOOKUP(U$449,$J$446:$R$447,2)</f>
        <v>0</v>
      </c>
      <c r="V462" s="1003" cm="1">
        <f t="array" ref="V462">INDEX($H462:$K462,0,MATCH(V$450,$H$450:$K$450,0))*HLOOKUP(V$449,$J$446:$R$447,2)</f>
        <v>0</v>
      </c>
      <c r="W462" s="1003" cm="1">
        <f t="array" ref="W462">INDEX($H462:$K462,0,MATCH(W$450,$H$450:$K$450,0))*HLOOKUP(W$449,$J$446:$R$447,2)</f>
        <v>0</v>
      </c>
      <c r="X462" s="1003" cm="1">
        <f t="array" ref="X462">INDEX($H462:$K462,0,MATCH(X$450,$H$450:$K$450,0))*HLOOKUP(X$449,$J$446:$R$447,2)</f>
        <v>0</v>
      </c>
      <c r="Y462" s="1003" cm="1">
        <f t="array" ref="Y462">INDEX($H462:$K462,0,MATCH(Y$450,$H$450:$K$450,0))*HLOOKUP(Y$449,$J$446:$R$447,2)</f>
        <v>0</v>
      </c>
      <c r="Z462" s="1003" cm="1">
        <f t="array" ref="Z462">INDEX($H462:$K462,0,MATCH(Z$450,$H$450:$K$450,0))*HLOOKUP(Z$449,$J$446:$R$447,2)</f>
        <v>0</v>
      </c>
      <c r="AA462" s="1003" cm="1">
        <f t="array" ref="AA462">INDEX($H462:$K462,0,MATCH(AA$450,$H$450:$K$450,0))*HLOOKUP(AA$449,$J$446:$R$447,2)</f>
        <v>0</v>
      </c>
      <c r="AB462" s="1003" cm="1">
        <f t="array" ref="AB462">INDEX($H462:$K462,0,MATCH(AB$450,$H$450:$K$450,0))*HLOOKUP(AB$449,$J$446:$R$447,2)</f>
        <v>0</v>
      </c>
      <c r="AC462" s="1003" cm="1">
        <f t="array" ref="AC462">INDEX($H462:$K462,0,MATCH(AC$450,$H$450:$K$450,0))*HLOOKUP(AC$449,$J$446:$R$447,2)</f>
        <v>0</v>
      </c>
      <c r="AD462" s="1003" cm="1">
        <f t="array" ref="AD462">INDEX($H462:$K462,0,MATCH(AD$450,$H$450:$K$450,0))*HLOOKUP(AD$449,$J$446:$R$447,2)</f>
        <v>0</v>
      </c>
      <c r="AE462" s="1003" cm="1">
        <f t="array" ref="AE462">INDEX($H462:$K462,0,MATCH(AE$450,$H$450:$K$450,0))*HLOOKUP(AE$449,$J$446:$R$447,2)</f>
        <v>0</v>
      </c>
      <c r="AF462" s="1003" cm="1">
        <f t="array" ref="AF462">INDEX($H462:$K462,0,MATCH(AF$450,$H$450:$K$450,0))*HLOOKUP(AF$449,$J$446:$R$447,2)</f>
        <v>0</v>
      </c>
      <c r="AG462" s="1003" cm="1">
        <f t="array" ref="AG462">INDEX($H462:$K462,0,MATCH(AG$450,$H$450:$K$450,0))*HLOOKUP(AG$449,$J$446:$R$447,2)</f>
        <v>0</v>
      </c>
      <c r="AH462" s="1003" cm="1">
        <f t="array" ref="AH462">INDEX($H462:$K462,0,MATCH(AH$450,$H$450:$K$450,0))*HLOOKUP(AH$449,$J$446:$R$447,2)</f>
        <v>0</v>
      </c>
      <c r="AI462" s="1003" cm="1">
        <f t="array" ref="AI462">INDEX($H462:$K462,0,MATCH(AI$450,$H$450:$K$450,0))*HLOOKUP(AI$449,$J$446:$R$447,2)</f>
        <v>0</v>
      </c>
      <c r="AJ462" s="1003" cm="1">
        <f t="array" ref="AJ462">INDEX($H462:$K462,0,MATCH(AJ$450,$H$450:$K$450,0))*HLOOKUP(AJ$449,$J$446:$R$447,2)</f>
        <v>0</v>
      </c>
      <c r="AK462" s="1003" cm="1">
        <f t="array" ref="AK462">INDEX($H462:$K462,0,MATCH(AK$450,$H$450:$K$450,0))*HLOOKUP(AK$449,$J$446:$R$447,2)</f>
        <v>0</v>
      </c>
      <c r="AL462" s="1003" cm="1">
        <f t="array" ref="AL462">INDEX($H462:$K462,0,MATCH(AL$450,$H$450:$K$450,0))*HLOOKUP(AL$449,$J$446:$R$447,2)</f>
        <v>0</v>
      </c>
      <c r="AM462" s="1003" cm="1">
        <f t="array" ref="AM462">INDEX($H462:$K462,0,MATCH(AM$450,$H$450:$K$450,0))*HLOOKUP(AM$449,$J$446:$R$447,2)</f>
        <v>0</v>
      </c>
      <c r="AN462" s="1003" cm="1">
        <f t="array" ref="AN462">INDEX($H462:$K462,0,MATCH(AN$450,$H$450:$K$450,0))*HLOOKUP(AN$449,$J$446:$R$447,2)</f>
        <v>0</v>
      </c>
      <c r="AO462" s="1003" cm="1">
        <f t="array" ref="AO462">INDEX($H462:$K462,0,MATCH(AO$450,$H$450:$K$450,0))*HLOOKUP(AO$449,$J$446:$R$447,2)</f>
        <v>0</v>
      </c>
      <c r="AP462" s="1003" cm="1">
        <f t="array" ref="AP462">INDEX($H462:$K462,0,MATCH(AP$450,$H$450:$K$450,0))*HLOOKUP(AP$449,$J$446:$R$447,2)</f>
        <v>0</v>
      </c>
      <c r="AQ462" s="1003" cm="1">
        <f t="array" ref="AQ462">INDEX($H462:$K462,0,MATCH(AQ$450,$H$450:$K$450,0))*HLOOKUP(AQ$449,$J$446:$R$447,2)</f>
        <v>0</v>
      </c>
      <c r="AR462" s="1003" cm="1">
        <f t="array" ref="AR462">INDEX($H462:$K462,0,MATCH(AR$450,$H$450:$K$450,0))*HLOOKUP(AR$449,$J$446:$R$447,2)</f>
        <v>0</v>
      </c>
      <c r="AS462" s="1003" cm="1">
        <f t="array" ref="AS462">INDEX($H462:$K462,0,MATCH(AS$450,$H$450:$K$450,0))*HLOOKUP(AS$449,$J$446:$R$447,2)</f>
        <v>0</v>
      </c>
      <c r="AT462" s="1003" cm="1">
        <f t="array" ref="AT462">INDEX($H462:$K462,0,MATCH(AT$450,$H$450:$K$450,0))*HLOOKUP(AT$449,$J$446:$R$447,2)</f>
        <v>0</v>
      </c>
      <c r="AU462" s="1003" cm="1">
        <f t="array" ref="AU462">INDEX($H462:$K462,0,MATCH(AU$450,$H$450:$K$450,0))*HLOOKUP(AU$449,$J$446:$R$447,2)</f>
        <v>0</v>
      </c>
      <c r="AV462" s="312"/>
      <c r="AW462" s="312"/>
      <c r="AX462" s="243"/>
      <c r="AY462" s="235"/>
      <c r="AZ462" s="235"/>
      <c r="BA462" s="235"/>
    </row>
    <row r="463" spans="1:53" s="76" customFormat="1" ht="15" outlineLevel="1" x14ac:dyDescent="0.25">
      <c r="A463" s="233"/>
      <c r="B463" s="234"/>
      <c r="C463" s="244"/>
      <c r="D463" s="244"/>
      <c r="E463" s="244"/>
      <c r="F463" s="252"/>
      <c r="G463" s="704" t="str">
        <f t="shared" si="76"/>
        <v>AYABA1b</v>
      </c>
      <c r="H463" s="356">
        <v>100</v>
      </c>
      <c r="I463" s="356">
        <v>100</v>
      </c>
      <c r="J463" s="356">
        <v>40</v>
      </c>
      <c r="K463" s="356">
        <v>0</v>
      </c>
      <c r="L463" s="1003" cm="1">
        <f t="array" ref="L463">INDEX($H463:$K463,0,MATCH(L$450,$H$450:$K$450,0))*HLOOKUP(L$449,$J$446:$R$447,2)</f>
        <v>100</v>
      </c>
      <c r="M463" s="1003" cm="1">
        <f t="array" ref="M463">INDEX($H463:$K463,0,MATCH(M$450,$H$450:$K$450,0))*HLOOKUP(M$449,$J$446:$R$447,2)</f>
        <v>100</v>
      </c>
      <c r="N463" s="1003" cm="1">
        <f t="array" ref="N463">INDEX($H463:$K463,0,MATCH(N$450,$H$450:$K$450,0))*HLOOKUP(N$449,$J$446:$R$447,2)</f>
        <v>40</v>
      </c>
      <c r="O463" s="1003" cm="1">
        <f t="array" ref="O463">INDEX($H463:$K463,0,MATCH(O$450,$H$450:$K$450,0))*HLOOKUP(O$449,$J$446:$R$447,2)</f>
        <v>0</v>
      </c>
      <c r="P463" s="1003" cm="1">
        <f t="array" ref="P463">INDEX($H463:$K463,0,MATCH(P$450,$H$450:$K$450,0))*HLOOKUP(P$449,$J$446:$R$447,2)</f>
        <v>100</v>
      </c>
      <c r="Q463" s="1003" cm="1">
        <f t="array" ref="Q463">INDEX($H463:$K463,0,MATCH(Q$450,$H$450:$K$450,0))*HLOOKUP(Q$449,$J$446:$R$447,2)</f>
        <v>100</v>
      </c>
      <c r="R463" s="1003" cm="1">
        <f t="array" ref="R463">INDEX($H463:$K463,0,MATCH(R$450,$H$450:$K$450,0))*HLOOKUP(R$449,$J$446:$R$447,2)</f>
        <v>40</v>
      </c>
      <c r="S463" s="1003" cm="1">
        <f t="array" ref="S463">INDEX($H463:$K463,0,MATCH(S$450,$H$450:$K$450,0))*HLOOKUP(S$449,$J$446:$R$447,2)</f>
        <v>0</v>
      </c>
      <c r="T463" s="1003" cm="1">
        <f t="array" ref="T463">INDEX($H463:$K463,0,MATCH(T$450,$H$450:$K$450,0))*HLOOKUP(T$449,$J$446:$R$447,2)</f>
        <v>100</v>
      </c>
      <c r="U463" s="1003" cm="1">
        <f t="array" ref="U463">INDEX($H463:$K463,0,MATCH(U$450,$H$450:$K$450,0))*HLOOKUP(U$449,$J$446:$R$447,2)</f>
        <v>100</v>
      </c>
      <c r="V463" s="1003" cm="1">
        <f t="array" ref="V463">INDEX($H463:$K463,0,MATCH(V$450,$H$450:$K$450,0))*HLOOKUP(V$449,$J$446:$R$447,2)</f>
        <v>40</v>
      </c>
      <c r="W463" s="1003" cm="1">
        <f t="array" ref="W463">INDEX($H463:$K463,0,MATCH(W$450,$H$450:$K$450,0))*HLOOKUP(W$449,$J$446:$R$447,2)</f>
        <v>0</v>
      </c>
      <c r="X463" s="1003" cm="1">
        <f t="array" ref="X463">INDEX($H463:$K463,0,MATCH(X$450,$H$450:$K$450,0))*HLOOKUP(X$449,$J$446:$R$447,2)</f>
        <v>100</v>
      </c>
      <c r="Y463" s="1003" cm="1">
        <f t="array" ref="Y463">INDEX($H463:$K463,0,MATCH(Y$450,$H$450:$K$450,0))*HLOOKUP(Y$449,$J$446:$R$447,2)</f>
        <v>100</v>
      </c>
      <c r="Z463" s="1003" cm="1">
        <f t="array" ref="Z463">INDEX($H463:$K463,0,MATCH(Z$450,$H$450:$K$450,0))*HLOOKUP(Z$449,$J$446:$R$447,2)</f>
        <v>40</v>
      </c>
      <c r="AA463" s="1003" cm="1">
        <f t="array" ref="AA463">INDEX($H463:$K463,0,MATCH(AA$450,$H$450:$K$450,0))*HLOOKUP(AA$449,$J$446:$R$447,2)</f>
        <v>0</v>
      </c>
      <c r="AB463" s="1003" cm="1">
        <f t="array" ref="AB463">INDEX($H463:$K463,0,MATCH(AB$450,$H$450:$K$450,0))*HLOOKUP(AB$449,$J$446:$R$447,2)</f>
        <v>100</v>
      </c>
      <c r="AC463" s="1003" cm="1">
        <f t="array" ref="AC463">INDEX($H463:$K463,0,MATCH(AC$450,$H$450:$K$450,0))*HLOOKUP(AC$449,$J$446:$R$447,2)</f>
        <v>100</v>
      </c>
      <c r="AD463" s="1003" cm="1">
        <f t="array" ref="AD463">INDEX($H463:$K463,0,MATCH(AD$450,$H$450:$K$450,0))*HLOOKUP(AD$449,$J$446:$R$447,2)</f>
        <v>40</v>
      </c>
      <c r="AE463" s="1003" cm="1">
        <f t="array" ref="AE463">INDEX($H463:$K463,0,MATCH(AE$450,$H$450:$K$450,0))*HLOOKUP(AE$449,$J$446:$R$447,2)</f>
        <v>0</v>
      </c>
      <c r="AF463" s="1003" cm="1">
        <f t="array" ref="AF463">INDEX($H463:$K463,0,MATCH(AF$450,$H$450:$K$450,0))*HLOOKUP(AF$449,$J$446:$R$447,2)</f>
        <v>100</v>
      </c>
      <c r="AG463" s="1003" cm="1">
        <f t="array" ref="AG463">INDEX($H463:$K463,0,MATCH(AG$450,$H$450:$K$450,0))*HLOOKUP(AG$449,$J$446:$R$447,2)</f>
        <v>100</v>
      </c>
      <c r="AH463" s="1003" cm="1">
        <f t="array" ref="AH463">INDEX($H463:$K463,0,MATCH(AH$450,$H$450:$K$450,0))*HLOOKUP(AH$449,$J$446:$R$447,2)</f>
        <v>40</v>
      </c>
      <c r="AI463" s="1003" cm="1">
        <f t="array" ref="AI463">INDEX($H463:$K463,0,MATCH(AI$450,$H$450:$K$450,0))*HLOOKUP(AI$449,$J$446:$R$447,2)</f>
        <v>0</v>
      </c>
      <c r="AJ463" s="1003" cm="1">
        <f t="array" ref="AJ463">INDEX($H463:$K463,0,MATCH(AJ$450,$H$450:$K$450,0))*HLOOKUP(AJ$449,$J$446:$R$447,2)</f>
        <v>100</v>
      </c>
      <c r="AK463" s="1003" cm="1">
        <f t="array" ref="AK463">INDEX($H463:$K463,0,MATCH(AK$450,$H$450:$K$450,0))*HLOOKUP(AK$449,$J$446:$R$447,2)</f>
        <v>100</v>
      </c>
      <c r="AL463" s="1003" cm="1">
        <f t="array" ref="AL463">INDEX($H463:$K463,0,MATCH(AL$450,$H$450:$K$450,0))*HLOOKUP(AL$449,$J$446:$R$447,2)</f>
        <v>40</v>
      </c>
      <c r="AM463" s="1003" cm="1">
        <f t="array" ref="AM463">INDEX($H463:$K463,0,MATCH(AM$450,$H$450:$K$450,0))*HLOOKUP(AM$449,$J$446:$R$447,2)</f>
        <v>0</v>
      </c>
      <c r="AN463" s="1003" cm="1">
        <f t="array" ref="AN463">INDEX($H463:$K463,0,MATCH(AN$450,$H$450:$K$450,0))*HLOOKUP(AN$449,$J$446:$R$447,2)</f>
        <v>100</v>
      </c>
      <c r="AO463" s="1003" cm="1">
        <f t="array" ref="AO463">INDEX($H463:$K463,0,MATCH(AO$450,$H$450:$K$450,0))*HLOOKUP(AO$449,$J$446:$R$447,2)</f>
        <v>100</v>
      </c>
      <c r="AP463" s="1003" cm="1">
        <f t="array" ref="AP463">INDEX($H463:$K463,0,MATCH(AP$450,$H$450:$K$450,0))*HLOOKUP(AP$449,$J$446:$R$447,2)</f>
        <v>40</v>
      </c>
      <c r="AQ463" s="1003" cm="1">
        <f t="array" ref="AQ463">INDEX($H463:$K463,0,MATCH(AQ$450,$H$450:$K$450,0))*HLOOKUP(AQ$449,$J$446:$R$447,2)</f>
        <v>0</v>
      </c>
      <c r="AR463" s="1003" cm="1">
        <f t="array" ref="AR463">INDEX($H463:$K463,0,MATCH(AR$450,$H$450:$K$450,0))*HLOOKUP(AR$449,$J$446:$R$447,2)</f>
        <v>100</v>
      </c>
      <c r="AS463" s="1003" cm="1">
        <f t="array" ref="AS463">INDEX($H463:$K463,0,MATCH(AS$450,$H$450:$K$450,0))*HLOOKUP(AS$449,$J$446:$R$447,2)</f>
        <v>100</v>
      </c>
      <c r="AT463" s="1003" cm="1">
        <f t="array" ref="AT463">INDEX($H463:$K463,0,MATCH(AT$450,$H$450:$K$450,0))*HLOOKUP(AT$449,$J$446:$R$447,2)</f>
        <v>40</v>
      </c>
      <c r="AU463" s="1003" cm="1">
        <f t="array" ref="AU463">INDEX($H463:$K463,0,MATCH(AU$450,$H$450:$K$450,0))*HLOOKUP(AU$449,$J$446:$R$447,2)</f>
        <v>0</v>
      </c>
      <c r="AV463" s="312"/>
      <c r="AW463" s="312"/>
      <c r="AX463" s="243"/>
      <c r="AY463" s="235"/>
      <c r="AZ463" s="235"/>
      <c r="BA463" s="235"/>
    </row>
    <row r="464" spans="1:53" s="687" customFormat="1" ht="15" outlineLevel="1" x14ac:dyDescent="0.25">
      <c r="A464" s="691"/>
      <c r="B464" s="688"/>
      <c r="C464" s="700"/>
      <c r="D464" s="700"/>
      <c r="E464" s="700"/>
      <c r="F464" s="704"/>
      <c r="G464" s="704" t="str">
        <f t="shared" si="76"/>
        <v>AYABA1bd</v>
      </c>
      <c r="H464" s="356">
        <v>100</v>
      </c>
      <c r="I464" s="356">
        <v>100</v>
      </c>
      <c r="J464" s="356">
        <v>40</v>
      </c>
      <c r="K464" s="356">
        <v>0</v>
      </c>
      <c r="L464" s="1003" cm="1">
        <f t="array" ref="L464">INDEX($H464:$K464,0,MATCH(L$450,$H$450:$K$450,0))*HLOOKUP(L$449,$J$446:$R$447,2)</f>
        <v>100</v>
      </c>
      <c r="M464" s="1003" cm="1">
        <f t="array" ref="M464">INDEX($H464:$K464,0,MATCH(M$450,$H$450:$K$450,0))*HLOOKUP(M$449,$J$446:$R$447,2)</f>
        <v>100</v>
      </c>
      <c r="N464" s="1003" cm="1">
        <f t="array" ref="N464">INDEX($H464:$K464,0,MATCH(N$450,$H$450:$K$450,0))*HLOOKUP(N$449,$J$446:$R$447,2)</f>
        <v>40</v>
      </c>
      <c r="O464" s="1003" cm="1">
        <f t="array" ref="O464">INDEX($H464:$K464,0,MATCH(O$450,$H$450:$K$450,0))*HLOOKUP(O$449,$J$446:$R$447,2)</f>
        <v>0</v>
      </c>
      <c r="P464" s="1003" cm="1">
        <f t="array" ref="P464">INDEX($H464:$K464,0,MATCH(P$450,$H$450:$K$450,0))*HLOOKUP(P$449,$J$446:$R$447,2)</f>
        <v>100</v>
      </c>
      <c r="Q464" s="1003" cm="1">
        <f t="array" ref="Q464">INDEX($H464:$K464,0,MATCH(Q$450,$H$450:$K$450,0))*HLOOKUP(Q$449,$J$446:$R$447,2)</f>
        <v>100</v>
      </c>
      <c r="R464" s="1003" cm="1">
        <f t="array" ref="R464">INDEX($H464:$K464,0,MATCH(R$450,$H$450:$K$450,0))*HLOOKUP(R$449,$J$446:$R$447,2)</f>
        <v>40</v>
      </c>
      <c r="S464" s="1003" cm="1">
        <f t="array" ref="S464">INDEX($H464:$K464,0,MATCH(S$450,$H$450:$K$450,0))*HLOOKUP(S$449,$J$446:$R$447,2)</f>
        <v>0</v>
      </c>
      <c r="T464" s="1003" cm="1">
        <f t="array" ref="T464">INDEX($H464:$K464,0,MATCH(T$450,$H$450:$K$450,0))*HLOOKUP(T$449,$J$446:$R$447,2)</f>
        <v>100</v>
      </c>
      <c r="U464" s="1003" cm="1">
        <f t="array" ref="U464">INDEX($H464:$K464,0,MATCH(U$450,$H$450:$K$450,0))*HLOOKUP(U$449,$J$446:$R$447,2)</f>
        <v>100</v>
      </c>
      <c r="V464" s="1003" cm="1">
        <f t="array" ref="V464">INDEX($H464:$K464,0,MATCH(V$450,$H$450:$K$450,0))*HLOOKUP(V$449,$J$446:$R$447,2)</f>
        <v>40</v>
      </c>
      <c r="W464" s="1003" cm="1">
        <f t="array" ref="W464">INDEX($H464:$K464,0,MATCH(W$450,$H$450:$K$450,0))*HLOOKUP(W$449,$J$446:$R$447,2)</f>
        <v>0</v>
      </c>
      <c r="X464" s="1003" cm="1">
        <f t="array" ref="X464">INDEX($H464:$K464,0,MATCH(X$450,$H$450:$K$450,0))*HLOOKUP(X$449,$J$446:$R$447,2)</f>
        <v>100</v>
      </c>
      <c r="Y464" s="1003" cm="1">
        <f t="array" ref="Y464">INDEX($H464:$K464,0,MATCH(Y$450,$H$450:$K$450,0))*HLOOKUP(Y$449,$J$446:$R$447,2)</f>
        <v>100</v>
      </c>
      <c r="Z464" s="1003" cm="1">
        <f t="array" ref="Z464">INDEX($H464:$K464,0,MATCH(Z$450,$H$450:$K$450,0))*HLOOKUP(Z$449,$J$446:$R$447,2)</f>
        <v>40</v>
      </c>
      <c r="AA464" s="1003" cm="1">
        <f t="array" ref="AA464">INDEX($H464:$K464,0,MATCH(AA$450,$H$450:$K$450,0))*HLOOKUP(AA$449,$J$446:$R$447,2)</f>
        <v>0</v>
      </c>
      <c r="AB464" s="1003" cm="1">
        <f t="array" ref="AB464">INDEX($H464:$K464,0,MATCH(AB$450,$H$450:$K$450,0))*HLOOKUP(AB$449,$J$446:$R$447,2)</f>
        <v>100</v>
      </c>
      <c r="AC464" s="1003" cm="1">
        <f t="array" ref="AC464">INDEX($H464:$K464,0,MATCH(AC$450,$H$450:$K$450,0))*HLOOKUP(AC$449,$J$446:$R$447,2)</f>
        <v>100</v>
      </c>
      <c r="AD464" s="1003" cm="1">
        <f t="array" ref="AD464">INDEX($H464:$K464,0,MATCH(AD$450,$H$450:$K$450,0))*HLOOKUP(AD$449,$J$446:$R$447,2)</f>
        <v>40</v>
      </c>
      <c r="AE464" s="1003" cm="1">
        <f t="array" ref="AE464">INDEX($H464:$K464,0,MATCH(AE$450,$H$450:$K$450,0))*HLOOKUP(AE$449,$J$446:$R$447,2)</f>
        <v>0</v>
      </c>
      <c r="AF464" s="1003" cm="1">
        <f t="array" ref="AF464">INDEX($H464:$K464,0,MATCH(AF$450,$H$450:$K$450,0))*HLOOKUP(AF$449,$J$446:$R$447,2)</f>
        <v>100</v>
      </c>
      <c r="AG464" s="1003" cm="1">
        <f t="array" ref="AG464">INDEX($H464:$K464,0,MATCH(AG$450,$H$450:$K$450,0))*HLOOKUP(AG$449,$J$446:$R$447,2)</f>
        <v>100</v>
      </c>
      <c r="AH464" s="1003" cm="1">
        <f t="array" ref="AH464">INDEX($H464:$K464,0,MATCH(AH$450,$H$450:$K$450,0))*HLOOKUP(AH$449,$J$446:$R$447,2)</f>
        <v>40</v>
      </c>
      <c r="AI464" s="1003" cm="1">
        <f t="array" ref="AI464">INDEX($H464:$K464,0,MATCH(AI$450,$H$450:$K$450,0))*HLOOKUP(AI$449,$J$446:$R$447,2)</f>
        <v>0</v>
      </c>
      <c r="AJ464" s="1003" cm="1">
        <f t="array" ref="AJ464">INDEX($H464:$K464,0,MATCH(AJ$450,$H$450:$K$450,0))*HLOOKUP(AJ$449,$J$446:$R$447,2)</f>
        <v>100</v>
      </c>
      <c r="AK464" s="1003" cm="1">
        <f t="array" ref="AK464">INDEX($H464:$K464,0,MATCH(AK$450,$H$450:$K$450,0))*HLOOKUP(AK$449,$J$446:$R$447,2)</f>
        <v>100</v>
      </c>
      <c r="AL464" s="1003" cm="1">
        <f t="array" ref="AL464">INDEX($H464:$K464,0,MATCH(AL$450,$H$450:$K$450,0))*HLOOKUP(AL$449,$J$446:$R$447,2)</f>
        <v>40</v>
      </c>
      <c r="AM464" s="1003" cm="1">
        <f t="array" ref="AM464">INDEX($H464:$K464,0,MATCH(AM$450,$H$450:$K$450,0))*HLOOKUP(AM$449,$J$446:$R$447,2)</f>
        <v>0</v>
      </c>
      <c r="AN464" s="1003" cm="1">
        <f t="array" ref="AN464">INDEX($H464:$K464,0,MATCH(AN$450,$H$450:$K$450,0))*HLOOKUP(AN$449,$J$446:$R$447,2)</f>
        <v>100</v>
      </c>
      <c r="AO464" s="1003" cm="1">
        <f t="array" ref="AO464">INDEX($H464:$K464,0,MATCH(AO$450,$H$450:$K$450,0))*HLOOKUP(AO$449,$J$446:$R$447,2)</f>
        <v>100</v>
      </c>
      <c r="AP464" s="1003" cm="1">
        <f t="array" ref="AP464">INDEX($H464:$K464,0,MATCH(AP$450,$H$450:$K$450,0))*HLOOKUP(AP$449,$J$446:$R$447,2)</f>
        <v>40</v>
      </c>
      <c r="AQ464" s="1003" cm="1">
        <f t="array" ref="AQ464">INDEX($H464:$K464,0,MATCH(AQ$450,$H$450:$K$450,0))*HLOOKUP(AQ$449,$J$446:$R$447,2)</f>
        <v>0</v>
      </c>
      <c r="AR464" s="1003" cm="1">
        <f t="array" ref="AR464">INDEX($H464:$K464,0,MATCH(AR$450,$H$450:$K$450,0))*HLOOKUP(AR$449,$J$446:$R$447,2)</f>
        <v>100</v>
      </c>
      <c r="AS464" s="1003" cm="1">
        <f t="array" ref="AS464">INDEX($H464:$K464,0,MATCH(AS$450,$H$450:$K$450,0))*HLOOKUP(AS$449,$J$446:$R$447,2)</f>
        <v>100</v>
      </c>
      <c r="AT464" s="1003" cm="1">
        <f t="array" ref="AT464">INDEX($H464:$K464,0,MATCH(AT$450,$H$450:$K$450,0))*HLOOKUP(AT$449,$J$446:$R$447,2)</f>
        <v>40</v>
      </c>
      <c r="AU464" s="1003" cm="1">
        <f t="array" ref="AU464">INDEX($H464:$K464,0,MATCH(AU$450,$H$450:$K$450,0))*HLOOKUP(AU$449,$J$446:$R$447,2)</f>
        <v>0</v>
      </c>
      <c r="AV464" s="312"/>
      <c r="AW464" s="312"/>
      <c r="AX464" s="695"/>
      <c r="AY464" s="690"/>
      <c r="AZ464" s="690"/>
      <c r="BA464" s="690"/>
    </row>
    <row r="465" spans="1:53" s="687" customFormat="1" ht="15" outlineLevel="1" x14ac:dyDescent="0.25">
      <c r="A465" s="691"/>
      <c r="B465" s="688"/>
      <c r="C465" s="700"/>
      <c r="D465" s="700"/>
      <c r="E465" s="700"/>
      <c r="F465" s="704"/>
      <c r="G465" s="704" t="str">
        <f t="shared" si="76"/>
        <v>YAOA2OFa</v>
      </c>
      <c r="H465" s="356">
        <v>0</v>
      </c>
      <c r="I465" s="356">
        <v>0</v>
      </c>
      <c r="J465" s="356">
        <v>0</v>
      </c>
      <c r="K465" s="356">
        <v>0</v>
      </c>
      <c r="L465" s="1003" cm="1">
        <f t="array" ref="L465">INDEX($H465:$K465,0,MATCH(L$450,$H$450:$K$450,0))*HLOOKUP(L$449,$J$446:$R$447,2)</f>
        <v>0</v>
      </c>
      <c r="M465" s="1003" cm="1">
        <f t="array" ref="M465">INDEX($H465:$K465,0,MATCH(M$450,$H$450:$K$450,0))*HLOOKUP(M$449,$J$446:$R$447,2)</f>
        <v>0</v>
      </c>
      <c r="N465" s="1003" cm="1">
        <f t="array" ref="N465">INDEX($H465:$K465,0,MATCH(N$450,$H$450:$K$450,0))*HLOOKUP(N$449,$J$446:$R$447,2)</f>
        <v>0</v>
      </c>
      <c r="O465" s="1003" cm="1">
        <f t="array" ref="O465">INDEX($H465:$K465,0,MATCH(O$450,$H$450:$K$450,0))*HLOOKUP(O$449,$J$446:$R$447,2)</f>
        <v>0</v>
      </c>
      <c r="P465" s="1003" cm="1">
        <f t="array" ref="P465">INDEX($H465:$K465,0,MATCH(P$450,$H$450:$K$450,0))*HLOOKUP(P$449,$J$446:$R$447,2)</f>
        <v>0</v>
      </c>
      <c r="Q465" s="1003" cm="1">
        <f t="array" ref="Q465">INDEX($H465:$K465,0,MATCH(Q$450,$H$450:$K$450,0))*HLOOKUP(Q$449,$J$446:$R$447,2)</f>
        <v>0</v>
      </c>
      <c r="R465" s="1003" cm="1">
        <f t="array" ref="R465">INDEX($H465:$K465,0,MATCH(R$450,$H$450:$K$450,0))*HLOOKUP(R$449,$J$446:$R$447,2)</f>
        <v>0</v>
      </c>
      <c r="S465" s="1003" cm="1">
        <f t="array" ref="S465">INDEX($H465:$K465,0,MATCH(S$450,$H$450:$K$450,0))*HLOOKUP(S$449,$J$446:$R$447,2)</f>
        <v>0</v>
      </c>
      <c r="T465" s="1003" cm="1">
        <f t="array" ref="T465">INDEX($H465:$K465,0,MATCH(T$450,$H$450:$K$450,0))*HLOOKUP(T$449,$J$446:$R$447,2)</f>
        <v>0</v>
      </c>
      <c r="U465" s="1003" cm="1">
        <f t="array" ref="U465">INDEX($H465:$K465,0,MATCH(U$450,$H$450:$K$450,0))*HLOOKUP(U$449,$J$446:$R$447,2)</f>
        <v>0</v>
      </c>
      <c r="V465" s="1003" cm="1">
        <f t="array" ref="V465">INDEX($H465:$K465,0,MATCH(V$450,$H$450:$K$450,0))*HLOOKUP(V$449,$J$446:$R$447,2)</f>
        <v>0</v>
      </c>
      <c r="W465" s="1003" cm="1">
        <f t="array" ref="W465">INDEX($H465:$K465,0,MATCH(W$450,$H$450:$K$450,0))*HLOOKUP(W$449,$J$446:$R$447,2)</f>
        <v>0</v>
      </c>
      <c r="X465" s="1003" cm="1">
        <f t="array" ref="X465">INDEX($H465:$K465,0,MATCH(X$450,$H$450:$K$450,0))*HLOOKUP(X$449,$J$446:$R$447,2)</f>
        <v>0</v>
      </c>
      <c r="Y465" s="1003" cm="1">
        <f t="array" ref="Y465">INDEX($H465:$K465,0,MATCH(Y$450,$H$450:$K$450,0))*HLOOKUP(Y$449,$J$446:$R$447,2)</f>
        <v>0</v>
      </c>
      <c r="Z465" s="1003" cm="1">
        <f t="array" ref="Z465">INDEX($H465:$K465,0,MATCH(Z$450,$H$450:$K$450,0))*HLOOKUP(Z$449,$J$446:$R$447,2)</f>
        <v>0</v>
      </c>
      <c r="AA465" s="1003" cm="1">
        <f t="array" ref="AA465">INDEX($H465:$K465,0,MATCH(AA$450,$H$450:$K$450,0))*HLOOKUP(AA$449,$J$446:$R$447,2)</f>
        <v>0</v>
      </c>
      <c r="AB465" s="1003" cm="1">
        <f t="array" ref="AB465">INDEX($H465:$K465,0,MATCH(AB$450,$H$450:$K$450,0))*HLOOKUP(AB$449,$J$446:$R$447,2)</f>
        <v>0</v>
      </c>
      <c r="AC465" s="1003" cm="1">
        <f t="array" ref="AC465">INDEX($H465:$K465,0,MATCH(AC$450,$H$450:$K$450,0))*HLOOKUP(AC$449,$J$446:$R$447,2)</f>
        <v>0</v>
      </c>
      <c r="AD465" s="1003" cm="1">
        <f t="array" ref="AD465">INDEX($H465:$K465,0,MATCH(AD$450,$H$450:$K$450,0))*HLOOKUP(AD$449,$J$446:$R$447,2)</f>
        <v>0</v>
      </c>
      <c r="AE465" s="1003" cm="1">
        <f t="array" ref="AE465">INDEX($H465:$K465,0,MATCH(AE$450,$H$450:$K$450,0))*HLOOKUP(AE$449,$J$446:$R$447,2)</f>
        <v>0</v>
      </c>
      <c r="AF465" s="1003" cm="1">
        <f t="array" ref="AF465">INDEX($H465:$K465,0,MATCH(AF$450,$H$450:$K$450,0))*HLOOKUP(AF$449,$J$446:$R$447,2)</f>
        <v>0</v>
      </c>
      <c r="AG465" s="1003" cm="1">
        <f t="array" ref="AG465">INDEX($H465:$K465,0,MATCH(AG$450,$H$450:$K$450,0))*HLOOKUP(AG$449,$J$446:$R$447,2)</f>
        <v>0</v>
      </c>
      <c r="AH465" s="1003" cm="1">
        <f t="array" ref="AH465">INDEX($H465:$K465,0,MATCH(AH$450,$H$450:$K$450,0))*HLOOKUP(AH$449,$J$446:$R$447,2)</f>
        <v>0</v>
      </c>
      <c r="AI465" s="1003" cm="1">
        <f t="array" ref="AI465">INDEX($H465:$K465,0,MATCH(AI$450,$H$450:$K$450,0))*HLOOKUP(AI$449,$J$446:$R$447,2)</f>
        <v>0</v>
      </c>
      <c r="AJ465" s="1003" cm="1">
        <f t="array" ref="AJ465">INDEX($H465:$K465,0,MATCH(AJ$450,$H$450:$K$450,0))*HLOOKUP(AJ$449,$J$446:$R$447,2)</f>
        <v>0</v>
      </c>
      <c r="AK465" s="1003" cm="1">
        <f t="array" ref="AK465">INDEX($H465:$K465,0,MATCH(AK$450,$H$450:$K$450,0))*HLOOKUP(AK$449,$J$446:$R$447,2)</f>
        <v>0</v>
      </c>
      <c r="AL465" s="1003" cm="1">
        <f t="array" ref="AL465">INDEX($H465:$K465,0,MATCH(AL$450,$H$450:$K$450,0))*HLOOKUP(AL$449,$J$446:$R$447,2)</f>
        <v>0</v>
      </c>
      <c r="AM465" s="1003" cm="1">
        <f t="array" ref="AM465">INDEX($H465:$K465,0,MATCH(AM$450,$H$450:$K$450,0))*HLOOKUP(AM$449,$J$446:$R$447,2)</f>
        <v>0</v>
      </c>
      <c r="AN465" s="1003" cm="1">
        <f t="array" ref="AN465">INDEX($H465:$K465,0,MATCH(AN$450,$H$450:$K$450,0))*HLOOKUP(AN$449,$J$446:$R$447,2)</f>
        <v>0</v>
      </c>
      <c r="AO465" s="1003" cm="1">
        <f t="array" ref="AO465">INDEX($H465:$K465,0,MATCH(AO$450,$H$450:$K$450,0))*HLOOKUP(AO$449,$J$446:$R$447,2)</f>
        <v>0</v>
      </c>
      <c r="AP465" s="1003" cm="1">
        <f t="array" ref="AP465">INDEX($H465:$K465,0,MATCH(AP$450,$H$450:$K$450,0))*HLOOKUP(AP$449,$J$446:$R$447,2)</f>
        <v>0</v>
      </c>
      <c r="AQ465" s="1003" cm="1">
        <f t="array" ref="AQ465">INDEX($H465:$K465,0,MATCH(AQ$450,$H$450:$K$450,0))*HLOOKUP(AQ$449,$J$446:$R$447,2)</f>
        <v>0</v>
      </c>
      <c r="AR465" s="1003" cm="1">
        <f t="array" ref="AR465">INDEX($H465:$K465,0,MATCH(AR$450,$H$450:$K$450,0))*HLOOKUP(AR$449,$J$446:$R$447,2)</f>
        <v>0</v>
      </c>
      <c r="AS465" s="1003" cm="1">
        <f t="array" ref="AS465">INDEX($H465:$K465,0,MATCH(AS$450,$H$450:$K$450,0))*HLOOKUP(AS$449,$J$446:$R$447,2)</f>
        <v>0</v>
      </c>
      <c r="AT465" s="1003" cm="1">
        <f t="array" ref="AT465">INDEX($H465:$K465,0,MATCH(AT$450,$H$450:$K$450,0))*HLOOKUP(AT$449,$J$446:$R$447,2)</f>
        <v>0</v>
      </c>
      <c r="AU465" s="1003" cm="1">
        <f t="array" ref="AU465">INDEX($H465:$K465,0,MATCH(AU$450,$H$450:$K$450,0))*HLOOKUP(AU$449,$J$446:$R$447,2)</f>
        <v>0</v>
      </c>
      <c r="AV465" s="312"/>
      <c r="AW465" s="312"/>
      <c r="AX465" s="695"/>
      <c r="AY465" s="690"/>
      <c r="AZ465" s="690"/>
      <c r="BA465" s="690"/>
    </row>
    <row r="466" spans="1:53" s="687" customFormat="1" ht="15" outlineLevel="1" x14ac:dyDescent="0.25">
      <c r="A466" s="691"/>
      <c r="B466" s="688"/>
      <c r="C466" s="700"/>
      <c r="D466" s="700"/>
      <c r="E466" s="700"/>
      <c r="F466" s="704"/>
      <c r="G466" s="704" t="str">
        <f t="shared" si="76"/>
        <v>AYAOA1of</v>
      </c>
      <c r="H466" s="356">
        <v>0</v>
      </c>
      <c r="I466" s="356">
        <v>0</v>
      </c>
      <c r="J466" s="356">
        <v>0</v>
      </c>
      <c r="K466" s="356">
        <v>0</v>
      </c>
      <c r="L466" s="1003" cm="1">
        <f t="array" ref="L466">INDEX($H466:$K466,0,MATCH(L$450,$H$450:$K$450,0))*HLOOKUP(L$449,$J$446:$R$447,2)</f>
        <v>0</v>
      </c>
      <c r="M466" s="1003" cm="1">
        <f t="array" ref="M466">INDEX($H466:$K466,0,MATCH(M$450,$H$450:$K$450,0))*HLOOKUP(M$449,$J$446:$R$447,2)</f>
        <v>0</v>
      </c>
      <c r="N466" s="1003" cm="1">
        <f t="array" ref="N466">INDEX($H466:$K466,0,MATCH(N$450,$H$450:$K$450,0))*HLOOKUP(N$449,$J$446:$R$447,2)</f>
        <v>0</v>
      </c>
      <c r="O466" s="1003" cm="1">
        <f t="array" ref="O466">INDEX($H466:$K466,0,MATCH(O$450,$H$450:$K$450,0))*HLOOKUP(O$449,$J$446:$R$447,2)</f>
        <v>0</v>
      </c>
      <c r="P466" s="1003" cm="1">
        <f t="array" ref="P466">INDEX($H466:$K466,0,MATCH(P$450,$H$450:$K$450,0))*HLOOKUP(P$449,$J$446:$R$447,2)</f>
        <v>0</v>
      </c>
      <c r="Q466" s="1003" cm="1">
        <f t="array" ref="Q466">INDEX($H466:$K466,0,MATCH(Q$450,$H$450:$K$450,0))*HLOOKUP(Q$449,$J$446:$R$447,2)</f>
        <v>0</v>
      </c>
      <c r="R466" s="1003" cm="1">
        <f t="array" ref="R466">INDEX($H466:$K466,0,MATCH(R$450,$H$450:$K$450,0))*HLOOKUP(R$449,$J$446:$R$447,2)</f>
        <v>0</v>
      </c>
      <c r="S466" s="1003" cm="1">
        <f t="array" ref="S466">INDEX($H466:$K466,0,MATCH(S$450,$H$450:$K$450,0))*HLOOKUP(S$449,$J$446:$R$447,2)</f>
        <v>0</v>
      </c>
      <c r="T466" s="1003" cm="1">
        <f t="array" ref="T466">INDEX($H466:$K466,0,MATCH(T$450,$H$450:$K$450,0))*HLOOKUP(T$449,$J$446:$R$447,2)</f>
        <v>0</v>
      </c>
      <c r="U466" s="1003" cm="1">
        <f t="array" ref="U466">INDEX($H466:$K466,0,MATCH(U$450,$H$450:$K$450,0))*HLOOKUP(U$449,$J$446:$R$447,2)</f>
        <v>0</v>
      </c>
      <c r="V466" s="1003" cm="1">
        <f t="array" ref="V466">INDEX($H466:$K466,0,MATCH(V$450,$H$450:$K$450,0))*HLOOKUP(V$449,$J$446:$R$447,2)</f>
        <v>0</v>
      </c>
      <c r="W466" s="1003" cm="1">
        <f t="array" ref="W466">INDEX($H466:$K466,0,MATCH(W$450,$H$450:$K$450,0))*HLOOKUP(W$449,$J$446:$R$447,2)</f>
        <v>0</v>
      </c>
      <c r="X466" s="1003" cm="1">
        <f t="array" ref="X466">INDEX($H466:$K466,0,MATCH(X$450,$H$450:$K$450,0))*HLOOKUP(X$449,$J$446:$R$447,2)</f>
        <v>0</v>
      </c>
      <c r="Y466" s="1003" cm="1">
        <f t="array" ref="Y466">INDEX($H466:$K466,0,MATCH(Y$450,$H$450:$K$450,0))*HLOOKUP(Y$449,$J$446:$R$447,2)</f>
        <v>0</v>
      </c>
      <c r="Z466" s="1003" cm="1">
        <f t="array" ref="Z466">INDEX($H466:$K466,0,MATCH(Z$450,$H$450:$K$450,0))*HLOOKUP(Z$449,$J$446:$R$447,2)</f>
        <v>0</v>
      </c>
      <c r="AA466" s="1003" cm="1">
        <f t="array" ref="AA466">INDEX($H466:$K466,0,MATCH(AA$450,$H$450:$K$450,0))*HLOOKUP(AA$449,$J$446:$R$447,2)</f>
        <v>0</v>
      </c>
      <c r="AB466" s="1003" cm="1">
        <f t="array" ref="AB466">INDEX($H466:$K466,0,MATCH(AB$450,$H$450:$K$450,0))*HLOOKUP(AB$449,$J$446:$R$447,2)</f>
        <v>0</v>
      </c>
      <c r="AC466" s="1003" cm="1">
        <f t="array" ref="AC466">INDEX($H466:$K466,0,MATCH(AC$450,$H$450:$K$450,0))*HLOOKUP(AC$449,$J$446:$R$447,2)</f>
        <v>0</v>
      </c>
      <c r="AD466" s="1003" cm="1">
        <f t="array" ref="AD466">INDEX($H466:$K466,0,MATCH(AD$450,$H$450:$K$450,0))*HLOOKUP(AD$449,$J$446:$R$447,2)</f>
        <v>0</v>
      </c>
      <c r="AE466" s="1003" cm="1">
        <f t="array" ref="AE466">INDEX($H466:$K466,0,MATCH(AE$450,$H$450:$K$450,0))*HLOOKUP(AE$449,$J$446:$R$447,2)</f>
        <v>0</v>
      </c>
      <c r="AF466" s="1003" cm="1">
        <f t="array" ref="AF466">INDEX($H466:$K466,0,MATCH(AF$450,$H$450:$K$450,0))*HLOOKUP(AF$449,$J$446:$R$447,2)</f>
        <v>0</v>
      </c>
      <c r="AG466" s="1003" cm="1">
        <f t="array" ref="AG466">INDEX($H466:$K466,0,MATCH(AG$450,$H$450:$K$450,0))*HLOOKUP(AG$449,$J$446:$R$447,2)</f>
        <v>0</v>
      </c>
      <c r="AH466" s="1003" cm="1">
        <f t="array" ref="AH466">INDEX($H466:$K466,0,MATCH(AH$450,$H$450:$K$450,0))*HLOOKUP(AH$449,$J$446:$R$447,2)</f>
        <v>0</v>
      </c>
      <c r="AI466" s="1003" cm="1">
        <f t="array" ref="AI466">INDEX($H466:$K466,0,MATCH(AI$450,$H$450:$K$450,0))*HLOOKUP(AI$449,$J$446:$R$447,2)</f>
        <v>0</v>
      </c>
      <c r="AJ466" s="1003" cm="1">
        <f t="array" ref="AJ466">INDEX($H466:$K466,0,MATCH(AJ$450,$H$450:$K$450,0))*HLOOKUP(AJ$449,$J$446:$R$447,2)</f>
        <v>0</v>
      </c>
      <c r="AK466" s="1003" cm="1">
        <f t="array" ref="AK466">INDEX($H466:$K466,0,MATCH(AK$450,$H$450:$K$450,0))*HLOOKUP(AK$449,$J$446:$R$447,2)</f>
        <v>0</v>
      </c>
      <c r="AL466" s="1003" cm="1">
        <f t="array" ref="AL466">INDEX($H466:$K466,0,MATCH(AL$450,$H$450:$K$450,0))*HLOOKUP(AL$449,$J$446:$R$447,2)</f>
        <v>0</v>
      </c>
      <c r="AM466" s="1003" cm="1">
        <f t="array" ref="AM466">INDEX($H466:$K466,0,MATCH(AM$450,$H$450:$K$450,0))*HLOOKUP(AM$449,$J$446:$R$447,2)</f>
        <v>0</v>
      </c>
      <c r="AN466" s="1003" cm="1">
        <f t="array" ref="AN466">INDEX($H466:$K466,0,MATCH(AN$450,$H$450:$K$450,0))*HLOOKUP(AN$449,$J$446:$R$447,2)</f>
        <v>0</v>
      </c>
      <c r="AO466" s="1003" cm="1">
        <f t="array" ref="AO466">INDEX($H466:$K466,0,MATCH(AO$450,$H$450:$K$450,0))*HLOOKUP(AO$449,$J$446:$R$447,2)</f>
        <v>0</v>
      </c>
      <c r="AP466" s="1003" cm="1">
        <f t="array" ref="AP466">INDEX($H466:$K466,0,MATCH(AP$450,$H$450:$K$450,0))*HLOOKUP(AP$449,$J$446:$R$447,2)</f>
        <v>0</v>
      </c>
      <c r="AQ466" s="1003" cm="1">
        <f t="array" ref="AQ466">INDEX($H466:$K466,0,MATCH(AQ$450,$H$450:$K$450,0))*HLOOKUP(AQ$449,$J$446:$R$447,2)</f>
        <v>0</v>
      </c>
      <c r="AR466" s="1003" cm="1">
        <f t="array" ref="AR466">INDEX($H466:$K466,0,MATCH(AR$450,$H$450:$K$450,0))*HLOOKUP(AR$449,$J$446:$R$447,2)</f>
        <v>0</v>
      </c>
      <c r="AS466" s="1003" cm="1">
        <f t="array" ref="AS466">INDEX($H466:$K466,0,MATCH(AS$450,$H$450:$K$450,0))*HLOOKUP(AS$449,$J$446:$R$447,2)</f>
        <v>0</v>
      </c>
      <c r="AT466" s="1003" cm="1">
        <f t="array" ref="AT466">INDEX($H466:$K466,0,MATCH(AT$450,$H$450:$K$450,0))*HLOOKUP(AT$449,$J$446:$R$447,2)</f>
        <v>0</v>
      </c>
      <c r="AU466" s="1003" cm="1">
        <f t="array" ref="AU466">INDEX($H466:$K466,0,MATCH(AU$450,$H$450:$K$450,0))*HLOOKUP(AU$449,$J$446:$R$447,2)</f>
        <v>0</v>
      </c>
      <c r="AV466" s="312"/>
      <c r="AW466" s="312"/>
      <c r="AX466" s="695"/>
      <c r="AY466" s="690"/>
      <c r="AZ466" s="690"/>
      <c r="BA466" s="690"/>
    </row>
    <row r="467" spans="1:53" s="76" customFormat="1" ht="15" outlineLevel="1" x14ac:dyDescent="0.25">
      <c r="A467" s="233"/>
      <c r="B467" s="234"/>
      <c r="C467" s="244"/>
      <c r="D467" s="244"/>
      <c r="E467" s="244"/>
      <c r="F467" s="252"/>
      <c r="G467" s="704" t="str">
        <f t="shared" si="76"/>
        <v>YYNBNb</v>
      </c>
      <c r="H467" s="356">
        <v>100</v>
      </c>
      <c r="I467" s="356">
        <v>120</v>
      </c>
      <c r="J467" s="356">
        <v>100</v>
      </c>
      <c r="K467" s="356">
        <v>0</v>
      </c>
      <c r="L467" s="1003" cm="1">
        <f t="array" ref="L467">INDEX($H467:$K467,0,MATCH(L$450,$H$450:$K$450,0))*HLOOKUP(L$449,$J$446:$R$447,2)</f>
        <v>100</v>
      </c>
      <c r="M467" s="1003" cm="1">
        <f t="array" ref="M467">INDEX($H467:$K467,0,MATCH(M$450,$H$450:$K$450,0))*HLOOKUP(M$449,$J$446:$R$447,2)</f>
        <v>120</v>
      </c>
      <c r="N467" s="1003" cm="1">
        <f t="array" ref="N467">INDEX($H467:$K467,0,MATCH(N$450,$H$450:$K$450,0))*HLOOKUP(N$449,$J$446:$R$447,2)</f>
        <v>100</v>
      </c>
      <c r="O467" s="1003" cm="1">
        <f t="array" ref="O467">INDEX($H467:$K467,0,MATCH(O$450,$H$450:$K$450,0))*HLOOKUP(O$449,$J$446:$R$447,2)</f>
        <v>0</v>
      </c>
      <c r="P467" s="1003" cm="1">
        <f t="array" ref="P467">INDEX($H467:$K467,0,MATCH(P$450,$H$450:$K$450,0))*HLOOKUP(P$449,$J$446:$R$447,2)</f>
        <v>100</v>
      </c>
      <c r="Q467" s="1003" cm="1">
        <f t="array" ref="Q467">INDEX($H467:$K467,0,MATCH(Q$450,$H$450:$K$450,0))*HLOOKUP(Q$449,$J$446:$R$447,2)</f>
        <v>120</v>
      </c>
      <c r="R467" s="1003" cm="1">
        <f t="array" ref="R467">INDEX($H467:$K467,0,MATCH(R$450,$H$450:$K$450,0))*HLOOKUP(R$449,$J$446:$R$447,2)</f>
        <v>100</v>
      </c>
      <c r="S467" s="1003" cm="1">
        <f t="array" ref="S467">INDEX($H467:$K467,0,MATCH(S$450,$H$450:$K$450,0))*HLOOKUP(S$449,$J$446:$R$447,2)</f>
        <v>0</v>
      </c>
      <c r="T467" s="1003" cm="1">
        <f t="array" ref="T467">INDEX($H467:$K467,0,MATCH(T$450,$H$450:$K$450,0))*HLOOKUP(T$449,$J$446:$R$447,2)</f>
        <v>100</v>
      </c>
      <c r="U467" s="1003" cm="1">
        <f t="array" ref="U467">INDEX($H467:$K467,0,MATCH(U$450,$H$450:$K$450,0))*HLOOKUP(U$449,$J$446:$R$447,2)</f>
        <v>120</v>
      </c>
      <c r="V467" s="1003" cm="1">
        <f t="array" ref="V467">INDEX($H467:$K467,0,MATCH(V$450,$H$450:$K$450,0))*HLOOKUP(V$449,$J$446:$R$447,2)</f>
        <v>100</v>
      </c>
      <c r="W467" s="1003" cm="1">
        <f t="array" ref="W467">INDEX($H467:$K467,0,MATCH(W$450,$H$450:$K$450,0))*HLOOKUP(W$449,$J$446:$R$447,2)</f>
        <v>0</v>
      </c>
      <c r="X467" s="1003" cm="1">
        <f t="array" ref="X467">INDEX($H467:$K467,0,MATCH(X$450,$H$450:$K$450,0))*HLOOKUP(X$449,$J$446:$R$447,2)</f>
        <v>100</v>
      </c>
      <c r="Y467" s="1003" cm="1">
        <f t="array" ref="Y467">INDEX($H467:$K467,0,MATCH(Y$450,$H$450:$K$450,0))*HLOOKUP(Y$449,$J$446:$R$447,2)</f>
        <v>120</v>
      </c>
      <c r="Z467" s="1003" cm="1">
        <f t="array" ref="Z467">INDEX($H467:$K467,0,MATCH(Z$450,$H$450:$K$450,0))*HLOOKUP(Z$449,$J$446:$R$447,2)</f>
        <v>100</v>
      </c>
      <c r="AA467" s="1003" cm="1">
        <f t="array" ref="AA467">INDEX($H467:$K467,0,MATCH(AA$450,$H$450:$K$450,0))*HLOOKUP(AA$449,$J$446:$R$447,2)</f>
        <v>0</v>
      </c>
      <c r="AB467" s="1003" cm="1">
        <f t="array" ref="AB467">INDEX($H467:$K467,0,MATCH(AB$450,$H$450:$K$450,0))*HLOOKUP(AB$449,$J$446:$R$447,2)</f>
        <v>100</v>
      </c>
      <c r="AC467" s="1003" cm="1">
        <f t="array" ref="AC467">INDEX($H467:$K467,0,MATCH(AC$450,$H$450:$K$450,0))*HLOOKUP(AC$449,$J$446:$R$447,2)</f>
        <v>120</v>
      </c>
      <c r="AD467" s="1003" cm="1">
        <f t="array" ref="AD467">INDEX($H467:$K467,0,MATCH(AD$450,$H$450:$K$450,0))*HLOOKUP(AD$449,$J$446:$R$447,2)</f>
        <v>100</v>
      </c>
      <c r="AE467" s="1003" cm="1">
        <f t="array" ref="AE467">INDEX($H467:$K467,0,MATCH(AE$450,$H$450:$K$450,0))*HLOOKUP(AE$449,$J$446:$R$447,2)</f>
        <v>0</v>
      </c>
      <c r="AF467" s="1003" cm="1">
        <f t="array" ref="AF467">INDEX($H467:$K467,0,MATCH(AF$450,$H$450:$K$450,0))*HLOOKUP(AF$449,$J$446:$R$447,2)</f>
        <v>100</v>
      </c>
      <c r="AG467" s="1003" cm="1">
        <f t="array" ref="AG467">INDEX($H467:$K467,0,MATCH(AG$450,$H$450:$K$450,0))*HLOOKUP(AG$449,$J$446:$R$447,2)</f>
        <v>120</v>
      </c>
      <c r="AH467" s="1003" cm="1">
        <f t="array" ref="AH467">INDEX($H467:$K467,0,MATCH(AH$450,$H$450:$K$450,0))*HLOOKUP(AH$449,$J$446:$R$447,2)</f>
        <v>100</v>
      </c>
      <c r="AI467" s="1003" cm="1">
        <f t="array" ref="AI467">INDEX($H467:$K467,0,MATCH(AI$450,$H$450:$K$450,0))*HLOOKUP(AI$449,$J$446:$R$447,2)</f>
        <v>0</v>
      </c>
      <c r="AJ467" s="1003" cm="1">
        <f t="array" ref="AJ467">INDEX($H467:$K467,0,MATCH(AJ$450,$H$450:$K$450,0))*HLOOKUP(AJ$449,$J$446:$R$447,2)</f>
        <v>100</v>
      </c>
      <c r="AK467" s="1003" cm="1">
        <f t="array" ref="AK467">INDEX($H467:$K467,0,MATCH(AK$450,$H$450:$K$450,0))*HLOOKUP(AK$449,$J$446:$R$447,2)</f>
        <v>120</v>
      </c>
      <c r="AL467" s="1003" cm="1">
        <f t="array" ref="AL467">INDEX($H467:$K467,0,MATCH(AL$450,$H$450:$K$450,0))*HLOOKUP(AL$449,$J$446:$R$447,2)</f>
        <v>100</v>
      </c>
      <c r="AM467" s="1003" cm="1">
        <f t="array" ref="AM467">INDEX($H467:$K467,0,MATCH(AM$450,$H$450:$K$450,0))*HLOOKUP(AM$449,$J$446:$R$447,2)</f>
        <v>0</v>
      </c>
      <c r="AN467" s="1003" cm="1">
        <f t="array" ref="AN467">INDEX($H467:$K467,0,MATCH(AN$450,$H$450:$K$450,0))*HLOOKUP(AN$449,$J$446:$R$447,2)</f>
        <v>100</v>
      </c>
      <c r="AO467" s="1003" cm="1">
        <f t="array" ref="AO467">INDEX($H467:$K467,0,MATCH(AO$450,$H$450:$K$450,0))*HLOOKUP(AO$449,$J$446:$R$447,2)</f>
        <v>120</v>
      </c>
      <c r="AP467" s="1003" cm="1">
        <f t="array" ref="AP467">INDEX($H467:$K467,0,MATCH(AP$450,$H$450:$K$450,0))*HLOOKUP(AP$449,$J$446:$R$447,2)</f>
        <v>100</v>
      </c>
      <c r="AQ467" s="1003" cm="1">
        <f t="array" ref="AQ467">INDEX($H467:$K467,0,MATCH(AQ$450,$H$450:$K$450,0))*HLOOKUP(AQ$449,$J$446:$R$447,2)</f>
        <v>0</v>
      </c>
      <c r="AR467" s="1003" cm="1">
        <f t="array" ref="AR467">INDEX($H467:$K467,0,MATCH(AR$450,$H$450:$K$450,0))*HLOOKUP(AR$449,$J$446:$R$447,2)</f>
        <v>100</v>
      </c>
      <c r="AS467" s="1003" cm="1">
        <f t="array" ref="AS467">INDEX($H467:$K467,0,MATCH(AS$450,$H$450:$K$450,0))*HLOOKUP(AS$449,$J$446:$R$447,2)</f>
        <v>120</v>
      </c>
      <c r="AT467" s="1003" cm="1">
        <f t="array" ref="AT467">INDEX($H467:$K467,0,MATCH(AT$450,$H$450:$K$450,0))*HLOOKUP(AT$449,$J$446:$R$447,2)</f>
        <v>100</v>
      </c>
      <c r="AU467" s="1003" cm="1">
        <f t="array" ref="AU467">INDEX($H467:$K467,0,MATCH(AU$450,$H$450:$K$450,0))*HLOOKUP(AU$449,$J$446:$R$447,2)</f>
        <v>0</v>
      </c>
      <c r="AV467" s="312"/>
      <c r="AW467" s="312"/>
      <c r="AX467" s="243"/>
      <c r="AY467" s="235"/>
      <c r="AZ467" s="235"/>
      <c r="BA467" s="235"/>
    </row>
    <row r="468" spans="1:53" s="76" customFormat="1" ht="15" outlineLevel="1" x14ac:dyDescent="0.25">
      <c r="A468" s="233"/>
      <c r="B468" s="234"/>
      <c r="C468" s="244"/>
      <c r="D468" s="244"/>
      <c r="E468" s="244"/>
      <c r="F468" s="252"/>
      <c r="G468" s="704" t="str">
        <f t="shared" si="76"/>
        <v>YYBNBz</v>
      </c>
      <c r="H468" s="356">
        <v>100</v>
      </c>
      <c r="I468" s="356">
        <v>150</v>
      </c>
      <c r="J468" s="356">
        <v>0</v>
      </c>
      <c r="K468" s="356">
        <v>150</v>
      </c>
      <c r="L468" s="1003" cm="1">
        <f t="array" ref="L468">INDEX($H468:$K468,0,MATCH(L$450,$H$450:$K$450,0))*HLOOKUP(L$449,$J$446:$R$447,2)</f>
        <v>100</v>
      </c>
      <c r="M468" s="1003" cm="1">
        <f t="array" ref="M468">INDEX($H468:$K468,0,MATCH(M$450,$H$450:$K$450,0))*HLOOKUP(M$449,$J$446:$R$447,2)</f>
        <v>150</v>
      </c>
      <c r="N468" s="1003" cm="1">
        <f t="array" ref="N468">INDEX($H468:$K468,0,MATCH(N$450,$H$450:$K$450,0))*HLOOKUP(N$449,$J$446:$R$447,2)</f>
        <v>0</v>
      </c>
      <c r="O468" s="1003" cm="1">
        <f t="array" ref="O468">INDEX($H468:$K468,0,MATCH(O$450,$H$450:$K$450,0))*HLOOKUP(O$449,$J$446:$R$447,2)</f>
        <v>150</v>
      </c>
      <c r="P468" s="1003" cm="1">
        <f t="array" ref="P468">INDEX($H468:$K468,0,MATCH(P$450,$H$450:$K$450,0))*HLOOKUP(P$449,$J$446:$R$447,2)</f>
        <v>100</v>
      </c>
      <c r="Q468" s="1003" cm="1">
        <f t="array" ref="Q468">INDEX($H468:$K468,0,MATCH(Q$450,$H$450:$K$450,0))*HLOOKUP(Q$449,$J$446:$R$447,2)</f>
        <v>150</v>
      </c>
      <c r="R468" s="1003" cm="1">
        <f t="array" ref="R468">INDEX($H468:$K468,0,MATCH(R$450,$H$450:$K$450,0))*HLOOKUP(R$449,$J$446:$R$447,2)</f>
        <v>0</v>
      </c>
      <c r="S468" s="1003" cm="1">
        <f t="array" ref="S468">INDEX($H468:$K468,0,MATCH(S$450,$H$450:$K$450,0))*HLOOKUP(S$449,$J$446:$R$447,2)</f>
        <v>150</v>
      </c>
      <c r="T468" s="1003" cm="1">
        <f t="array" ref="T468">INDEX($H468:$K468,0,MATCH(T$450,$H$450:$K$450,0))*HLOOKUP(T$449,$J$446:$R$447,2)</f>
        <v>100</v>
      </c>
      <c r="U468" s="1003" cm="1">
        <f t="array" ref="U468">INDEX($H468:$K468,0,MATCH(U$450,$H$450:$K$450,0))*HLOOKUP(U$449,$J$446:$R$447,2)</f>
        <v>150</v>
      </c>
      <c r="V468" s="1003" cm="1">
        <f t="array" ref="V468">INDEX($H468:$K468,0,MATCH(V$450,$H$450:$K$450,0))*HLOOKUP(V$449,$J$446:$R$447,2)</f>
        <v>0</v>
      </c>
      <c r="W468" s="1003" cm="1">
        <f t="array" ref="W468">INDEX($H468:$K468,0,MATCH(W$450,$H$450:$K$450,0))*HLOOKUP(W$449,$J$446:$R$447,2)</f>
        <v>150</v>
      </c>
      <c r="X468" s="1003" cm="1">
        <f t="array" ref="X468">INDEX($H468:$K468,0,MATCH(X$450,$H$450:$K$450,0))*HLOOKUP(X$449,$J$446:$R$447,2)</f>
        <v>100</v>
      </c>
      <c r="Y468" s="1003" cm="1">
        <f t="array" ref="Y468">INDEX($H468:$K468,0,MATCH(Y$450,$H$450:$K$450,0))*HLOOKUP(Y$449,$J$446:$R$447,2)</f>
        <v>150</v>
      </c>
      <c r="Z468" s="1003" cm="1">
        <f t="array" ref="Z468">INDEX($H468:$K468,0,MATCH(Z$450,$H$450:$K$450,0))*HLOOKUP(Z$449,$J$446:$R$447,2)</f>
        <v>0</v>
      </c>
      <c r="AA468" s="1003" cm="1">
        <f t="array" ref="AA468">INDEX($H468:$K468,0,MATCH(AA$450,$H$450:$K$450,0))*HLOOKUP(AA$449,$J$446:$R$447,2)</f>
        <v>150</v>
      </c>
      <c r="AB468" s="1003" cm="1">
        <f t="array" ref="AB468">INDEX($H468:$K468,0,MATCH(AB$450,$H$450:$K$450,0))*HLOOKUP(AB$449,$J$446:$R$447,2)</f>
        <v>100</v>
      </c>
      <c r="AC468" s="1003" cm="1">
        <f t="array" ref="AC468">INDEX($H468:$K468,0,MATCH(AC$450,$H$450:$K$450,0))*HLOOKUP(AC$449,$J$446:$R$447,2)</f>
        <v>150</v>
      </c>
      <c r="AD468" s="1003" cm="1">
        <f t="array" ref="AD468">INDEX($H468:$K468,0,MATCH(AD$450,$H$450:$K$450,0))*HLOOKUP(AD$449,$J$446:$R$447,2)</f>
        <v>0</v>
      </c>
      <c r="AE468" s="1003" cm="1">
        <f t="array" ref="AE468">INDEX($H468:$K468,0,MATCH(AE$450,$H$450:$K$450,0))*HLOOKUP(AE$449,$J$446:$R$447,2)</f>
        <v>150</v>
      </c>
      <c r="AF468" s="1003" cm="1">
        <f t="array" ref="AF468">INDEX($H468:$K468,0,MATCH(AF$450,$H$450:$K$450,0))*HLOOKUP(AF$449,$J$446:$R$447,2)</f>
        <v>100</v>
      </c>
      <c r="AG468" s="1003" cm="1">
        <f t="array" ref="AG468">INDEX($H468:$K468,0,MATCH(AG$450,$H$450:$K$450,0))*HLOOKUP(AG$449,$J$446:$R$447,2)</f>
        <v>150</v>
      </c>
      <c r="AH468" s="1003" cm="1">
        <f t="array" ref="AH468">INDEX($H468:$K468,0,MATCH(AH$450,$H$450:$K$450,0))*HLOOKUP(AH$449,$J$446:$R$447,2)</f>
        <v>0</v>
      </c>
      <c r="AI468" s="1003" cm="1">
        <f t="array" ref="AI468">INDEX($H468:$K468,0,MATCH(AI$450,$H$450:$K$450,0))*HLOOKUP(AI$449,$J$446:$R$447,2)</f>
        <v>150</v>
      </c>
      <c r="AJ468" s="1003" cm="1">
        <f t="array" ref="AJ468">INDEX($H468:$K468,0,MATCH(AJ$450,$H$450:$K$450,0))*HLOOKUP(AJ$449,$J$446:$R$447,2)</f>
        <v>100</v>
      </c>
      <c r="AK468" s="1003" cm="1">
        <f t="array" ref="AK468">INDEX($H468:$K468,0,MATCH(AK$450,$H$450:$K$450,0))*HLOOKUP(AK$449,$J$446:$R$447,2)</f>
        <v>150</v>
      </c>
      <c r="AL468" s="1003" cm="1">
        <f t="array" ref="AL468">INDEX($H468:$K468,0,MATCH(AL$450,$H$450:$K$450,0))*HLOOKUP(AL$449,$J$446:$R$447,2)</f>
        <v>0</v>
      </c>
      <c r="AM468" s="1003" cm="1">
        <f t="array" ref="AM468">INDEX($H468:$K468,0,MATCH(AM$450,$H$450:$K$450,0))*HLOOKUP(AM$449,$J$446:$R$447,2)</f>
        <v>150</v>
      </c>
      <c r="AN468" s="1003" cm="1">
        <f t="array" ref="AN468">INDEX($H468:$K468,0,MATCH(AN$450,$H$450:$K$450,0))*HLOOKUP(AN$449,$J$446:$R$447,2)</f>
        <v>100</v>
      </c>
      <c r="AO468" s="1003" cm="1">
        <f t="array" ref="AO468">INDEX($H468:$K468,0,MATCH(AO$450,$H$450:$K$450,0))*HLOOKUP(AO$449,$J$446:$R$447,2)</f>
        <v>150</v>
      </c>
      <c r="AP468" s="1003" cm="1">
        <f t="array" ref="AP468">INDEX($H468:$K468,0,MATCH(AP$450,$H$450:$K$450,0))*HLOOKUP(AP$449,$J$446:$R$447,2)</f>
        <v>0</v>
      </c>
      <c r="AQ468" s="1003" cm="1">
        <f t="array" ref="AQ468">INDEX($H468:$K468,0,MATCH(AQ$450,$H$450:$K$450,0))*HLOOKUP(AQ$449,$J$446:$R$447,2)</f>
        <v>150</v>
      </c>
      <c r="AR468" s="1003" cm="1">
        <f t="array" ref="AR468">INDEX($H468:$K468,0,MATCH(AR$450,$H$450:$K$450,0))*HLOOKUP(AR$449,$J$446:$R$447,2)</f>
        <v>100</v>
      </c>
      <c r="AS468" s="1003" cm="1">
        <f t="array" ref="AS468">INDEX($H468:$K468,0,MATCH(AS$450,$H$450:$K$450,0))*HLOOKUP(AS$449,$J$446:$R$447,2)</f>
        <v>150</v>
      </c>
      <c r="AT468" s="1003" cm="1">
        <f t="array" ref="AT468">INDEX($H468:$K468,0,MATCH(AT$450,$H$450:$K$450,0))*HLOOKUP(AT$449,$J$446:$R$447,2)</f>
        <v>0</v>
      </c>
      <c r="AU468" s="1003" cm="1">
        <f t="array" ref="AU468">INDEX($H468:$K468,0,MATCH(AU$450,$H$450:$K$450,0))*HLOOKUP(AU$449,$J$446:$R$447,2)</f>
        <v>150</v>
      </c>
      <c r="AV468" s="312"/>
      <c r="AW468" s="312"/>
      <c r="AX468" s="243"/>
      <c r="AY468" s="235"/>
      <c r="AZ468" s="235"/>
      <c r="BA468" s="235"/>
    </row>
    <row r="469" spans="1:53" s="76" customFormat="1" ht="15" outlineLevel="1" x14ac:dyDescent="0.25">
      <c r="A469" s="233"/>
      <c r="B469" s="234"/>
      <c r="C469" s="244"/>
      <c r="D469" s="244"/>
      <c r="E469" s="244"/>
      <c r="F469" s="252"/>
      <c r="G469" s="704" t="str">
        <f t="shared" si="76"/>
        <v>YYBNBr</v>
      </c>
      <c r="H469" s="356">
        <v>100</v>
      </c>
      <c r="I469" s="356">
        <v>150</v>
      </c>
      <c r="J469" s="356">
        <v>0</v>
      </c>
      <c r="K469" s="356">
        <v>150</v>
      </c>
      <c r="L469" s="1003" cm="1">
        <f t="array" ref="L469">INDEX($H469:$K469,0,MATCH(L$450,$H$450:$K$450,0))*HLOOKUP(L$449,$J$446:$R$447,2)</f>
        <v>100</v>
      </c>
      <c r="M469" s="1003" cm="1">
        <f t="array" ref="M469">INDEX($H469:$K469,0,MATCH(M$450,$H$450:$K$450,0))*HLOOKUP(M$449,$J$446:$R$447,2)</f>
        <v>150</v>
      </c>
      <c r="N469" s="1003" cm="1">
        <f t="array" ref="N469">INDEX($H469:$K469,0,MATCH(N$450,$H$450:$K$450,0))*HLOOKUP(N$449,$J$446:$R$447,2)</f>
        <v>0</v>
      </c>
      <c r="O469" s="1003" cm="1">
        <f t="array" ref="O469">INDEX($H469:$K469,0,MATCH(O$450,$H$450:$K$450,0))*HLOOKUP(O$449,$J$446:$R$447,2)</f>
        <v>150</v>
      </c>
      <c r="P469" s="1003" cm="1">
        <f t="array" ref="P469">INDEX($H469:$K469,0,MATCH(P$450,$H$450:$K$450,0))*HLOOKUP(P$449,$J$446:$R$447,2)</f>
        <v>100</v>
      </c>
      <c r="Q469" s="1003" cm="1">
        <f t="array" ref="Q469">INDEX($H469:$K469,0,MATCH(Q$450,$H$450:$K$450,0))*HLOOKUP(Q$449,$J$446:$R$447,2)</f>
        <v>150</v>
      </c>
      <c r="R469" s="1003" cm="1">
        <f t="array" ref="R469">INDEX($H469:$K469,0,MATCH(R$450,$H$450:$K$450,0))*HLOOKUP(R$449,$J$446:$R$447,2)</f>
        <v>0</v>
      </c>
      <c r="S469" s="1003" cm="1">
        <f t="array" ref="S469">INDEX($H469:$K469,0,MATCH(S$450,$H$450:$K$450,0))*HLOOKUP(S$449,$J$446:$R$447,2)</f>
        <v>150</v>
      </c>
      <c r="T469" s="1003" cm="1">
        <f t="array" ref="T469">INDEX($H469:$K469,0,MATCH(T$450,$H$450:$K$450,0))*HLOOKUP(T$449,$J$446:$R$447,2)</f>
        <v>100</v>
      </c>
      <c r="U469" s="1003" cm="1">
        <f t="array" ref="U469">INDEX($H469:$K469,0,MATCH(U$450,$H$450:$K$450,0))*HLOOKUP(U$449,$J$446:$R$447,2)</f>
        <v>150</v>
      </c>
      <c r="V469" s="1003" cm="1">
        <f t="array" ref="V469">INDEX($H469:$K469,0,MATCH(V$450,$H$450:$K$450,0))*HLOOKUP(V$449,$J$446:$R$447,2)</f>
        <v>0</v>
      </c>
      <c r="W469" s="1003" cm="1">
        <f t="array" ref="W469">INDEX($H469:$K469,0,MATCH(W$450,$H$450:$K$450,0))*HLOOKUP(W$449,$J$446:$R$447,2)</f>
        <v>150</v>
      </c>
      <c r="X469" s="1003" cm="1">
        <f t="array" ref="X469">INDEX($H469:$K469,0,MATCH(X$450,$H$450:$K$450,0))*HLOOKUP(X$449,$J$446:$R$447,2)</f>
        <v>100</v>
      </c>
      <c r="Y469" s="1003" cm="1">
        <f t="array" ref="Y469">INDEX($H469:$K469,0,MATCH(Y$450,$H$450:$K$450,0))*HLOOKUP(Y$449,$J$446:$R$447,2)</f>
        <v>150</v>
      </c>
      <c r="Z469" s="1003" cm="1">
        <f t="array" ref="Z469">INDEX($H469:$K469,0,MATCH(Z$450,$H$450:$K$450,0))*HLOOKUP(Z$449,$J$446:$R$447,2)</f>
        <v>0</v>
      </c>
      <c r="AA469" s="1003" cm="1">
        <f t="array" ref="AA469">INDEX($H469:$K469,0,MATCH(AA$450,$H$450:$K$450,0))*HLOOKUP(AA$449,$J$446:$R$447,2)</f>
        <v>150</v>
      </c>
      <c r="AB469" s="1003" cm="1">
        <f t="array" ref="AB469">INDEX($H469:$K469,0,MATCH(AB$450,$H$450:$K$450,0))*HLOOKUP(AB$449,$J$446:$R$447,2)</f>
        <v>100</v>
      </c>
      <c r="AC469" s="1003" cm="1">
        <f t="array" ref="AC469">INDEX($H469:$K469,0,MATCH(AC$450,$H$450:$K$450,0))*HLOOKUP(AC$449,$J$446:$R$447,2)</f>
        <v>150</v>
      </c>
      <c r="AD469" s="1003" cm="1">
        <f t="array" ref="AD469">INDEX($H469:$K469,0,MATCH(AD$450,$H$450:$K$450,0))*HLOOKUP(AD$449,$J$446:$R$447,2)</f>
        <v>0</v>
      </c>
      <c r="AE469" s="1003" cm="1">
        <f t="array" ref="AE469">INDEX($H469:$K469,0,MATCH(AE$450,$H$450:$K$450,0))*HLOOKUP(AE$449,$J$446:$R$447,2)</f>
        <v>150</v>
      </c>
      <c r="AF469" s="1003" cm="1">
        <f t="array" ref="AF469">INDEX($H469:$K469,0,MATCH(AF$450,$H$450:$K$450,0))*HLOOKUP(AF$449,$J$446:$R$447,2)</f>
        <v>100</v>
      </c>
      <c r="AG469" s="1003" cm="1">
        <f t="array" ref="AG469">INDEX($H469:$K469,0,MATCH(AG$450,$H$450:$K$450,0))*HLOOKUP(AG$449,$J$446:$R$447,2)</f>
        <v>150</v>
      </c>
      <c r="AH469" s="1003" cm="1">
        <f t="array" ref="AH469">INDEX($H469:$K469,0,MATCH(AH$450,$H$450:$K$450,0))*HLOOKUP(AH$449,$J$446:$R$447,2)</f>
        <v>0</v>
      </c>
      <c r="AI469" s="1003" cm="1">
        <f t="array" ref="AI469">INDEX($H469:$K469,0,MATCH(AI$450,$H$450:$K$450,0))*HLOOKUP(AI$449,$J$446:$R$447,2)</f>
        <v>150</v>
      </c>
      <c r="AJ469" s="1003" cm="1">
        <f t="array" ref="AJ469">INDEX($H469:$K469,0,MATCH(AJ$450,$H$450:$K$450,0))*HLOOKUP(AJ$449,$J$446:$R$447,2)</f>
        <v>100</v>
      </c>
      <c r="AK469" s="1003" cm="1">
        <f t="array" ref="AK469">INDEX($H469:$K469,0,MATCH(AK$450,$H$450:$K$450,0))*HLOOKUP(AK$449,$J$446:$R$447,2)</f>
        <v>150</v>
      </c>
      <c r="AL469" s="1003" cm="1">
        <f t="array" ref="AL469">INDEX($H469:$K469,0,MATCH(AL$450,$H$450:$K$450,0))*HLOOKUP(AL$449,$J$446:$R$447,2)</f>
        <v>0</v>
      </c>
      <c r="AM469" s="1003" cm="1">
        <f t="array" ref="AM469">INDEX($H469:$K469,0,MATCH(AM$450,$H$450:$K$450,0))*HLOOKUP(AM$449,$J$446:$R$447,2)</f>
        <v>150</v>
      </c>
      <c r="AN469" s="1003" cm="1">
        <f t="array" ref="AN469">INDEX($H469:$K469,0,MATCH(AN$450,$H$450:$K$450,0))*HLOOKUP(AN$449,$J$446:$R$447,2)</f>
        <v>100</v>
      </c>
      <c r="AO469" s="1003" cm="1">
        <f t="array" ref="AO469">INDEX($H469:$K469,0,MATCH(AO$450,$H$450:$K$450,0))*HLOOKUP(AO$449,$J$446:$R$447,2)</f>
        <v>150</v>
      </c>
      <c r="AP469" s="1003" cm="1">
        <f t="array" ref="AP469">INDEX($H469:$K469,0,MATCH(AP$450,$H$450:$K$450,0))*HLOOKUP(AP$449,$J$446:$R$447,2)</f>
        <v>0</v>
      </c>
      <c r="AQ469" s="1003" cm="1">
        <f t="array" ref="AQ469">INDEX($H469:$K469,0,MATCH(AQ$450,$H$450:$K$450,0))*HLOOKUP(AQ$449,$J$446:$R$447,2)</f>
        <v>150</v>
      </c>
      <c r="AR469" s="1003" cm="1">
        <f t="array" ref="AR469">INDEX($H469:$K469,0,MATCH(AR$450,$H$450:$K$450,0))*HLOOKUP(AR$449,$J$446:$R$447,2)</f>
        <v>100</v>
      </c>
      <c r="AS469" s="1003" cm="1">
        <f t="array" ref="AS469">INDEX($H469:$K469,0,MATCH(AS$450,$H$450:$K$450,0))*HLOOKUP(AS$449,$J$446:$R$447,2)</f>
        <v>150</v>
      </c>
      <c r="AT469" s="1003" cm="1">
        <f t="array" ref="AT469">INDEX($H469:$K469,0,MATCH(AT$450,$H$450:$K$450,0))*HLOOKUP(AT$449,$J$446:$R$447,2)</f>
        <v>0</v>
      </c>
      <c r="AU469" s="1003" cm="1">
        <f t="array" ref="AU469">INDEX($H469:$K469,0,MATCH(AU$450,$H$450:$K$450,0))*HLOOKUP(AU$449,$J$446:$R$447,2)</f>
        <v>150</v>
      </c>
      <c r="AV469" s="312"/>
      <c r="AW469" s="312"/>
      <c r="AX469" s="243"/>
      <c r="AY469" s="235"/>
      <c r="AZ469" s="235"/>
      <c r="BA469" s="235"/>
    </row>
    <row r="470" spans="1:53" s="76" customFormat="1" ht="15" outlineLevel="1" x14ac:dyDescent="0.25">
      <c r="A470" s="233"/>
      <c r="B470" s="234"/>
      <c r="C470" s="244"/>
      <c r="D470" s="244"/>
      <c r="E470" s="244"/>
      <c r="F470" s="252"/>
      <c r="G470" s="704" t="str">
        <f t="shared" si="76"/>
        <v>YYNWBr</v>
      </c>
      <c r="H470" s="356">
        <v>100</v>
      </c>
      <c r="I470" s="356">
        <v>150</v>
      </c>
      <c r="J470" s="356">
        <v>0</v>
      </c>
      <c r="K470" s="356">
        <v>150</v>
      </c>
      <c r="L470" s="1003" cm="1">
        <f t="array" ref="L470">INDEX($H470:$K470,0,MATCH(L$450,$H$450:$K$450,0))*HLOOKUP(L$449,$J$446:$R$447,2)</f>
        <v>100</v>
      </c>
      <c r="M470" s="1003" cm="1">
        <f t="array" ref="M470">INDEX($H470:$K470,0,MATCH(M$450,$H$450:$K$450,0))*HLOOKUP(M$449,$J$446:$R$447,2)</f>
        <v>150</v>
      </c>
      <c r="N470" s="1003" cm="1">
        <f t="array" ref="N470">INDEX($H470:$K470,0,MATCH(N$450,$H$450:$K$450,0))*HLOOKUP(N$449,$J$446:$R$447,2)</f>
        <v>0</v>
      </c>
      <c r="O470" s="1003" cm="1">
        <f t="array" ref="O470">INDEX($H470:$K470,0,MATCH(O$450,$H$450:$K$450,0))*HLOOKUP(O$449,$J$446:$R$447,2)</f>
        <v>150</v>
      </c>
      <c r="P470" s="1003" cm="1">
        <f t="array" ref="P470">INDEX($H470:$K470,0,MATCH(P$450,$H$450:$K$450,0))*HLOOKUP(P$449,$J$446:$R$447,2)</f>
        <v>100</v>
      </c>
      <c r="Q470" s="1003" cm="1">
        <f t="array" ref="Q470">INDEX($H470:$K470,0,MATCH(Q$450,$H$450:$K$450,0))*HLOOKUP(Q$449,$J$446:$R$447,2)</f>
        <v>150</v>
      </c>
      <c r="R470" s="1003" cm="1">
        <f t="array" ref="R470">INDEX($H470:$K470,0,MATCH(R$450,$H$450:$K$450,0))*HLOOKUP(R$449,$J$446:$R$447,2)</f>
        <v>0</v>
      </c>
      <c r="S470" s="1003" cm="1">
        <f t="array" ref="S470">INDEX($H470:$K470,0,MATCH(S$450,$H$450:$K$450,0))*HLOOKUP(S$449,$J$446:$R$447,2)</f>
        <v>150</v>
      </c>
      <c r="T470" s="1003" cm="1">
        <f t="array" ref="T470">INDEX($H470:$K470,0,MATCH(T$450,$H$450:$K$450,0))*HLOOKUP(T$449,$J$446:$R$447,2)</f>
        <v>100</v>
      </c>
      <c r="U470" s="1003" cm="1">
        <f t="array" ref="U470">INDEX($H470:$K470,0,MATCH(U$450,$H$450:$K$450,0))*HLOOKUP(U$449,$J$446:$R$447,2)</f>
        <v>150</v>
      </c>
      <c r="V470" s="1003" cm="1">
        <f t="array" ref="V470">INDEX($H470:$K470,0,MATCH(V$450,$H$450:$K$450,0))*HLOOKUP(V$449,$J$446:$R$447,2)</f>
        <v>0</v>
      </c>
      <c r="W470" s="1003" cm="1">
        <f t="array" ref="W470">INDEX($H470:$K470,0,MATCH(W$450,$H$450:$K$450,0))*HLOOKUP(W$449,$J$446:$R$447,2)</f>
        <v>150</v>
      </c>
      <c r="X470" s="1003" cm="1">
        <f t="array" ref="X470">INDEX($H470:$K470,0,MATCH(X$450,$H$450:$K$450,0))*HLOOKUP(X$449,$J$446:$R$447,2)</f>
        <v>100</v>
      </c>
      <c r="Y470" s="1003" cm="1">
        <f t="array" ref="Y470">INDEX($H470:$K470,0,MATCH(Y$450,$H$450:$K$450,0))*HLOOKUP(Y$449,$J$446:$R$447,2)</f>
        <v>150</v>
      </c>
      <c r="Z470" s="1003" cm="1">
        <f t="array" ref="Z470">INDEX($H470:$K470,0,MATCH(Z$450,$H$450:$K$450,0))*HLOOKUP(Z$449,$J$446:$R$447,2)</f>
        <v>0</v>
      </c>
      <c r="AA470" s="1003" cm="1">
        <f t="array" ref="AA470">INDEX($H470:$K470,0,MATCH(AA$450,$H$450:$K$450,0))*HLOOKUP(AA$449,$J$446:$R$447,2)</f>
        <v>150</v>
      </c>
      <c r="AB470" s="1003" cm="1">
        <f t="array" ref="AB470">INDEX($H470:$K470,0,MATCH(AB$450,$H$450:$K$450,0))*HLOOKUP(AB$449,$J$446:$R$447,2)</f>
        <v>100</v>
      </c>
      <c r="AC470" s="1003" cm="1">
        <f t="array" ref="AC470">INDEX($H470:$K470,0,MATCH(AC$450,$H$450:$K$450,0))*HLOOKUP(AC$449,$J$446:$R$447,2)</f>
        <v>150</v>
      </c>
      <c r="AD470" s="1003" cm="1">
        <f t="array" ref="AD470">INDEX($H470:$K470,0,MATCH(AD$450,$H$450:$K$450,0))*HLOOKUP(AD$449,$J$446:$R$447,2)</f>
        <v>0</v>
      </c>
      <c r="AE470" s="1003" cm="1">
        <f t="array" ref="AE470">INDEX($H470:$K470,0,MATCH(AE$450,$H$450:$K$450,0))*HLOOKUP(AE$449,$J$446:$R$447,2)</f>
        <v>150</v>
      </c>
      <c r="AF470" s="1003" cm="1">
        <f t="array" ref="AF470">INDEX($H470:$K470,0,MATCH(AF$450,$H$450:$K$450,0))*HLOOKUP(AF$449,$J$446:$R$447,2)</f>
        <v>100</v>
      </c>
      <c r="AG470" s="1003" cm="1">
        <f t="array" ref="AG470">INDEX($H470:$K470,0,MATCH(AG$450,$H$450:$K$450,0))*HLOOKUP(AG$449,$J$446:$R$447,2)</f>
        <v>150</v>
      </c>
      <c r="AH470" s="1003" cm="1">
        <f t="array" ref="AH470">INDEX($H470:$K470,0,MATCH(AH$450,$H$450:$K$450,0))*HLOOKUP(AH$449,$J$446:$R$447,2)</f>
        <v>0</v>
      </c>
      <c r="AI470" s="1003" cm="1">
        <f t="array" ref="AI470">INDEX($H470:$K470,0,MATCH(AI$450,$H$450:$K$450,0))*HLOOKUP(AI$449,$J$446:$R$447,2)</f>
        <v>150</v>
      </c>
      <c r="AJ470" s="1003" cm="1">
        <f t="array" ref="AJ470">INDEX($H470:$K470,0,MATCH(AJ$450,$H$450:$K$450,0))*HLOOKUP(AJ$449,$J$446:$R$447,2)</f>
        <v>100</v>
      </c>
      <c r="AK470" s="1003" cm="1">
        <f t="array" ref="AK470">INDEX($H470:$K470,0,MATCH(AK$450,$H$450:$K$450,0))*HLOOKUP(AK$449,$J$446:$R$447,2)</f>
        <v>150</v>
      </c>
      <c r="AL470" s="1003" cm="1">
        <f t="array" ref="AL470">INDEX($H470:$K470,0,MATCH(AL$450,$H$450:$K$450,0))*HLOOKUP(AL$449,$J$446:$R$447,2)</f>
        <v>0</v>
      </c>
      <c r="AM470" s="1003" cm="1">
        <f t="array" ref="AM470">INDEX($H470:$K470,0,MATCH(AM$450,$H$450:$K$450,0))*HLOOKUP(AM$449,$J$446:$R$447,2)</f>
        <v>150</v>
      </c>
      <c r="AN470" s="1003" cm="1">
        <f t="array" ref="AN470">INDEX($H470:$K470,0,MATCH(AN$450,$H$450:$K$450,0))*HLOOKUP(AN$449,$J$446:$R$447,2)</f>
        <v>100</v>
      </c>
      <c r="AO470" s="1003" cm="1">
        <f t="array" ref="AO470">INDEX($H470:$K470,0,MATCH(AO$450,$H$450:$K$450,0))*HLOOKUP(AO$449,$J$446:$R$447,2)</f>
        <v>150</v>
      </c>
      <c r="AP470" s="1003" cm="1">
        <f t="array" ref="AP470">INDEX($H470:$K470,0,MATCH(AP$450,$H$450:$K$450,0))*HLOOKUP(AP$449,$J$446:$R$447,2)</f>
        <v>0</v>
      </c>
      <c r="AQ470" s="1003" cm="1">
        <f t="array" ref="AQ470">INDEX($H470:$K470,0,MATCH(AQ$450,$H$450:$K$450,0))*HLOOKUP(AQ$449,$J$446:$R$447,2)</f>
        <v>150</v>
      </c>
      <c r="AR470" s="1003" cm="1">
        <f t="array" ref="AR470">INDEX($H470:$K470,0,MATCH(AR$450,$H$450:$K$450,0))*HLOOKUP(AR$449,$J$446:$R$447,2)</f>
        <v>100</v>
      </c>
      <c r="AS470" s="1003" cm="1">
        <f t="array" ref="AS470">INDEX($H470:$K470,0,MATCH(AS$450,$H$450:$K$450,0))*HLOOKUP(AS$449,$J$446:$R$447,2)</f>
        <v>150</v>
      </c>
      <c r="AT470" s="1003" cm="1">
        <f t="array" ref="AT470">INDEX($H470:$K470,0,MATCH(AT$450,$H$450:$K$450,0))*HLOOKUP(AT$449,$J$446:$R$447,2)</f>
        <v>0</v>
      </c>
      <c r="AU470" s="1003" cm="1">
        <f t="array" ref="AU470">INDEX($H470:$K470,0,MATCH(AU$450,$H$450:$K$450,0))*HLOOKUP(AU$449,$J$446:$R$447,2)</f>
        <v>150</v>
      </c>
      <c r="AV470" s="312"/>
      <c r="AW470" s="312"/>
      <c r="AX470" s="243"/>
      <c r="AY470" s="235"/>
      <c r="AZ470" s="235"/>
      <c r="BA470" s="235"/>
    </row>
    <row r="471" spans="1:53" s="76" customFormat="1" ht="15" outlineLevel="1" x14ac:dyDescent="0.25">
      <c r="A471" s="233"/>
      <c r="B471" s="234"/>
      <c r="C471" s="244"/>
      <c r="D471" s="244"/>
      <c r="E471" s="244"/>
      <c r="F471" s="252"/>
      <c r="G471" s="704" t="str">
        <f t="shared" si="76"/>
        <v>YYWBNw</v>
      </c>
      <c r="H471" s="356">
        <v>100</v>
      </c>
      <c r="I471" s="356">
        <v>120</v>
      </c>
      <c r="J471" s="356">
        <v>100</v>
      </c>
      <c r="K471" s="356">
        <v>0</v>
      </c>
      <c r="L471" s="1003" cm="1">
        <f t="array" ref="L471">INDEX($H471:$K471,0,MATCH(L$450,$H$450:$K$450,0))*HLOOKUP(L$449,$J$446:$R$447,2)</f>
        <v>100</v>
      </c>
      <c r="M471" s="1003" cm="1">
        <f t="array" ref="M471">INDEX($H471:$K471,0,MATCH(M$450,$H$450:$K$450,0))*HLOOKUP(M$449,$J$446:$R$447,2)</f>
        <v>120</v>
      </c>
      <c r="N471" s="1003" cm="1">
        <f t="array" ref="N471">INDEX($H471:$K471,0,MATCH(N$450,$H$450:$K$450,0))*HLOOKUP(N$449,$J$446:$R$447,2)</f>
        <v>100</v>
      </c>
      <c r="O471" s="1003" cm="1">
        <f t="array" ref="O471">INDEX($H471:$K471,0,MATCH(O$450,$H$450:$K$450,0))*HLOOKUP(O$449,$J$446:$R$447,2)</f>
        <v>0</v>
      </c>
      <c r="P471" s="1003" cm="1">
        <f t="array" ref="P471">INDEX($H471:$K471,0,MATCH(P$450,$H$450:$K$450,0))*HLOOKUP(P$449,$J$446:$R$447,2)</f>
        <v>100</v>
      </c>
      <c r="Q471" s="1003" cm="1">
        <f t="array" ref="Q471">INDEX($H471:$K471,0,MATCH(Q$450,$H$450:$K$450,0))*HLOOKUP(Q$449,$J$446:$R$447,2)</f>
        <v>120</v>
      </c>
      <c r="R471" s="1003" cm="1">
        <f t="array" ref="R471">INDEX($H471:$K471,0,MATCH(R$450,$H$450:$K$450,0))*HLOOKUP(R$449,$J$446:$R$447,2)</f>
        <v>100</v>
      </c>
      <c r="S471" s="1003" cm="1">
        <f t="array" ref="S471">INDEX($H471:$K471,0,MATCH(S$450,$H$450:$K$450,0))*HLOOKUP(S$449,$J$446:$R$447,2)</f>
        <v>0</v>
      </c>
      <c r="T471" s="1003" cm="1">
        <f t="array" ref="T471">INDEX($H471:$K471,0,MATCH(T$450,$H$450:$K$450,0))*HLOOKUP(T$449,$J$446:$R$447,2)</f>
        <v>100</v>
      </c>
      <c r="U471" s="1003" cm="1">
        <f t="array" ref="U471">INDEX($H471:$K471,0,MATCH(U$450,$H$450:$K$450,0))*HLOOKUP(U$449,$J$446:$R$447,2)</f>
        <v>120</v>
      </c>
      <c r="V471" s="1003" cm="1">
        <f t="array" ref="V471">INDEX($H471:$K471,0,MATCH(V$450,$H$450:$K$450,0))*HLOOKUP(V$449,$J$446:$R$447,2)</f>
        <v>100</v>
      </c>
      <c r="W471" s="1003" cm="1">
        <f t="array" ref="W471">INDEX($H471:$K471,0,MATCH(W$450,$H$450:$K$450,0))*HLOOKUP(W$449,$J$446:$R$447,2)</f>
        <v>0</v>
      </c>
      <c r="X471" s="1003" cm="1">
        <f t="array" ref="X471">INDEX($H471:$K471,0,MATCH(X$450,$H$450:$K$450,0))*HLOOKUP(X$449,$J$446:$R$447,2)</f>
        <v>100</v>
      </c>
      <c r="Y471" s="1003" cm="1">
        <f t="array" ref="Y471">INDEX($H471:$K471,0,MATCH(Y$450,$H$450:$K$450,0))*HLOOKUP(Y$449,$J$446:$R$447,2)</f>
        <v>120</v>
      </c>
      <c r="Z471" s="1003" cm="1">
        <f t="array" ref="Z471">INDEX($H471:$K471,0,MATCH(Z$450,$H$450:$K$450,0))*HLOOKUP(Z$449,$J$446:$R$447,2)</f>
        <v>100</v>
      </c>
      <c r="AA471" s="1003" cm="1">
        <f t="array" ref="AA471">INDEX($H471:$K471,0,MATCH(AA$450,$H$450:$K$450,0))*HLOOKUP(AA$449,$J$446:$R$447,2)</f>
        <v>0</v>
      </c>
      <c r="AB471" s="1003" cm="1">
        <f t="array" ref="AB471">INDEX($H471:$K471,0,MATCH(AB$450,$H$450:$K$450,0))*HLOOKUP(AB$449,$J$446:$R$447,2)</f>
        <v>100</v>
      </c>
      <c r="AC471" s="1003" cm="1">
        <f t="array" ref="AC471">INDEX($H471:$K471,0,MATCH(AC$450,$H$450:$K$450,0))*HLOOKUP(AC$449,$J$446:$R$447,2)</f>
        <v>120</v>
      </c>
      <c r="AD471" s="1003" cm="1">
        <f t="array" ref="AD471">INDEX($H471:$K471,0,MATCH(AD$450,$H$450:$K$450,0))*HLOOKUP(AD$449,$J$446:$R$447,2)</f>
        <v>100</v>
      </c>
      <c r="AE471" s="1003" cm="1">
        <f t="array" ref="AE471">INDEX($H471:$K471,0,MATCH(AE$450,$H$450:$K$450,0))*HLOOKUP(AE$449,$J$446:$R$447,2)</f>
        <v>0</v>
      </c>
      <c r="AF471" s="1003" cm="1">
        <f t="array" ref="AF471">INDEX($H471:$K471,0,MATCH(AF$450,$H$450:$K$450,0))*HLOOKUP(AF$449,$J$446:$R$447,2)</f>
        <v>100</v>
      </c>
      <c r="AG471" s="1003" cm="1">
        <f t="array" ref="AG471">INDEX($H471:$K471,0,MATCH(AG$450,$H$450:$K$450,0))*HLOOKUP(AG$449,$J$446:$R$447,2)</f>
        <v>120</v>
      </c>
      <c r="AH471" s="1003" cm="1">
        <f t="array" ref="AH471">INDEX($H471:$K471,0,MATCH(AH$450,$H$450:$K$450,0))*HLOOKUP(AH$449,$J$446:$R$447,2)</f>
        <v>100</v>
      </c>
      <c r="AI471" s="1003" cm="1">
        <f t="array" ref="AI471">INDEX($H471:$K471,0,MATCH(AI$450,$H$450:$K$450,0))*HLOOKUP(AI$449,$J$446:$R$447,2)</f>
        <v>0</v>
      </c>
      <c r="AJ471" s="1003" cm="1">
        <f t="array" ref="AJ471">INDEX($H471:$K471,0,MATCH(AJ$450,$H$450:$K$450,0))*HLOOKUP(AJ$449,$J$446:$R$447,2)</f>
        <v>100</v>
      </c>
      <c r="AK471" s="1003" cm="1">
        <f t="array" ref="AK471">INDEX($H471:$K471,0,MATCH(AK$450,$H$450:$K$450,0))*HLOOKUP(AK$449,$J$446:$R$447,2)</f>
        <v>120</v>
      </c>
      <c r="AL471" s="1003" cm="1">
        <f t="array" ref="AL471">INDEX($H471:$K471,0,MATCH(AL$450,$H$450:$K$450,0))*HLOOKUP(AL$449,$J$446:$R$447,2)</f>
        <v>100</v>
      </c>
      <c r="AM471" s="1003" cm="1">
        <f t="array" ref="AM471">INDEX($H471:$K471,0,MATCH(AM$450,$H$450:$K$450,0))*HLOOKUP(AM$449,$J$446:$R$447,2)</f>
        <v>0</v>
      </c>
      <c r="AN471" s="1003" cm="1">
        <f t="array" ref="AN471">INDEX($H471:$K471,0,MATCH(AN$450,$H$450:$K$450,0))*HLOOKUP(AN$449,$J$446:$R$447,2)</f>
        <v>100</v>
      </c>
      <c r="AO471" s="1003" cm="1">
        <f t="array" ref="AO471">INDEX($H471:$K471,0,MATCH(AO$450,$H$450:$K$450,0))*HLOOKUP(AO$449,$J$446:$R$447,2)</f>
        <v>120</v>
      </c>
      <c r="AP471" s="1003" cm="1">
        <f t="array" ref="AP471">INDEX($H471:$K471,0,MATCH(AP$450,$H$450:$K$450,0))*HLOOKUP(AP$449,$J$446:$R$447,2)</f>
        <v>100</v>
      </c>
      <c r="AQ471" s="1003" cm="1">
        <f t="array" ref="AQ471">INDEX($H471:$K471,0,MATCH(AQ$450,$H$450:$K$450,0))*HLOOKUP(AQ$449,$J$446:$R$447,2)</f>
        <v>0</v>
      </c>
      <c r="AR471" s="1003" cm="1">
        <f t="array" ref="AR471">INDEX($H471:$K471,0,MATCH(AR$450,$H$450:$K$450,0))*HLOOKUP(AR$449,$J$446:$R$447,2)</f>
        <v>100</v>
      </c>
      <c r="AS471" s="1003" cm="1">
        <f t="array" ref="AS471">INDEX($H471:$K471,0,MATCH(AS$450,$H$450:$K$450,0))*HLOOKUP(AS$449,$J$446:$R$447,2)</f>
        <v>120</v>
      </c>
      <c r="AT471" s="1003" cm="1">
        <f t="array" ref="AT471">INDEX($H471:$K471,0,MATCH(AT$450,$H$450:$K$450,0))*HLOOKUP(AT$449,$J$446:$R$447,2)</f>
        <v>100</v>
      </c>
      <c r="AU471" s="1003" cm="1">
        <f t="array" ref="AU471">INDEX($H471:$K471,0,MATCH(AU$450,$H$450:$K$450,0))*HLOOKUP(AU$449,$J$446:$R$447,2)</f>
        <v>0</v>
      </c>
      <c r="AV471" s="312"/>
      <c r="AW471" s="312"/>
      <c r="AX471" s="243"/>
      <c r="AY471" s="235"/>
      <c r="AZ471" s="235"/>
      <c r="BA471" s="235"/>
    </row>
    <row r="472" spans="1:53" s="76" customFormat="1" ht="15" outlineLevel="1" x14ac:dyDescent="0.25">
      <c r="A472" s="233"/>
      <c r="B472" s="234"/>
      <c r="C472" s="244"/>
      <c r="D472" s="244"/>
      <c r="E472" s="244"/>
      <c r="F472" s="252"/>
      <c r="G472" s="704" t="str">
        <f t="shared" si="76"/>
        <v>YYBNWb</v>
      </c>
      <c r="H472" s="356">
        <v>100</v>
      </c>
      <c r="I472" s="356">
        <v>120</v>
      </c>
      <c r="J472" s="356">
        <v>100</v>
      </c>
      <c r="K472" s="356">
        <v>0</v>
      </c>
      <c r="L472" s="1003" cm="1">
        <f t="array" ref="L472">INDEX($H472:$K472,0,MATCH(L$450,$H$450:$K$450,0))*HLOOKUP(L$449,$J$446:$R$447,2)</f>
        <v>100</v>
      </c>
      <c r="M472" s="1003" cm="1">
        <f t="array" ref="M472">INDEX($H472:$K472,0,MATCH(M$450,$H$450:$K$450,0))*HLOOKUP(M$449,$J$446:$R$447,2)</f>
        <v>120</v>
      </c>
      <c r="N472" s="1003" cm="1">
        <f t="array" ref="N472">INDEX($H472:$K472,0,MATCH(N$450,$H$450:$K$450,0))*HLOOKUP(N$449,$J$446:$R$447,2)</f>
        <v>100</v>
      </c>
      <c r="O472" s="1003" cm="1">
        <f t="array" ref="O472">INDEX($H472:$K472,0,MATCH(O$450,$H$450:$K$450,0))*HLOOKUP(O$449,$J$446:$R$447,2)</f>
        <v>0</v>
      </c>
      <c r="P472" s="1003" cm="1">
        <f t="array" ref="P472">INDEX($H472:$K472,0,MATCH(P$450,$H$450:$K$450,0))*HLOOKUP(P$449,$J$446:$R$447,2)</f>
        <v>100</v>
      </c>
      <c r="Q472" s="1003" cm="1">
        <f t="array" ref="Q472">INDEX($H472:$K472,0,MATCH(Q$450,$H$450:$K$450,0))*HLOOKUP(Q$449,$J$446:$R$447,2)</f>
        <v>120</v>
      </c>
      <c r="R472" s="1003" cm="1">
        <f t="array" ref="R472">INDEX($H472:$K472,0,MATCH(R$450,$H$450:$K$450,0))*HLOOKUP(R$449,$J$446:$R$447,2)</f>
        <v>100</v>
      </c>
      <c r="S472" s="1003" cm="1">
        <f t="array" ref="S472">INDEX($H472:$K472,0,MATCH(S$450,$H$450:$K$450,0))*HLOOKUP(S$449,$J$446:$R$447,2)</f>
        <v>0</v>
      </c>
      <c r="T472" s="1003" cm="1">
        <f t="array" ref="T472">INDEX($H472:$K472,0,MATCH(T$450,$H$450:$K$450,0))*HLOOKUP(T$449,$J$446:$R$447,2)</f>
        <v>100</v>
      </c>
      <c r="U472" s="1003" cm="1">
        <f t="array" ref="U472">INDEX($H472:$K472,0,MATCH(U$450,$H$450:$K$450,0))*HLOOKUP(U$449,$J$446:$R$447,2)</f>
        <v>120</v>
      </c>
      <c r="V472" s="1003" cm="1">
        <f t="array" ref="V472">INDEX($H472:$K472,0,MATCH(V$450,$H$450:$K$450,0))*HLOOKUP(V$449,$J$446:$R$447,2)</f>
        <v>100</v>
      </c>
      <c r="W472" s="1003" cm="1">
        <f t="array" ref="W472">INDEX($H472:$K472,0,MATCH(W$450,$H$450:$K$450,0))*HLOOKUP(W$449,$J$446:$R$447,2)</f>
        <v>0</v>
      </c>
      <c r="X472" s="1003" cm="1">
        <f t="array" ref="X472">INDEX($H472:$K472,0,MATCH(X$450,$H$450:$K$450,0))*HLOOKUP(X$449,$J$446:$R$447,2)</f>
        <v>100</v>
      </c>
      <c r="Y472" s="1003" cm="1">
        <f t="array" ref="Y472">INDEX($H472:$K472,0,MATCH(Y$450,$H$450:$K$450,0))*HLOOKUP(Y$449,$J$446:$R$447,2)</f>
        <v>120</v>
      </c>
      <c r="Z472" s="1003" cm="1">
        <f t="array" ref="Z472">INDEX($H472:$K472,0,MATCH(Z$450,$H$450:$K$450,0))*HLOOKUP(Z$449,$J$446:$R$447,2)</f>
        <v>100</v>
      </c>
      <c r="AA472" s="1003" cm="1">
        <f t="array" ref="AA472">INDEX($H472:$K472,0,MATCH(AA$450,$H$450:$K$450,0))*HLOOKUP(AA$449,$J$446:$R$447,2)</f>
        <v>0</v>
      </c>
      <c r="AB472" s="1003" cm="1">
        <f t="array" ref="AB472">INDEX($H472:$K472,0,MATCH(AB$450,$H$450:$K$450,0))*HLOOKUP(AB$449,$J$446:$R$447,2)</f>
        <v>100</v>
      </c>
      <c r="AC472" s="1003" cm="1">
        <f t="array" ref="AC472">INDEX($H472:$K472,0,MATCH(AC$450,$H$450:$K$450,0))*HLOOKUP(AC$449,$J$446:$R$447,2)</f>
        <v>120</v>
      </c>
      <c r="AD472" s="1003" cm="1">
        <f t="array" ref="AD472">INDEX($H472:$K472,0,MATCH(AD$450,$H$450:$K$450,0))*HLOOKUP(AD$449,$J$446:$R$447,2)</f>
        <v>100</v>
      </c>
      <c r="AE472" s="1003" cm="1">
        <f t="array" ref="AE472">INDEX($H472:$K472,0,MATCH(AE$450,$H$450:$K$450,0))*HLOOKUP(AE$449,$J$446:$R$447,2)</f>
        <v>0</v>
      </c>
      <c r="AF472" s="1003" cm="1">
        <f t="array" ref="AF472">INDEX($H472:$K472,0,MATCH(AF$450,$H$450:$K$450,0))*HLOOKUP(AF$449,$J$446:$R$447,2)</f>
        <v>100</v>
      </c>
      <c r="AG472" s="1003" cm="1">
        <f t="array" ref="AG472">INDEX($H472:$K472,0,MATCH(AG$450,$H$450:$K$450,0))*HLOOKUP(AG$449,$J$446:$R$447,2)</f>
        <v>120</v>
      </c>
      <c r="AH472" s="1003" cm="1">
        <f t="array" ref="AH472">INDEX($H472:$K472,0,MATCH(AH$450,$H$450:$K$450,0))*HLOOKUP(AH$449,$J$446:$R$447,2)</f>
        <v>100</v>
      </c>
      <c r="AI472" s="1003" cm="1">
        <f t="array" ref="AI472">INDEX($H472:$K472,0,MATCH(AI$450,$H$450:$K$450,0))*HLOOKUP(AI$449,$J$446:$R$447,2)</f>
        <v>0</v>
      </c>
      <c r="AJ472" s="1003" cm="1">
        <f t="array" ref="AJ472">INDEX($H472:$K472,0,MATCH(AJ$450,$H$450:$K$450,0))*HLOOKUP(AJ$449,$J$446:$R$447,2)</f>
        <v>100</v>
      </c>
      <c r="AK472" s="1003" cm="1">
        <f t="array" ref="AK472">INDEX($H472:$K472,0,MATCH(AK$450,$H$450:$K$450,0))*HLOOKUP(AK$449,$J$446:$R$447,2)</f>
        <v>120</v>
      </c>
      <c r="AL472" s="1003" cm="1">
        <f t="array" ref="AL472">INDEX($H472:$K472,0,MATCH(AL$450,$H$450:$K$450,0))*HLOOKUP(AL$449,$J$446:$R$447,2)</f>
        <v>100</v>
      </c>
      <c r="AM472" s="1003" cm="1">
        <f t="array" ref="AM472">INDEX($H472:$K472,0,MATCH(AM$450,$H$450:$K$450,0))*HLOOKUP(AM$449,$J$446:$R$447,2)</f>
        <v>0</v>
      </c>
      <c r="AN472" s="1003" cm="1">
        <f t="array" ref="AN472">INDEX($H472:$K472,0,MATCH(AN$450,$H$450:$K$450,0))*HLOOKUP(AN$449,$J$446:$R$447,2)</f>
        <v>100</v>
      </c>
      <c r="AO472" s="1003" cm="1">
        <f t="array" ref="AO472">INDEX($H472:$K472,0,MATCH(AO$450,$H$450:$K$450,0))*HLOOKUP(AO$449,$J$446:$R$447,2)</f>
        <v>120</v>
      </c>
      <c r="AP472" s="1003" cm="1">
        <f t="array" ref="AP472">INDEX($H472:$K472,0,MATCH(AP$450,$H$450:$K$450,0))*HLOOKUP(AP$449,$J$446:$R$447,2)</f>
        <v>100</v>
      </c>
      <c r="AQ472" s="1003" cm="1">
        <f t="array" ref="AQ472">INDEX($H472:$K472,0,MATCH(AQ$450,$H$450:$K$450,0))*HLOOKUP(AQ$449,$J$446:$R$447,2)</f>
        <v>0</v>
      </c>
      <c r="AR472" s="1003" cm="1">
        <f t="array" ref="AR472">INDEX($H472:$K472,0,MATCH(AR$450,$H$450:$K$450,0))*HLOOKUP(AR$449,$J$446:$R$447,2)</f>
        <v>100</v>
      </c>
      <c r="AS472" s="1003" cm="1">
        <f t="array" ref="AS472">INDEX($H472:$K472,0,MATCH(AS$450,$H$450:$K$450,0))*HLOOKUP(AS$449,$J$446:$R$447,2)</f>
        <v>120</v>
      </c>
      <c r="AT472" s="1003" cm="1">
        <f t="array" ref="AT472">INDEX($H472:$K472,0,MATCH(AT$450,$H$450:$K$450,0))*HLOOKUP(AT$449,$J$446:$R$447,2)</f>
        <v>100</v>
      </c>
      <c r="AU472" s="1003" cm="1">
        <f t="array" ref="AU472">INDEX($H472:$K472,0,MATCH(AU$450,$H$450:$K$450,0))*HLOOKUP(AU$449,$J$446:$R$447,2)</f>
        <v>0</v>
      </c>
      <c r="AV472" s="312"/>
      <c r="AW472" s="312"/>
      <c r="AX472" s="243"/>
      <c r="AY472" s="235"/>
      <c r="AZ472" s="235"/>
      <c r="BA472" s="235"/>
    </row>
    <row r="473" spans="1:53" s="76" customFormat="1" ht="15" outlineLevel="1" x14ac:dyDescent="0.25">
      <c r="A473" s="233"/>
      <c r="B473" s="234"/>
      <c r="C473" s="244"/>
      <c r="D473" s="244"/>
      <c r="E473" s="244"/>
      <c r="F473" s="252"/>
      <c r="G473" s="704" t="str">
        <f t="shared" si="76"/>
        <v>AAAA2A1z</v>
      </c>
      <c r="H473" s="356">
        <v>100</v>
      </c>
      <c r="I473" s="356">
        <v>100</v>
      </c>
      <c r="J473" s="356">
        <v>0</v>
      </c>
      <c r="K473" s="356">
        <v>50</v>
      </c>
      <c r="L473" s="1003" cm="1">
        <f t="array" ref="L473">INDEX($H473:$K473,0,MATCH(L$450,$H$450:$K$450,0))*HLOOKUP(L$449,$J$446:$R$447,2)</f>
        <v>100</v>
      </c>
      <c r="M473" s="1003" cm="1">
        <f t="array" ref="M473">INDEX($H473:$K473,0,MATCH(M$450,$H$450:$K$450,0))*HLOOKUP(M$449,$J$446:$R$447,2)</f>
        <v>100</v>
      </c>
      <c r="N473" s="1003" cm="1">
        <f t="array" ref="N473">INDEX($H473:$K473,0,MATCH(N$450,$H$450:$K$450,0))*HLOOKUP(N$449,$J$446:$R$447,2)</f>
        <v>0</v>
      </c>
      <c r="O473" s="1003" cm="1">
        <f t="array" ref="O473">INDEX($H473:$K473,0,MATCH(O$450,$H$450:$K$450,0))*HLOOKUP(O$449,$J$446:$R$447,2)</f>
        <v>50</v>
      </c>
      <c r="P473" s="1003" cm="1">
        <f t="array" ref="P473">INDEX($H473:$K473,0,MATCH(P$450,$H$450:$K$450,0))*HLOOKUP(P$449,$J$446:$R$447,2)</f>
        <v>100</v>
      </c>
      <c r="Q473" s="1003" cm="1">
        <f t="array" ref="Q473">INDEX($H473:$K473,0,MATCH(Q$450,$H$450:$K$450,0))*HLOOKUP(Q$449,$J$446:$R$447,2)</f>
        <v>100</v>
      </c>
      <c r="R473" s="1003" cm="1">
        <f t="array" ref="R473">INDEX($H473:$K473,0,MATCH(R$450,$H$450:$K$450,0))*HLOOKUP(R$449,$J$446:$R$447,2)</f>
        <v>0</v>
      </c>
      <c r="S473" s="1003" cm="1">
        <f t="array" ref="S473">INDEX($H473:$K473,0,MATCH(S$450,$H$450:$K$450,0))*HLOOKUP(S$449,$J$446:$R$447,2)</f>
        <v>50</v>
      </c>
      <c r="T473" s="1003" cm="1">
        <f t="array" ref="T473">INDEX($H473:$K473,0,MATCH(T$450,$H$450:$K$450,0))*HLOOKUP(T$449,$J$446:$R$447,2)</f>
        <v>100</v>
      </c>
      <c r="U473" s="1003" cm="1">
        <f t="array" ref="U473">INDEX($H473:$K473,0,MATCH(U$450,$H$450:$K$450,0))*HLOOKUP(U$449,$J$446:$R$447,2)</f>
        <v>100</v>
      </c>
      <c r="V473" s="1003" cm="1">
        <f t="array" ref="V473">INDEX($H473:$K473,0,MATCH(V$450,$H$450:$K$450,0))*HLOOKUP(V$449,$J$446:$R$447,2)</f>
        <v>0</v>
      </c>
      <c r="W473" s="1003" cm="1">
        <f t="array" ref="W473">INDEX($H473:$K473,0,MATCH(W$450,$H$450:$K$450,0))*HLOOKUP(W$449,$J$446:$R$447,2)</f>
        <v>50</v>
      </c>
      <c r="X473" s="1003" cm="1">
        <f t="array" ref="X473">INDEX($H473:$K473,0,MATCH(X$450,$H$450:$K$450,0))*HLOOKUP(X$449,$J$446:$R$447,2)</f>
        <v>100</v>
      </c>
      <c r="Y473" s="1003" cm="1">
        <f t="array" ref="Y473">INDEX($H473:$K473,0,MATCH(Y$450,$H$450:$K$450,0))*HLOOKUP(Y$449,$J$446:$R$447,2)</f>
        <v>100</v>
      </c>
      <c r="Z473" s="1003" cm="1">
        <f t="array" ref="Z473">INDEX($H473:$K473,0,MATCH(Z$450,$H$450:$K$450,0))*HLOOKUP(Z$449,$J$446:$R$447,2)</f>
        <v>0</v>
      </c>
      <c r="AA473" s="1003" cm="1">
        <f t="array" ref="AA473">INDEX($H473:$K473,0,MATCH(AA$450,$H$450:$K$450,0))*HLOOKUP(AA$449,$J$446:$R$447,2)</f>
        <v>50</v>
      </c>
      <c r="AB473" s="1003" cm="1">
        <f t="array" ref="AB473">INDEX($H473:$K473,0,MATCH(AB$450,$H$450:$K$450,0))*HLOOKUP(AB$449,$J$446:$R$447,2)</f>
        <v>100</v>
      </c>
      <c r="AC473" s="1003" cm="1">
        <f t="array" ref="AC473">INDEX($H473:$K473,0,MATCH(AC$450,$H$450:$K$450,0))*HLOOKUP(AC$449,$J$446:$R$447,2)</f>
        <v>100</v>
      </c>
      <c r="AD473" s="1003" cm="1">
        <f t="array" ref="AD473">INDEX($H473:$K473,0,MATCH(AD$450,$H$450:$K$450,0))*HLOOKUP(AD$449,$J$446:$R$447,2)</f>
        <v>0</v>
      </c>
      <c r="AE473" s="1003" cm="1">
        <f t="array" ref="AE473">INDEX($H473:$K473,0,MATCH(AE$450,$H$450:$K$450,0))*HLOOKUP(AE$449,$J$446:$R$447,2)</f>
        <v>50</v>
      </c>
      <c r="AF473" s="1003" cm="1">
        <f t="array" ref="AF473">INDEX($H473:$K473,0,MATCH(AF$450,$H$450:$K$450,0))*HLOOKUP(AF$449,$J$446:$R$447,2)</f>
        <v>100</v>
      </c>
      <c r="AG473" s="1003" cm="1">
        <f t="array" ref="AG473">INDEX($H473:$K473,0,MATCH(AG$450,$H$450:$K$450,0))*HLOOKUP(AG$449,$J$446:$R$447,2)</f>
        <v>100</v>
      </c>
      <c r="AH473" s="1003" cm="1">
        <f t="array" ref="AH473">INDEX($H473:$K473,0,MATCH(AH$450,$H$450:$K$450,0))*HLOOKUP(AH$449,$J$446:$R$447,2)</f>
        <v>0</v>
      </c>
      <c r="AI473" s="1003" cm="1">
        <f t="array" ref="AI473">INDEX($H473:$K473,0,MATCH(AI$450,$H$450:$K$450,0))*HLOOKUP(AI$449,$J$446:$R$447,2)</f>
        <v>50</v>
      </c>
      <c r="AJ473" s="1003" cm="1">
        <f t="array" ref="AJ473">INDEX($H473:$K473,0,MATCH(AJ$450,$H$450:$K$450,0))*HLOOKUP(AJ$449,$J$446:$R$447,2)</f>
        <v>100</v>
      </c>
      <c r="AK473" s="1003" cm="1">
        <f t="array" ref="AK473">INDEX($H473:$K473,0,MATCH(AK$450,$H$450:$K$450,0))*HLOOKUP(AK$449,$J$446:$R$447,2)</f>
        <v>100</v>
      </c>
      <c r="AL473" s="1003" cm="1">
        <f t="array" ref="AL473">INDEX($H473:$K473,0,MATCH(AL$450,$H$450:$K$450,0))*HLOOKUP(AL$449,$J$446:$R$447,2)</f>
        <v>0</v>
      </c>
      <c r="AM473" s="1003" cm="1">
        <f t="array" ref="AM473">INDEX($H473:$K473,0,MATCH(AM$450,$H$450:$K$450,0))*HLOOKUP(AM$449,$J$446:$R$447,2)</f>
        <v>50</v>
      </c>
      <c r="AN473" s="1003" cm="1">
        <f t="array" ref="AN473">INDEX($H473:$K473,0,MATCH(AN$450,$H$450:$K$450,0))*HLOOKUP(AN$449,$J$446:$R$447,2)</f>
        <v>100</v>
      </c>
      <c r="AO473" s="1003" cm="1">
        <f t="array" ref="AO473">INDEX($H473:$K473,0,MATCH(AO$450,$H$450:$K$450,0))*HLOOKUP(AO$449,$J$446:$R$447,2)</f>
        <v>100</v>
      </c>
      <c r="AP473" s="1003" cm="1">
        <f t="array" ref="AP473">INDEX($H473:$K473,0,MATCH(AP$450,$H$450:$K$450,0))*HLOOKUP(AP$449,$J$446:$R$447,2)</f>
        <v>0</v>
      </c>
      <c r="AQ473" s="1003" cm="1">
        <f t="array" ref="AQ473">INDEX($H473:$K473,0,MATCH(AQ$450,$H$450:$K$450,0))*HLOOKUP(AQ$449,$J$446:$R$447,2)</f>
        <v>50</v>
      </c>
      <c r="AR473" s="1003" cm="1">
        <f t="array" ref="AR473">INDEX($H473:$K473,0,MATCH(AR$450,$H$450:$K$450,0))*HLOOKUP(AR$449,$J$446:$R$447,2)</f>
        <v>100</v>
      </c>
      <c r="AS473" s="1003" cm="1">
        <f t="array" ref="AS473">INDEX($H473:$K473,0,MATCH(AS$450,$H$450:$K$450,0))*HLOOKUP(AS$449,$J$446:$R$447,2)</f>
        <v>100</v>
      </c>
      <c r="AT473" s="1003" cm="1">
        <f t="array" ref="AT473">INDEX($H473:$K473,0,MATCH(AT$450,$H$450:$K$450,0))*HLOOKUP(AT$449,$J$446:$R$447,2)</f>
        <v>0</v>
      </c>
      <c r="AU473" s="1003" cm="1">
        <f t="array" ref="AU473">INDEX($H473:$K473,0,MATCH(AU$450,$H$450:$K$450,0))*HLOOKUP(AU$449,$J$446:$R$447,2)</f>
        <v>50</v>
      </c>
      <c r="AV473" s="312"/>
      <c r="AW473" s="312"/>
      <c r="AX473" s="243"/>
      <c r="AY473" s="235"/>
      <c r="AZ473" s="235"/>
      <c r="BA473" s="235"/>
    </row>
    <row r="474" spans="1:53" s="76" customFormat="1" ht="15" outlineLevel="1" x14ac:dyDescent="0.25">
      <c r="A474" s="233"/>
      <c r="B474" s="234"/>
      <c r="C474" s="244"/>
      <c r="D474" s="244"/>
      <c r="E474" s="244"/>
      <c r="F474" s="252"/>
      <c r="G474" s="704" t="str">
        <f t="shared" si="76"/>
        <v>AAAA2Nw</v>
      </c>
      <c r="H474" s="356">
        <v>100</v>
      </c>
      <c r="I474" s="356">
        <v>100</v>
      </c>
      <c r="J474" s="356">
        <v>60</v>
      </c>
      <c r="K474" s="356">
        <v>0</v>
      </c>
      <c r="L474" s="1003" cm="1">
        <f t="array" ref="L474">INDEX($H474:$K474,0,MATCH(L$450,$H$450:$K$450,0))*HLOOKUP(L$449,$J$446:$R$447,2)</f>
        <v>100</v>
      </c>
      <c r="M474" s="1003" cm="1">
        <f t="array" ref="M474">INDEX($H474:$K474,0,MATCH(M$450,$H$450:$K$450,0))*HLOOKUP(M$449,$J$446:$R$447,2)</f>
        <v>100</v>
      </c>
      <c r="N474" s="1003" cm="1">
        <f t="array" ref="N474">INDEX($H474:$K474,0,MATCH(N$450,$H$450:$K$450,0))*HLOOKUP(N$449,$J$446:$R$447,2)</f>
        <v>60</v>
      </c>
      <c r="O474" s="1003" cm="1">
        <f t="array" ref="O474">INDEX($H474:$K474,0,MATCH(O$450,$H$450:$K$450,0))*HLOOKUP(O$449,$J$446:$R$447,2)</f>
        <v>0</v>
      </c>
      <c r="P474" s="1003" cm="1">
        <f t="array" ref="P474">INDEX($H474:$K474,0,MATCH(P$450,$H$450:$K$450,0))*HLOOKUP(P$449,$J$446:$R$447,2)</f>
        <v>100</v>
      </c>
      <c r="Q474" s="1003" cm="1">
        <f t="array" ref="Q474">INDEX($H474:$K474,0,MATCH(Q$450,$H$450:$K$450,0))*HLOOKUP(Q$449,$J$446:$R$447,2)</f>
        <v>100</v>
      </c>
      <c r="R474" s="1003" cm="1">
        <f t="array" ref="R474">INDEX($H474:$K474,0,MATCH(R$450,$H$450:$K$450,0))*HLOOKUP(R$449,$J$446:$R$447,2)</f>
        <v>60</v>
      </c>
      <c r="S474" s="1003" cm="1">
        <f t="array" ref="S474">INDEX($H474:$K474,0,MATCH(S$450,$H$450:$K$450,0))*HLOOKUP(S$449,$J$446:$R$447,2)</f>
        <v>0</v>
      </c>
      <c r="T474" s="1003" cm="1">
        <f t="array" ref="T474">INDEX($H474:$K474,0,MATCH(T$450,$H$450:$K$450,0))*HLOOKUP(T$449,$J$446:$R$447,2)</f>
        <v>100</v>
      </c>
      <c r="U474" s="1003" cm="1">
        <f t="array" ref="U474">INDEX($H474:$K474,0,MATCH(U$450,$H$450:$K$450,0))*HLOOKUP(U$449,$J$446:$R$447,2)</f>
        <v>100</v>
      </c>
      <c r="V474" s="1003" cm="1">
        <f t="array" ref="V474">INDEX($H474:$K474,0,MATCH(V$450,$H$450:$K$450,0))*HLOOKUP(V$449,$J$446:$R$447,2)</f>
        <v>60</v>
      </c>
      <c r="W474" s="1003" cm="1">
        <f t="array" ref="W474">INDEX($H474:$K474,0,MATCH(W$450,$H$450:$K$450,0))*HLOOKUP(W$449,$J$446:$R$447,2)</f>
        <v>0</v>
      </c>
      <c r="X474" s="1003" cm="1">
        <f t="array" ref="X474">INDEX($H474:$K474,0,MATCH(X$450,$H$450:$K$450,0))*HLOOKUP(X$449,$J$446:$R$447,2)</f>
        <v>100</v>
      </c>
      <c r="Y474" s="1003" cm="1">
        <f t="array" ref="Y474">INDEX($H474:$K474,0,MATCH(Y$450,$H$450:$K$450,0))*HLOOKUP(Y$449,$J$446:$R$447,2)</f>
        <v>100</v>
      </c>
      <c r="Z474" s="1003" cm="1">
        <f t="array" ref="Z474">INDEX($H474:$K474,0,MATCH(Z$450,$H$450:$K$450,0))*HLOOKUP(Z$449,$J$446:$R$447,2)</f>
        <v>60</v>
      </c>
      <c r="AA474" s="1003" cm="1">
        <f t="array" ref="AA474">INDEX($H474:$K474,0,MATCH(AA$450,$H$450:$K$450,0))*HLOOKUP(AA$449,$J$446:$R$447,2)</f>
        <v>0</v>
      </c>
      <c r="AB474" s="1003" cm="1">
        <f t="array" ref="AB474">INDEX($H474:$K474,0,MATCH(AB$450,$H$450:$K$450,0))*HLOOKUP(AB$449,$J$446:$R$447,2)</f>
        <v>100</v>
      </c>
      <c r="AC474" s="1003" cm="1">
        <f t="array" ref="AC474">INDEX($H474:$K474,0,MATCH(AC$450,$H$450:$K$450,0))*HLOOKUP(AC$449,$J$446:$R$447,2)</f>
        <v>100</v>
      </c>
      <c r="AD474" s="1003" cm="1">
        <f t="array" ref="AD474">INDEX($H474:$K474,0,MATCH(AD$450,$H$450:$K$450,0))*HLOOKUP(AD$449,$J$446:$R$447,2)</f>
        <v>60</v>
      </c>
      <c r="AE474" s="1003" cm="1">
        <f t="array" ref="AE474">INDEX($H474:$K474,0,MATCH(AE$450,$H$450:$K$450,0))*HLOOKUP(AE$449,$J$446:$R$447,2)</f>
        <v>0</v>
      </c>
      <c r="AF474" s="1003" cm="1">
        <f t="array" ref="AF474">INDEX($H474:$K474,0,MATCH(AF$450,$H$450:$K$450,0))*HLOOKUP(AF$449,$J$446:$R$447,2)</f>
        <v>100</v>
      </c>
      <c r="AG474" s="1003" cm="1">
        <f t="array" ref="AG474">INDEX($H474:$K474,0,MATCH(AG$450,$H$450:$K$450,0))*HLOOKUP(AG$449,$J$446:$R$447,2)</f>
        <v>100</v>
      </c>
      <c r="AH474" s="1003" cm="1">
        <f t="array" ref="AH474">INDEX($H474:$K474,0,MATCH(AH$450,$H$450:$K$450,0))*HLOOKUP(AH$449,$J$446:$R$447,2)</f>
        <v>60</v>
      </c>
      <c r="AI474" s="1003" cm="1">
        <f t="array" ref="AI474">INDEX($H474:$K474,0,MATCH(AI$450,$H$450:$K$450,0))*HLOOKUP(AI$449,$J$446:$R$447,2)</f>
        <v>0</v>
      </c>
      <c r="AJ474" s="1003" cm="1">
        <f t="array" ref="AJ474">INDEX($H474:$K474,0,MATCH(AJ$450,$H$450:$K$450,0))*HLOOKUP(AJ$449,$J$446:$R$447,2)</f>
        <v>100</v>
      </c>
      <c r="AK474" s="1003" cm="1">
        <f t="array" ref="AK474">INDEX($H474:$K474,0,MATCH(AK$450,$H$450:$K$450,0))*HLOOKUP(AK$449,$J$446:$R$447,2)</f>
        <v>100</v>
      </c>
      <c r="AL474" s="1003" cm="1">
        <f t="array" ref="AL474">INDEX($H474:$K474,0,MATCH(AL$450,$H$450:$K$450,0))*HLOOKUP(AL$449,$J$446:$R$447,2)</f>
        <v>60</v>
      </c>
      <c r="AM474" s="1003" cm="1">
        <f t="array" ref="AM474">INDEX($H474:$K474,0,MATCH(AM$450,$H$450:$K$450,0))*HLOOKUP(AM$449,$J$446:$R$447,2)</f>
        <v>0</v>
      </c>
      <c r="AN474" s="1003" cm="1">
        <f t="array" ref="AN474">INDEX($H474:$K474,0,MATCH(AN$450,$H$450:$K$450,0))*HLOOKUP(AN$449,$J$446:$R$447,2)</f>
        <v>100</v>
      </c>
      <c r="AO474" s="1003" cm="1">
        <f t="array" ref="AO474">INDEX($H474:$K474,0,MATCH(AO$450,$H$450:$K$450,0))*HLOOKUP(AO$449,$J$446:$R$447,2)</f>
        <v>100</v>
      </c>
      <c r="AP474" s="1003" cm="1">
        <f t="array" ref="AP474">INDEX($H474:$K474,0,MATCH(AP$450,$H$450:$K$450,0))*HLOOKUP(AP$449,$J$446:$R$447,2)</f>
        <v>60</v>
      </c>
      <c r="AQ474" s="1003" cm="1">
        <f t="array" ref="AQ474">INDEX($H474:$K474,0,MATCH(AQ$450,$H$450:$K$450,0))*HLOOKUP(AQ$449,$J$446:$R$447,2)</f>
        <v>0</v>
      </c>
      <c r="AR474" s="1003" cm="1">
        <f t="array" ref="AR474">INDEX($H474:$K474,0,MATCH(AR$450,$H$450:$K$450,0))*HLOOKUP(AR$449,$J$446:$R$447,2)</f>
        <v>100</v>
      </c>
      <c r="AS474" s="1003" cm="1">
        <f t="array" ref="AS474">INDEX($H474:$K474,0,MATCH(AS$450,$H$450:$K$450,0))*HLOOKUP(AS$449,$J$446:$R$447,2)</f>
        <v>100</v>
      </c>
      <c r="AT474" s="1003" cm="1">
        <f t="array" ref="AT474">INDEX($H474:$K474,0,MATCH(AT$450,$H$450:$K$450,0))*HLOOKUP(AT$449,$J$446:$R$447,2)</f>
        <v>60</v>
      </c>
      <c r="AU474" s="1003" cm="1">
        <f t="array" ref="AU474">INDEX($H474:$K474,0,MATCH(AU$450,$H$450:$K$450,0))*HLOOKUP(AU$449,$J$446:$R$447,2)</f>
        <v>0</v>
      </c>
      <c r="AV474" s="312"/>
      <c r="AW474" s="312"/>
      <c r="AX474" s="243"/>
      <c r="AY474" s="235"/>
      <c r="AZ474" s="235"/>
      <c r="BA474" s="235"/>
    </row>
    <row r="475" spans="1:53" s="76" customFormat="1" ht="15" outlineLevel="1" x14ac:dyDescent="0.25">
      <c r="A475" s="233"/>
      <c r="B475" s="234"/>
      <c r="C475" s="244"/>
      <c r="D475" s="244"/>
      <c r="E475" s="244"/>
      <c r="F475" s="252"/>
      <c r="G475" s="704" t="str">
        <f t="shared" si="76"/>
        <v>AAANWb</v>
      </c>
      <c r="H475" s="356">
        <v>100</v>
      </c>
      <c r="I475" s="356">
        <v>120</v>
      </c>
      <c r="J475" s="356">
        <v>80</v>
      </c>
      <c r="K475" s="356">
        <v>0</v>
      </c>
      <c r="L475" s="1003" cm="1">
        <f t="array" ref="L475">INDEX($H475:$K475,0,MATCH(L$450,$H$450:$K$450,0))*HLOOKUP(L$449,$J$446:$R$447,2)</f>
        <v>100</v>
      </c>
      <c r="M475" s="1003" cm="1">
        <f t="array" ref="M475">INDEX($H475:$K475,0,MATCH(M$450,$H$450:$K$450,0))*HLOOKUP(M$449,$J$446:$R$447,2)</f>
        <v>120</v>
      </c>
      <c r="N475" s="1003" cm="1">
        <f t="array" ref="N475">INDEX($H475:$K475,0,MATCH(N$450,$H$450:$K$450,0))*HLOOKUP(N$449,$J$446:$R$447,2)</f>
        <v>80</v>
      </c>
      <c r="O475" s="1003" cm="1">
        <f t="array" ref="O475">INDEX($H475:$K475,0,MATCH(O$450,$H$450:$K$450,0))*HLOOKUP(O$449,$J$446:$R$447,2)</f>
        <v>0</v>
      </c>
      <c r="P475" s="1003" cm="1">
        <f t="array" ref="P475">INDEX($H475:$K475,0,MATCH(P$450,$H$450:$K$450,0))*HLOOKUP(P$449,$J$446:$R$447,2)</f>
        <v>100</v>
      </c>
      <c r="Q475" s="1003" cm="1">
        <f t="array" ref="Q475">INDEX($H475:$K475,0,MATCH(Q$450,$H$450:$K$450,0))*HLOOKUP(Q$449,$J$446:$R$447,2)</f>
        <v>120</v>
      </c>
      <c r="R475" s="1003" cm="1">
        <f t="array" ref="R475">INDEX($H475:$K475,0,MATCH(R$450,$H$450:$K$450,0))*HLOOKUP(R$449,$J$446:$R$447,2)</f>
        <v>80</v>
      </c>
      <c r="S475" s="1003" cm="1">
        <f t="array" ref="S475">INDEX($H475:$K475,0,MATCH(S$450,$H$450:$K$450,0))*HLOOKUP(S$449,$J$446:$R$447,2)</f>
        <v>0</v>
      </c>
      <c r="T475" s="1003" cm="1">
        <f t="array" ref="T475">INDEX($H475:$K475,0,MATCH(T$450,$H$450:$K$450,0))*HLOOKUP(T$449,$J$446:$R$447,2)</f>
        <v>100</v>
      </c>
      <c r="U475" s="1003" cm="1">
        <f t="array" ref="U475">INDEX($H475:$K475,0,MATCH(U$450,$H$450:$K$450,0))*HLOOKUP(U$449,$J$446:$R$447,2)</f>
        <v>120</v>
      </c>
      <c r="V475" s="1003" cm="1">
        <f t="array" ref="V475">INDEX($H475:$K475,0,MATCH(V$450,$H$450:$K$450,0))*HLOOKUP(V$449,$J$446:$R$447,2)</f>
        <v>80</v>
      </c>
      <c r="W475" s="1003" cm="1">
        <f t="array" ref="W475">INDEX($H475:$K475,0,MATCH(W$450,$H$450:$K$450,0))*HLOOKUP(W$449,$J$446:$R$447,2)</f>
        <v>0</v>
      </c>
      <c r="X475" s="1003" cm="1">
        <f t="array" ref="X475">INDEX($H475:$K475,0,MATCH(X$450,$H$450:$K$450,0))*HLOOKUP(X$449,$J$446:$R$447,2)</f>
        <v>100</v>
      </c>
      <c r="Y475" s="1003" cm="1">
        <f t="array" ref="Y475">INDEX($H475:$K475,0,MATCH(Y$450,$H$450:$K$450,0))*HLOOKUP(Y$449,$J$446:$R$447,2)</f>
        <v>120</v>
      </c>
      <c r="Z475" s="1003" cm="1">
        <f t="array" ref="Z475">INDEX($H475:$K475,0,MATCH(Z$450,$H$450:$K$450,0))*HLOOKUP(Z$449,$J$446:$R$447,2)</f>
        <v>80</v>
      </c>
      <c r="AA475" s="1003" cm="1">
        <f t="array" ref="AA475">INDEX($H475:$K475,0,MATCH(AA$450,$H$450:$K$450,0))*HLOOKUP(AA$449,$J$446:$R$447,2)</f>
        <v>0</v>
      </c>
      <c r="AB475" s="1003" cm="1">
        <f t="array" ref="AB475">INDEX($H475:$K475,0,MATCH(AB$450,$H$450:$K$450,0))*HLOOKUP(AB$449,$J$446:$R$447,2)</f>
        <v>100</v>
      </c>
      <c r="AC475" s="1003" cm="1">
        <f t="array" ref="AC475">INDEX($H475:$K475,0,MATCH(AC$450,$H$450:$K$450,0))*HLOOKUP(AC$449,$J$446:$R$447,2)</f>
        <v>120</v>
      </c>
      <c r="AD475" s="1003" cm="1">
        <f t="array" ref="AD475">INDEX($H475:$K475,0,MATCH(AD$450,$H$450:$K$450,0))*HLOOKUP(AD$449,$J$446:$R$447,2)</f>
        <v>80</v>
      </c>
      <c r="AE475" s="1003" cm="1">
        <f t="array" ref="AE475">INDEX($H475:$K475,0,MATCH(AE$450,$H$450:$K$450,0))*HLOOKUP(AE$449,$J$446:$R$447,2)</f>
        <v>0</v>
      </c>
      <c r="AF475" s="1003" cm="1">
        <f t="array" ref="AF475">INDEX($H475:$K475,0,MATCH(AF$450,$H$450:$K$450,0))*HLOOKUP(AF$449,$J$446:$R$447,2)</f>
        <v>100</v>
      </c>
      <c r="AG475" s="1003" cm="1">
        <f t="array" ref="AG475">INDEX($H475:$K475,0,MATCH(AG$450,$H$450:$K$450,0))*HLOOKUP(AG$449,$J$446:$R$447,2)</f>
        <v>120</v>
      </c>
      <c r="AH475" s="1003" cm="1">
        <f t="array" ref="AH475">INDEX($H475:$K475,0,MATCH(AH$450,$H$450:$K$450,0))*HLOOKUP(AH$449,$J$446:$R$447,2)</f>
        <v>80</v>
      </c>
      <c r="AI475" s="1003" cm="1">
        <f t="array" ref="AI475">INDEX($H475:$K475,0,MATCH(AI$450,$H$450:$K$450,0))*HLOOKUP(AI$449,$J$446:$R$447,2)</f>
        <v>0</v>
      </c>
      <c r="AJ475" s="1003" cm="1">
        <f t="array" ref="AJ475">INDEX($H475:$K475,0,MATCH(AJ$450,$H$450:$K$450,0))*HLOOKUP(AJ$449,$J$446:$R$447,2)</f>
        <v>100</v>
      </c>
      <c r="AK475" s="1003" cm="1">
        <f t="array" ref="AK475">INDEX($H475:$K475,0,MATCH(AK$450,$H$450:$K$450,0))*HLOOKUP(AK$449,$J$446:$R$447,2)</f>
        <v>120</v>
      </c>
      <c r="AL475" s="1003" cm="1">
        <f t="array" ref="AL475">INDEX($H475:$K475,0,MATCH(AL$450,$H$450:$K$450,0))*HLOOKUP(AL$449,$J$446:$R$447,2)</f>
        <v>80</v>
      </c>
      <c r="AM475" s="1003" cm="1">
        <f t="array" ref="AM475">INDEX($H475:$K475,0,MATCH(AM$450,$H$450:$K$450,0))*HLOOKUP(AM$449,$J$446:$R$447,2)</f>
        <v>0</v>
      </c>
      <c r="AN475" s="1003" cm="1">
        <f t="array" ref="AN475">INDEX($H475:$K475,0,MATCH(AN$450,$H$450:$K$450,0))*HLOOKUP(AN$449,$J$446:$R$447,2)</f>
        <v>100</v>
      </c>
      <c r="AO475" s="1003" cm="1">
        <f t="array" ref="AO475">INDEX($H475:$K475,0,MATCH(AO$450,$H$450:$K$450,0))*HLOOKUP(AO$449,$J$446:$R$447,2)</f>
        <v>120</v>
      </c>
      <c r="AP475" s="1003" cm="1">
        <f t="array" ref="AP475">INDEX($H475:$K475,0,MATCH(AP$450,$H$450:$K$450,0))*HLOOKUP(AP$449,$J$446:$R$447,2)</f>
        <v>80</v>
      </c>
      <c r="AQ475" s="1003" cm="1">
        <f t="array" ref="AQ475">INDEX($H475:$K475,0,MATCH(AQ$450,$H$450:$K$450,0))*HLOOKUP(AQ$449,$J$446:$R$447,2)</f>
        <v>0</v>
      </c>
      <c r="AR475" s="1003" cm="1">
        <f t="array" ref="AR475">INDEX($H475:$K475,0,MATCH(AR$450,$H$450:$K$450,0))*HLOOKUP(AR$449,$J$446:$R$447,2)</f>
        <v>100</v>
      </c>
      <c r="AS475" s="1003" cm="1">
        <f t="array" ref="AS475">INDEX($H475:$K475,0,MATCH(AS$450,$H$450:$K$450,0))*HLOOKUP(AS$449,$J$446:$R$447,2)</f>
        <v>120</v>
      </c>
      <c r="AT475" s="1003" cm="1">
        <f t="array" ref="AT475">INDEX($H475:$K475,0,MATCH(AT$450,$H$450:$K$450,0))*HLOOKUP(AT$449,$J$446:$R$447,2)</f>
        <v>80</v>
      </c>
      <c r="AU475" s="1003" cm="1">
        <f t="array" ref="AU475">INDEX($H475:$K475,0,MATCH(AU$450,$H$450:$K$450,0))*HLOOKUP(AU$449,$J$446:$R$447,2)</f>
        <v>0</v>
      </c>
      <c r="AV475" s="312"/>
      <c r="AW475" s="312"/>
      <c r="AX475" s="243"/>
      <c r="AY475" s="235"/>
      <c r="AZ475" s="235"/>
      <c r="BA475" s="235"/>
    </row>
    <row r="476" spans="1:53" s="76" customFormat="1" ht="15" outlineLevel="1" x14ac:dyDescent="0.25">
      <c r="A476" s="233"/>
      <c r="B476" s="234"/>
      <c r="C476" s="244"/>
      <c r="D476" s="244"/>
      <c r="E476" s="244"/>
      <c r="F476" s="252"/>
      <c r="G476" s="704" t="str">
        <f t="shared" si="76"/>
        <v>AANWBa</v>
      </c>
      <c r="H476" s="356">
        <v>0</v>
      </c>
      <c r="I476" s="356">
        <v>0</v>
      </c>
      <c r="J476" s="356">
        <v>0</v>
      </c>
      <c r="K476" s="356">
        <v>0</v>
      </c>
      <c r="L476" s="1003" cm="1">
        <f t="array" ref="L476">INDEX($H476:$K476,0,MATCH(L$450,$H$450:$K$450,0))*HLOOKUP(L$449,$J$446:$R$447,2)</f>
        <v>0</v>
      </c>
      <c r="M476" s="1003" cm="1">
        <f t="array" ref="M476">INDEX($H476:$K476,0,MATCH(M$450,$H$450:$K$450,0))*HLOOKUP(M$449,$J$446:$R$447,2)</f>
        <v>0</v>
      </c>
      <c r="N476" s="1003" cm="1">
        <f t="array" ref="N476">INDEX($H476:$K476,0,MATCH(N$450,$H$450:$K$450,0))*HLOOKUP(N$449,$J$446:$R$447,2)</f>
        <v>0</v>
      </c>
      <c r="O476" s="1003" cm="1">
        <f t="array" ref="O476">INDEX($H476:$K476,0,MATCH(O$450,$H$450:$K$450,0))*HLOOKUP(O$449,$J$446:$R$447,2)</f>
        <v>0</v>
      </c>
      <c r="P476" s="1003" cm="1">
        <f t="array" ref="P476">INDEX($H476:$K476,0,MATCH(P$450,$H$450:$K$450,0))*HLOOKUP(P$449,$J$446:$R$447,2)</f>
        <v>0</v>
      </c>
      <c r="Q476" s="1003" cm="1">
        <f t="array" ref="Q476">INDEX($H476:$K476,0,MATCH(Q$450,$H$450:$K$450,0))*HLOOKUP(Q$449,$J$446:$R$447,2)</f>
        <v>0</v>
      </c>
      <c r="R476" s="1003" cm="1">
        <f t="array" ref="R476">INDEX($H476:$K476,0,MATCH(R$450,$H$450:$K$450,0))*HLOOKUP(R$449,$J$446:$R$447,2)</f>
        <v>0</v>
      </c>
      <c r="S476" s="1003" cm="1">
        <f t="array" ref="S476">INDEX($H476:$K476,0,MATCH(S$450,$H$450:$K$450,0))*HLOOKUP(S$449,$J$446:$R$447,2)</f>
        <v>0</v>
      </c>
      <c r="T476" s="1003" cm="1">
        <f t="array" ref="T476">INDEX($H476:$K476,0,MATCH(T$450,$H$450:$K$450,0))*HLOOKUP(T$449,$J$446:$R$447,2)</f>
        <v>0</v>
      </c>
      <c r="U476" s="1003" cm="1">
        <f t="array" ref="U476">INDEX($H476:$K476,0,MATCH(U$450,$H$450:$K$450,0))*HLOOKUP(U$449,$J$446:$R$447,2)</f>
        <v>0</v>
      </c>
      <c r="V476" s="1003" cm="1">
        <f t="array" ref="V476">INDEX($H476:$K476,0,MATCH(V$450,$H$450:$K$450,0))*HLOOKUP(V$449,$J$446:$R$447,2)</f>
        <v>0</v>
      </c>
      <c r="W476" s="1003" cm="1">
        <f t="array" ref="W476">INDEX($H476:$K476,0,MATCH(W$450,$H$450:$K$450,0))*HLOOKUP(W$449,$J$446:$R$447,2)</f>
        <v>0</v>
      </c>
      <c r="X476" s="1003" cm="1">
        <f t="array" ref="X476">INDEX($H476:$K476,0,MATCH(X$450,$H$450:$K$450,0))*HLOOKUP(X$449,$J$446:$R$447,2)</f>
        <v>0</v>
      </c>
      <c r="Y476" s="1003" cm="1">
        <f t="array" ref="Y476">INDEX($H476:$K476,0,MATCH(Y$450,$H$450:$K$450,0))*HLOOKUP(Y$449,$J$446:$R$447,2)</f>
        <v>0</v>
      </c>
      <c r="Z476" s="1003" cm="1">
        <f t="array" ref="Z476">INDEX($H476:$K476,0,MATCH(Z$450,$H$450:$K$450,0))*HLOOKUP(Z$449,$J$446:$R$447,2)</f>
        <v>0</v>
      </c>
      <c r="AA476" s="1003" cm="1">
        <f t="array" ref="AA476">INDEX($H476:$K476,0,MATCH(AA$450,$H$450:$K$450,0))*HLOOKUP(AA$449,$J$446:$R$447,2)</f>
        <v>0</v>
      </c>
      <c r="AB476" s="1003" cm="1">
        <f t="array" ref="AB476">INDEX($H476:$K476,0,MATCH(AB$450,$H$450:$K$450,0))*HLOOKUP(AB$449,$J$446:$R$447,2)</f>
        <v>0</v>
      </c>
      <c r="AC476" s="1003" cm="1">
        <f t="array" ref="AC476">INDEX($H476:$K476,0,MATCH(AC$450,$H$450:$K$450,0))*HLOOKUP(AC$449,$J$446:$R$447,2)</f>
        <v>0</v>
      </c>
      <c r="AD476" s="1003" cm="1">
        <f t="array" ref="AD476">INDEX($H476:$K476,0,MATCH(AD$450,$H$450:$K$450,0))*HLOOKUP(AD$449,$J$446:$R$447,2)</f>
        <v>0</v>
      </c>
      <c r="AE476" s="1003" cm="1">
        <f t="array" ref="AE476">INDEX($H476:$K476,0,MATCH(AE$450,$H$450:$K$450,0))*HLOOKUP(AE$449,$J$446:$R$447,2)</f>
        <v>0</v>
      </c>
      <c r="AF476" s="1003" cm="1">
        <f t="array" ref="AF476">INDEX($H476:$K476,0,MATCH(AF$450,$H$450:$K$450,0))*HLOOKUP(AF$449,$J$446:$R$447,2)</f>
        <v>0</v>
      </c>
      <c r="AG476" s="1003" cm="1">
        <f t="array" ref="AG476">INDEX($H476:$K476,0,MATCH(AG$450,$H$450:$K$450,0))*HLOOKUP(AG$449,$J$446:$R$447,2)</f>
        <v>0</v>
      </c>
      <c r="AH476" s="1003" cm="1">
        <f t="array" ref="AH476">INDEX($H476:$K476,0,MATCH(AH$450,$H$450:$K$450,0))*HLOOKUP(AH$449,$J$446:$R$447,2)</f>
        <v>0</v>
      </c>
      <c r="AI476" s="1003" cm="1">
        <f t="array" ref="AI476">INDEX($H476:$K476,0,MATCH(AI$450,$H$450:$K$450,0))*HLOOKUP(AI$449,$J$446:$R$447,2)</f>
        <v>0</v>
      </c>
      <c r="AJ476" s="1003" cm="1">
        <f t="array" ref="AJ476">INDEX($H476:$K476,0,MATCH(AJ$450,$H$450:$K$450,0))*HLOOKUP(AJ$449,$J$446:$R$447,2)</f>
        <v>0</v>
      </c>
      <c r="AK476" s="1003" cm="1">
        <f t="array" ref="AK476">INDEX($H476:$K476,0,MATCH(AK$450,$H$450:$K$450,0))*HLOOKUP(AK$449,$J$446:$R$447,2)</f>
        <v>0</v>
      </c>
      <c r="AL476" s="1003" cm="1">
        <f t="array" ref="AL476">INDEX($H476:$K476,0,MATCH(AL$450,$H$450:$K$450,0))*HLOOKUP(AL$449,$J$446:$R$447,2)</f>
        <v>0</v>
      </c>
      <c r="AM476" s="1003" cm="1">
        <f t="array" ref="AM476">INDEX($H476:$K476,0,MATCH(AM$450,$H$450:$K$450,0))*HLOOKUP(AM$449,$J$446:$R$447,2)</f>
        <v>0</v>
      </c>
      <c r="AN476" s="1003" cm="1">
        <f t="array" ref="AN476">INDEX($H476:$K476,0,MATCH(AN$450,$H$450:$K$450,0))*HLOOKUP(AN$449,$J$446:$R$447,2)</f>
        <v>0</v>
      </c>
      <c r="AO476" s="1003" cm="1">
        <f t="array" ref="AO476">INDEX($H476:$K476,0,MATCH(AO$450,$H$450:$K$450,0))*HLOOKUP(AO$449,$J$446:$R$447,2)</f>
        <v>0</v>
      </c>
      <c r="AP476" s="1003" cm="1">
        <f t="array" ref="AP476">INDEX($H476:$K476,0,MATCH(AP$450,$H$450:$K$450,0))*HLOOKUP(AP$449,$J$446:$R$447,2)</f>
        <v>0</v>
      </c>
      <c r="AQ476" s="1003" cm="1">
        <f t="array" ref="AQ476">INDEX($H476:$K476,0,MATCH(AQ$450,$H$450:$K$450,0))*HLOOKUP(AQ$449,$J$446:$R$447,2)</f>
        <v>0</v>
      </c>
      <c r="AR476" s="1003" cm="1">
        <f t="array" ref="AR476">INDEX($H476:$K476,0,MATCH(AR$450,$H$450:$K$450,0))*HLOOKUP(AR$449,$J$446:$R$447,2)</f>
        <v>0</v>
      </c>
      <c r="AS476" s="1003" cm="1">
        <f t="array" ref="AS476">INDEX($H476:$K476,0,MATCH(AS$450,$H$450:$K$450,0))*HLOOKUP(AS$449,$J$446:$R$447,2)</f>
        <v>0</v>
      </c>
      <c r="AT476" s="1003" cm="1">
        <f t="array" ref="AT476">INDEX($H476:$K476,0,MATCH(AT$450,$H$450:$K$450,0))*HLOOKUP(AT$449,$J$446:$R$447,2)</f>
        <v>0</v>
      </c>
      <c r="AU476" s="1003" cm="1">
        <f t="array" ref="AU476">INDEX($H476:$K476,0,MATCH(AU$450,$H$450:$K$450,0))*HLOOKUP(AU$449,$J$446:$R$447,2)</f>
        <v>0</v>
      </c>
      <c r="AV476" s="312"/>
      <c r="AW476" s="312"/>
      <c r="AX476" s="243"/>
      <c r="AY476" s="235"/>
      <c r="AZ476" s="235"/>
      <c r="BA476" s="235"/>
    </row>
    <row r="477" spans="1:53" s="76" customFormat="1" ht="15" outlineLevel="1" x14ac:dyDescent="0.25">
      <c r="A477" s="233"/>
      <c r="B477" s="234"/>
      <c r="C477" s="244"/>
      <c r="D477" s="244"/>
      <c r="E477" s="244"/>
      <c r="F477" s="252"/>
      <c r="G477" s="704" t="str">
        <f t="shared" si="76"/>
        <v>AYWBA1a</v>
      </c>
      <c r="H477" s="356">
        <v>0</v>
      </c>
      <c r="I477" s="356">
        <v>0</v>
      </c>
      <c r="J477" s="356">
        <v>0</v>
      </c>
      <c r="K477" s="356">
        <v>0</v>
      </c>
      <c r="L477" s="1003" cm="1">
        <f t="array" ref="L477">INDEX($H477:$K477,0,MATCH(L$450,$H$450:$K$450,0))*HLOOKUP(L$449,$J$446:$R$447,2)</f>
        <v>0</v>
      </c>
      <c r="M477" s="1003" cm="1">
        <f t="array" ref="M477">INDEX($H477:$K477,0,MATCH(M$450,$H$450:$K$450,0))*HLOOKUP(M$449,$J$446:$R$447,2)</f>
        <v>0</v>
      </c>
      <c r="N477" s="1003" cm="1">
        <f t="array" ref="N477">INDEX($H477:$K477,0,MATCH(N$450,$H$450:$K$450,0))*HLOOKUP(N$449,$J$446:$R$447,2)</f>
        <v>0</v>
      </c>
      <c r="O477" s="1003" cm="1">
        <f t="array" ref="O477">INDEX($H477:$K477,0,MATCH(O$450,$H$450:$K$450,0))*HLOOKUP(O$449,$J$446:$R$447,2)</f>
        <v>0</v>
      </c>
      <c r="P477" s="1003" cm="1">
        <f t="array" ref="P477">INDEX($H477:$K477,0,MATCH(P$450,$H$450:$K$450,0))*HLOOKUP(P$449,$J$446:$R$447,2)</f>
        <v>0</v>
      </c>
      <c r="Q477" s="1003" cm="1">
        <f t="array" ref="Q477">INDEX($H477:$K477,0,MATCH(Q$450,$H$450:$K$450,0))*HLOOKUP(Q$449,$J$446:$R$447,2)</f>
        <v>0</v>
      </c>
      <c r="R477" s="1003" cm="1">
        <f t="array" ref="R477">INDEX($H477:$K477,0,MATCH(R$450,$H$450:$K$450,0))*HLOOKUP(R$449,$J$446:$R$447,2)</f>
        <v>0</v>
      </c>
      <c r="S477" s="1003" cm="1">
        <f t="array" ref="S477">INDEX($H477:$K477,0,MATCH(S$450,$H$450:$K$450,0))*HLOOKUP(S$449,$J$446:$R$447,2)</f>
        <v>0</v>
      </c>
      <c r="T477" s="1003" cm="1">
        <f t="array" ref="T477">INDEX($H477:$K477,0,MATCH(T$450,$H$450:$K$450,0))*HLOOKUP(T$449,$J$446:$R$447,2)</f>
        <v>0</v>
      </c>
      <c r="U477" s="1003" cm="1">
        <f t="array" ref="U477">INDEX($H477:$K477,0,MATCH(U$450,$H$450:$K$450,0))*HLOOKUP(U$449,$J$446:$R$447,2)</f>
        <v>0</v>
      </c>
      <c r="V477" s="1003" cm="1">
        <f t="array" ref="V477">INDEX($H477:$K477,0,MATCH(V$450,$H$450:$K$450,0))*HLOOKUP(V$449,$J$446:$R$447,2)</f>
        <v>0</v>
      </c>
      <c r="W477" s="1003" cm="1">
        <f t="array" ref="W477">INDEX($H477:$K477,0,MATCH(W$450,$H$450:$K$450,0))*HLOOKUP(W$449,$J$446:$R$447,2)</f>
        <v>0</v>
      </c>
      <c r="X477" s="1003" cm="1">
        <f t="array" ref="X477">INDEX($H477:$K477,0,MATCH(X$450,$H$450:$K$450,0))*HLOOKUP(X$449,$J$446:$R$447,2)</f>
        <v>0</v>
      </c>
      <c r="Y477" s="1003" cm="1">
        <f t="array" ref="Y477">INDEX($H477:$K477,0,MATCH(Y$450,$H$450:$K$450,0))*HLOOKUP(Y$449,$J$446:$R$447,2)</f>
        <v>0</v>
      </c>
      <c r="Z477" s="1003" cm="1">
        <f t="array" ref="Z477">INDEX($H477:$K477,0,MATCH(Z$450,$H$450:$K$450,0))*HLOOKUP(Z$449,$J$446:$R$447,2)</f>
        <v>0</v>
      </c>
      <c r="AA477" s="1003" cm="1">
        <f t="array" ref="AA477">INDEX($H477:$K477,0,MATCH(AA$450,$H$450:$K$450,0))*HLOOKUP(AA$449,$J$446:$R$447,2)</f>
        <v>0</v>
      </c>
      <c r="AB477" s="1003" cm="1">
        <f t="array" ref="AB477">INDEX($H477:$K477,0,MATCH(AB$450,$H$450:$K$450,0))*HLOOKUP(AB$449,$J$446:$R$447,2)</f>
        <v>0</v>
      </c>
      <c r="AC477" s="1003" cm="1">
        <f t="array" ref="AC477">INDEX($H477:$K477,0,MATCH(AC$450,$H$450:$K$450,0))*HLOOKUP(AC$449,$J$446:$R$447,2)</f>
        <v>0</v>
      </c>
      <c r="AD477" s="1003" cm="1">
        <f t="array" ref="AD477">INDEX($H477:$K477,0,MATCH(AD$450,$H$450:$K$450,0))*HLOOKUP(AD$449,$J$446:$R$447,2)</f>
        <v>0</v>
      </c>
      <c r="AE477" s="1003" cm="1">
        <f t="array" ref="AE477">INDEX($H477:$K477,0,MATCH(AE$450,$H$450:$K$450,0))*HLOOKUP(AE$449,$J$446:$R$447,2)</f>
        <v>0</v>
      </c>
      <c r="AF477" s="1003" cm="1">
        <f t="array" ref="AF477">INDEX($H477:$K477,0,MATCH(AF$450,$H$450:$K$450,0))*HLOOKUP(AF$449,$J$446:$R$447,2)</f>
        <v>0</v>
      </c>
      <c r="AG477" s="1003" cm="1">
        <f t="array" ref="AG477">INDEX($H477:$K477,0,MATCH(AG$450,$H$450:$K$450,0))*HLOOKUP(AG$449,$J$446:$R$447,2)</f>
        <v>0</v>
      </c>
      <c r="AH477" s="1003" cm="1">
        <f t="array" ref="AH477">INDEX($H477:$K477,0,MATCH(AH$450,$H$450:$K$450,0))*HLOOKUP(AH$449,$J$446:$R$447,2)</f>
        <v>0</v>
      </c>
      <c r="AI477" s="1003" cm="1">
        <f t="array" ref="AI477">INDEX($H477:$K477,0,MATCH(AI$450,$H$450:$K$450,0))*HLOOKUP(AI$449,$J$446:$R$447,2)</f>
        <v>0</v>
      </c>
      <c r="AJ477" s="1003" cm="1">
        <f t="array" ref="AJ477">INDEX($H477:$K477,0,MATCH(AJ$450,$H$450:$K$450,0))*HLOOKUP(AJ$449,$J$446:$R$447,2)</f>
        <v>0</v>
      </c>
      <c r="AK477" s="1003" cm="1">
        <f t="array" ref="AK477">INDEX($H477:$K477,0,MATCH(AK$450,$H$450:$K$450,0))*HLOOKUP(AK$449,$J$446:$R$447,2)</f>
        <v>0</v>
      </c>
      <c r="AL477" s="1003" cm="1">
        <f t="array" ref="AL477">INDEX($H477:$K477,0,MATCH(AL$450,$H$450:$K$450,0))*HLOOKUP(AL$449,$J$446:$R$447,2)</f>
        <v>0</v>
      </c>
      <c r="AM477" s="1003" cm="1">
        <f t="array" ref="AM477">INDEX($H477:$K477,0,MATCH(AM$450,$H$450:$K$450,0))*HLOOKUP(AM$449,$J$446:$R$447,2)</f>
        <v>0</v>
      </c>
      <c r="AN477" s="1003" cm="1">
        <f t="array" ref="AN477">INDEX($H477:$K477,0,MATCH(AN$450,$H$450:$K$450,0))*HLOOKUP(AN$449,$J$446:$R$447,2)</f>
        <v>0</v>
      </c>
      <c r="AO477" s="1003" cm="1">
        <f t="array" ref="AO477">INDEX($H477:$K477,0,MATCH(AO$450,$H$450:$K$450,0))*HLOOKUP(AO$449,$J$446:$R$447,2)</f>
        <v>0</v>
      </c>
      <c r="AP477" s="1003" cm="1">
        <f t="array" ref="AP477">INDEX($H477:$K477,0,MATCH(AP$450,$H$450:$K$450,0))*HLOOKUP(AP$449,$J$446:$R$447,2)</f>
        <v>0</v>
      </c>
      <c r="AQ477" s="1003" cm="1">
        <f t="array" ref="AQ477">INDEX($H477:$K477,0,MATCH(AQ$450,$H$450:$K$450,0))*HLOOKUP(AQ$449,$J$446:$R$447,2)</f>
        <v>0</v>
      </c>
      <c r="AR477" s="1003" cm="1">
        <f t="array" ref="AR477">INDEX($H477:$K477,0,MATCH(AR$450,$H$450:$K$450,0))*HLOOKUP(AR$449,$J$446:$R$447,2)</f>
        <v>0</v>
      </c>
      <c r="AS477" s="1003" cm="1">
        <f t="array" ref="AS477">INDEX($H477:$K477,0,MATCH(AS$450,$H$450:$K$450,0))*HLOOKUP(AS$449,$J$446:$R$447,2)</f>
        <v>0</v>
      </c>
      <c r="AT477" s="1003" cm="1">
        <f t="array" ref="AT477">INDEX($H477:$K477,0,MATCH(AT$450,$H$450:$K$450,0))*HLOOKUP(AT$449,$J$446:$R$447,2)</f>
        <v>0</v>
      </c>
      <c r="AU477" s="1003" cm="1">
        <f t="array" ref="AU477">INDEX($H477:$K477,0,MATCH(AU$450,$H$450:$K$450,0))*HLOOKUP(AU$449,$J$446:$R$447,2)</f>
        <v>0</v>
      </c>
      <c r="AV477" s="312"/>
      <c r="AW477" s="312"/>
      <c r="AX477" s="243"/>
      <c r="AY477" s="235"/>
      <c r="AZ477" s="235"/>
      <c r="BA477" s="235"/>
    </row>
    <row r="478" spans="1:53" s="76" customFormat="1" ht="15" outlineLevel="1" x14ac:dyDescent="0.25">
      <c r="A478" s="233"/>
      <c r="B478" s="234"/>
      <c r="C478" s="244"/>
      <c r="D478" s="244"/>
      <c r="E478" s="244"/>
      <c r="F478" s="252"/>
      <c r="G478" s="704" t="str">
        <f t="shared" si="76"/>
        <v>YYBA2A1a</v>
      </c>
      <c r="H478" s="356">
        <v>0</v>
      </c>
      <c r="I478" s="356">
        <v>0</v>
      </c>
      <c r="J478" s="356">
        <v>0</v>
      </c>
      <c r="K478" s="356">
        <v>0</v>
      </c>
      <c r="L478" s="1003" cm="1">
        <f t="array" ref="L478">INDEX($H478:$K478,0,MATCH(L$450,$H$450:$K$450,0))*HLOOKUP(L$449,$J$446:$R$447,2)</f>
        <v>0</v>
      </c>
      <c r="M478" s="1003" cm="1">
        <f t="array" ref="M478">INDEX($H478:$K478,0,MATCH(M$450,$H$450:$K$450,0))*HLOOKUP(M$449,$J$446:$R$447,2)</f>
        <v>0</v>
      </c>
      <c r="N478" s="1003" cm="1">
        <f t="array" ref="N478">INDEX($H478:$K478,0,MATCH(N$450,$H$450:$K$450,0))*HLOOKUP(N$449,$J$446:$R$447,2)</f>
        <v>0</v>
      </c>
      <c r="O478" s="1003" cm="1">
        <f t="array" ref="O478">INDEX($H478:$K478,0,MATCH(O$450,$H$450:$K$450,0))*HLOOKUP(O$449,$J$446:$R$447,2)</f>
        <v>0</v>
      </c>
      <c r="P478" s="1003" cm="1">
        <f t="array" ref="P478">INDEX($H478:$K478,0,MATCH(P$450,$H$450:$K$450,0))*HLOOKUP(P$449,$J$446:$R$447,2)</f>
        <v>0</v>
      </c>
      <c r="Q478" s="1003" cm="1">
        <f t="array" ref="Q478">INDEX($H478:$K478,0,MATCH(Q$450,$H$450:$K$450,0))*HLOOKUP(Q$449,$J$446:$R$447,2)</f>
        <v>0</v>
      </c>
      <c r="R478" s="1003" cm="1">
        <f t="array" ref="R478">INDEX($H478:$K478,0,MATCH(R$450,$H$450:$K$450,0))*HLOOKUP(R$449,$J$446:$R$447,2)</f>
        <v>0</v>
      </c>
      <c r="S478" s="1003" cm="1">
        <f t="array" ref="S478">INDEX($H478:$K478,0,MATCH(S$450,$H$450:$K$450,0))*HLOOKUP(S$449,$J$446:$R$447,2)</f>
        <v>0</v>
      </c>
      <c r="T478" s="1003" cm="1">
        <f t="array" ref="T478">INDEX($H478:$K478,0,MATCH(T$450,$H$450:$K$450,0))*HLOOKUP(T$449,$J$446:$R$447,2)</f>
        <v>0</v>
      </c>
      <c r="U478" s="1003" cm="1">
        <f t="array" ref="U478">INDEX($H478:$K478,0,MATCH(U$450,$H$450:$K$450,0))*HLOOKUP(U$449,$J$446:$R$447,2)</f>
        <v>0</v>
      </c>
      <c r="V478" s="1003" cm="1">
        <f t="array" ref="V478">INDEX($H478:$K478,0,MATCH(V$450,$H$450:$K$450,0))*HLOOKUP(V$449,$J$446:$R$447,2)</f>
        <v>0</v>
      </c>
      <c r="W478" s="1003" cm="1">
        <f t="array" ref="W478">INDEX($H478:$K478,0,MATCH(W$450,$H$450:$K$450,0))*HLOOKUP(W$449,$J$446:$R$447,2)</f>
        <v>0</v>
      </c>
      <c r="X478" s="1003" cm="1">
        <f t="array" ref="X478">INDEX($H478:$K478,0,MATCH(X$450,$H$450:$K$450,0))*HLOOKUP(X$449,$J$446:$R$447,2)</f>
        <v>0</v>
      </c>
      <c r="Y478" s="1003" cm="1">
        <f t="array" ref="Y478">INDEX($H478:$K478,0,MATCH(Y$450,$H$450:$K$450,0))*HLOOKUP(Y$449,$J$446:$R$447,2)</f>
        <v>0</v>
      </c>
      <c r="Z478" s="1003" cm="1">
        <f t="array" ref="Z478">INDEX($H478:$K478,0,MATCH(Z$450,$H$450:$K$450,0))*HLOOKUP(Z$449,$J$446:$R$447,2)</f>
        <v>0</v>
      </c>
      <c r="AA478" s="1003" cm="1">
        <f t="array" ref="AA478">INDEX($H478:$K478,0,MATCH(AA$450,$H$450:$K$450,0))*HLOOKUP(AA$449,$J$446:$R$447,2)</f>
        <v>0</v>
      </c>
      <c r="AB478" s="1003" cm="1">
        <f t="array" ref="AB478">INDEX($H478:$K478,0,MATCH(AB$450,$H$450:$K$450,0))*HLOOKUP(AB$449,$J$446:$R$447,2)</f>
        <v>0</v>
      </c>
      <c r="AC478" s="1003" cm="1">
        <f t="array" ref="AC478">INDEX($H478:$K478,0,MATCH(AC$450,$H$450:$K$450,0))*HLOOKUP(AC$449,$J$446:$R$447,2)</f>
        <v>0</v>
      </c>
      <c r="AD478" s="1003" cm="1">
        <f t="array" ref="AD478">INDEX($H478:$K478,0,MATCH(AD$450,$H$450:$K$450,0))*HLOOKUP(AD$449,$J$446:$R$447,2)</f>
        <v>0</v>
      </c>
      <c r="AE478" s="1003" cm="1">
        <f t="array" ref="AE478">INDEX($H478:$K478,0,MATCH(AE$450,$H$450:$K$450,0))*HLOOKUP(AE$449,$J$446:$R$447,2)</f>
        <v>0</v>
      </c>
      <c r="AF478" s="1003" cm="1">
        <f t="array" ref="AF478">INDEX($H478:$K478,0,MATCH(AF$450,$H$450:$K$450,0))*HLOOKUP(AF$449,$J$446:$R$447,2)</f>
        <v>0</v>
      </c>
      <c r="AG478" s="1003" cm="1">
        <f t="array" ref="AG478">INDEX($H478:$K478,0,MATCH(AG$450,$H$450:$K$450,0))*HLOOKUP(AG$449,$J$446:$R$447,2)</f>
        <v>0</v>
      </c>
      <c r="AH478" s="1003" cm="1">
        <f t="array" ref="AH478">INDEX($H478:$K478,0,MATCH(AH$450,$H$450:$K$450,0))*HLOOKUP(AH$449,$J$446:$R$447,2)</f>
        <v>0</v>
      </c>
      <c r="AI478" s="1003" cm="1">
        <f t="array" ref="AI478">INDEX($H478:$K478,0,MATCH(AI$450,$H$450:$K$450,0))*HLOOKUP(AI$449,$J$446:$R$447,2)</f>
        <v>0</v>
      </c>
      <c r="AJ478" s="1003" cm="1">
        <f t="array" ref="AJ478">INDEX($H478:$K478,0,MATCH(AJ$450,$H$450:$K$450,0))*HLOOKUP(AJ$449,$J$446:$R$447,2)</f>
        <v>0</v>
      </c>
      <c r="AK478" s="1003" cm="1">
        <f t="array" ref="AK478">INDEX($H478:$K478,0,MATCH(AK$450,$H$450:$K$450,0))*HLOOKUP(AK$449,$J$446:$R$447,2)</f>
        <v>0</v>
      </c>
      <c r="AL478" s="1003" cm="1">
        <f t="array" ref="AL478">INDEX($H478:$K478,0,MATCH(AL$450,$H$450:$K$450,0))*HLOOKUP(AL$449,$J$446:$R$447,2)</f>
        <v>0</v>
      </c>
      <c r="AM478" s="1003" cm="1">
        <f t="array" ref="AM478">INDEX($H478:$K478,0,MATCH(AM$450,$H$450:$K$450,0))*HLOOKUP(AM$449,$J$446:$R$447,2)</f>
        <v>0</v>
      </c>
      <c r="AN478" s="1003" cm="1">
        <f t="array" ref="AN478">INDEX($H478:$K478,0,MATCH(AN$450,$H$450:$K$450,0))*HLOOKUP(AN$449,$J$446:$R$447,2)</f>
        <v>0</v>
      </c>
      <c r="AO478" s="1003" cm="1">
        <f t="array" ref="AO478">INDEX($H478:$K478,0,MATCH(AO$450,$H$450:$K$450,0))*HLOOKUP(AO$449,$J$446:$R$447,2)</f>
        <v>0</v>
      </c>
      <c r="AP478" s="1003" cm="1">
        <f t="array" ref="AP478">INDEX($H478:$K478,0,MATCH(AP$450,$H$450:$K$450,0))*HLOOKUP(AP$449,$J$446:$R$447,2)</f>
        <v>0</v>
      </c>
      <c r="AQ478" s="1003" cm="1">
        <f t="array" ref="AQ478">INDEX($H478:$K478,0,MATCH(AQ$450,$H$450:$K$450,0))*HLOOKUP(AQ$449,$J$446:$R$447,2)</f>
        <v>0</v>
      </c>
      <c r="AR478" s="1003" cm="1">
        <f t="array" ref="AR478">INDEX($H478:$K478,0,MATCH(AR$450,$H$450:$K$450,0))*HLOOKUP(AR$449,$J$446:$R$447,2)</f>
        <v>0</v>
      </c>
      <c r="AS478" s="1003" cm="1">
        <f t="array" ref="AS478">INDEX($H478:$K478,0,MATCH(AS$450,$H$450:$K$450,0))*HLOOKUP(AS$449,$J$446:$R$447,2)</f>
        <v>0</v>
      </c>
      <c r="AT478" s="1003" cm="1">
        <f t="array" ref="AT478">INDEX($H478:$K478,0,MATCH(AT$450,$H$450:$K$450,0))*HLOOKUP(AT$449,$J$446:$R$447,2)</f>
        <v>0</v>
      </c>
      <c r="AU478" s="1003" cm="1">
        <f t="array" ref="AU478">INDEX($H478:$K478,0,MATCH(AU$450,$H$450:$K$450,0))*HLOOKUP(AU$449,$J$446:$R$447,2)</f>
        <v>0</v>
      </c>
      <c r="AV478" s="312"/>
      <c r="AW478" s="312"/>
      <c r="AX478" s="243"/>
      <c r="AY478" s="235"/>
      <c r="AZ478" s="235"/>
      <c r="BA478" s="235"/>
    </row>
    <row r="479" spans="1:53" s="76" customFormat="1" ht="15" outlineLevel="1" x14ac:dyDescent="0.25">
      <c r="A479" s="233"/>
      <c r="B479" s="234"/>
      <c r="C479" s="244"/>
      <c r="D479" s="244"/>
      <c r="E479" s="244"/>
      <c r="F479" s="252"/>
      <c r="G479" s="704" t="str">
        <f t="shared" si="76"/>
        <v>YYAA2A1a</v>
      </c>
      <c r="H479" s="356">
        <v>0</v>
      </c>
      <c r="I479" s="356">
        <v>0</v>
      </c>
      <c r="J479" s="356">
        <v>0</v>
      </c>
      <c r="K479" s="356">
        <v>0</v>
      </c>
      <c r="L479" s="1003" cm="1">
        <f t="array" ref="L479">INDEX($H479:$K479,0,MATCH(L$450,$H$450:$K$450,0))*HLOOKUP(L$449,$J$446:$R$447,2)</f>
        <v>0</v>
      </c>
      <c r="M479" s="1003" cm="1">
        <f t="array" ref="M479">INDEX($H479:$K479,0,MATCH(M$450,$H$450:$K$450,0))*HLOOKUP(M$449,$J$446:$R$447,2)</f>
        <v>0</v>
      </c>
      <c r="N479" s="1003" cm="1">
        <f t="array" ref="N479">INDEX($H479:$K479,0,MATCH(N$450,$H$450:$K$450,0))*HLOOKUP(N$449,$J$446:$R$447,2)</f>
        <v>0</v>
      </c>
      <c r="O479" s="1003" cm="1">
        <f t="array" ref="O479">INDEX($H479:$K479,0,MATCH(O$450,$H$450:$K$450,0))*HLOOKUP(O$449,$J$446:$R$447,2)</f>
        <v>0</v>
      </c>
      <c r="P479" s="1003" cm="1">
        <f t="array" ref="P479">INDEX($H479:$K479,0,MATCH(P$450,$H$450:$K$450,0))*HLOOKUP(P$449,$J$446:$R$447,2)</f>
        <v>0</v>
      </c>
      <c r="Q479" s="1003" cm="1">
        <f t="array" ref="Q479">INDEX($H479:$K479,0,MATCH(Q$450,$H$450:$K$450,0))*HLOOKUP(Q$449,$J$446:$R$447,2)</f>
        <v>0</v>
      </c>
      <c r="R479" s="1003" cm="1">
        <f t="array" ref="R479">INDEX($H479:$K479,0,MATCH(R$450,$H$450:$K$450,0))*HLOOKUP(R$449,$J$446:$R$447,2)</f>
        <v>0</v>
      </c>
      <c r="S479" s="1003" cm="1">
        <f t="array" ref="S479">INDEX($H479:$K479,0,MATCH(S$450,$H$450:$K$450,0))*HLOOKUP(S$449,$J$446:$R$447,2)</f>
        <v>0</v>
      </c>
      <c r="T479" s="1003" cm="1">
        <f t="array" ref="T479">INDEX($H479:$K479,0,MATCH(T$450,$H$450:$K$450,0))*HLOOKUP(T$449,$J$446:$R$447,2)</f>
        <v>0</v>
      </c>
      <c r="U479" s="1003" cm="1">
        <f t="array" ref="U479">INDEX($H479:$K479,0,MATCH(U$450,$H$450:$K$450,0))*HLOOKUP(U$449,$J$446:$R$447,2)</f>
        <v>0</v>
      </c>
      <c r="V479" s="1003" cm="1">
        <f t="array" ref="V479">INDEX($H479:$K479,0,MATCH(V$450,$H$450:$K$450,0))*HLOOKUP(V$449,$J$446:$R$447,2)</f>
        <v>0</v>
      </c>
      <c r="W479" s="1003" cm="1">
        <f t="array" ref="W479">INDEX($H479:$K479,0,MATCH(W$450,$H$450:$K$450,0))*HLOOKUP(W$449,$J$446:$R$447,2)</f>
        <v>0</v>
      </c>
      <c r="X479" s="1003" cm="1">
        <f t="array" ref="X479">INDEX($H479:$K479,0,MATCH(X$450,$H$450:$K$450,0))*HLOOKUP(X$449,$J$446:$R$447,2)</f>
        <v>0</v>
      </c>
      <c r="Y479" s="1003" cm="1">
        <f t="array" ref="Y479">INDEX($H479:$K479,0,MATCH(Y$450,$H$450:$K$450,0))*HLOOKUP(Y$449,$J$446:$R$447,2)</f>
        <v>0</v>
      </c>
      <c r="Z479" s="1003" cm="1">
        <f t="array" ref="Z479">INDEX($H479:$K479,0,MATCH(Z$450,$H$450:$K$450,0))*HLOOKUP(Z$449,$J$446:$R$447,2)</f>
        <v>0</v>
      </c>
      <c r="AA479" s="1003" cm="1">
        <f t="array" ref="AA479">INDEX($H479:$K479,0,MATCH(AA$450,$H$450:$K$450,0))*HLOOKUP(AA$449,$J$446:$R$447,2)</f>
        <v>0</v>
      </c>
      <c r="AB479" s="1003" cm="1">
        <f t="array" ref="AB479">INDEX($H479:$K479,0,MATCH(AB$450,$H$450:$K$450,0))*HLOOKUP(AB$449,$J$446:$R$447,2)</f>
        <v>0</v>
      </c>
      <c r="AC479" s="1003" cm="1">
        <f t="array" ref="AC479">INDEX($H479:$K479,0,MATCH(AC$450,$H$450:$K$450,0))*HLOOKUP(AC$449,$J$446:$R$447,2)</f>
        <v>0</v>
      </c>
      <c r="AD479" s="1003" cm="1">
        <f t="array" ref="AD479">INDEX($H479:$K479,0,MATCH(AD$450,$H$450:$K$450,0))*HLOOKUP(AD$449,$J$446:$R$447,2)</f>
        <v>0</v>
      </c>
      <c r="AE479" s="1003" cm="1">
        <f t="array" ref="AE479">INDEX($H479:$K479,0,MATCH(AE$450,$H$450:$K$450,0))*HLOOKUP(AE$449,$J$446:$R$447,2)</f>
        <v>0</v>
      </c>
      <c r="AF479" s="1003" cm="1">
        <f t="array" ref="AF479">INDEX($H479:$K479,0,MATCH(AF$450,$H$450:$K$450,0))*HLOOKUP(AF$449,$J$446:$R$447,2)</f>
        <v>0</v>
      </c>
      <c r="AG479" s="1003" cm="1">
        <f t="array" ref="AG479">INDEX($H479:$K479,0,MATCH(AG$450,$H$450:$K$450,0))*HLOOKUP(AG$449,$J$446:$R$447,2)</f>
        <v>0</v>
      </c>
      <c r="AH479" s="1003" cm="1">
        <f t="array" ref="AH479">INDEX($H479:$K479,0,MATCH(AH$450,$H$450:$K$450,0))*HLOOKUP(AH$449,$J$446:$R$447,2)</f>
        <v>0</v>
      </c>
      <c r="AI479" s="1003" cm="1">
        <f t="array" ref="AI479">INDEX($H479:$K479,0,MATCH(AI$450,$H$450:$K$450,0))*HLOOKUP(AI$449,$J$446:$R$447,2)</f>
        <v>0</v>
      </c>
      <c r="AJ479" s="1003" cm="1">
        <f t="array" ref="AJ479">INDEX($H479:$K479,0,MATCH(AJ$450,$H$450:$K$450,0))*HLOOKUP(AJ$449,$J$446:$R$447,2)</f>
        <v>0</v>
      </c>
      <c r="AK479" s="1003" cm="1">
        <f t="array" ref="AK479">INDEX($H479:$K479,0,MATCH(AK$450,$H$450:$K$450,0))*HLOOKUP(AK$449,$J$446:$R$447,2)</f>
        <v>0</v>
      </c>
      <c r="AL479" s="1003" cm="1">
        <f t="array" ref="AL479">INDEX($H479:$K479,0,MATCH(AL$450,$H$450:$K$450,0))*HLOOKUP(AL$449,$J$446:$R$447,2)</f>
        <v>0</v>
      </c>
      <c r="AM479" s="1003" cm="1">
        <f t="array" ref="AM479">INDEX($H479:$K479,0,MATCH(AM$450,$H$450:$K$450,0))*HLOOKUP(AM$449,$J$446:$R$447,2)</f>
        <v>0</v>
      </c>
      <c r="AN479" s="1003" cm="1">
        <f t="array" ref="AN479">INDEX($H479:$K479,0,MATCH(AN$450,$H$450:$K$450,0))*HLOOKUP(AN$449,$J$446:$R$447,2)</f>
        <v>0</v>
      </c>
      <c r="AO479" s="1003" cm="1">
        <f t="array" ref="AO479">INDEX($H479:$K479,0,MATCH(AO$450,$H$450:$K$450,0))*HLOOKUP(AO$449,$J$446:$R$447,2)</f>
        <v>0</v>
      </c>
      <c r="AP479" s="1003" cm="1">
        <f t="array" ref="AP479">INDEX($H479:$K479,0,MATCH(AP$450,$H$450:$K$450,0))*HLOOKUP(AP$449,$J$446:$R$447,2)</f>
        <v>0</v>
      </c>
      <c r="AQ479" s="1003" cm="1">
        <f t="array" ref="AQ479">INDEX($H479:$K479,0,MATCH(AQ$450,$H$450:$K$450,0))*HLOOKUP(AQ$449,$J$446:$R$447,2)</f>
        <v>0</v>
      </c>
      <c r="AR479" s="1003" cm="1">
        <f t="array" ref="AR479">INDEX($H479:$K479,0,MATCH(AR$450,$H$450:$K$450,0))*HLOOKUP(AR$449,$J$446:$R$447,2)</f>
        <v>0</v>
      </c>
      <c r="AS479" s="1003" cm="1">
        <f t="array" ref="AS479">INDEX($H479:$K479,0,MATCH(AS$450,$H$450:$K$450,0))*HLOOKUP(AS$449,$J$446:$R$447,2)</f>
        <v>0</v>
      </c>
      <c r="AT479" s="1003" cm="1">
        <f t="array" ref="AT479">INDEX($H479:$K479,0,MATCH(AT$450,$H$450:$K$450,0))*HLOOKUP(AT$449,$J$446:$R$447,2)</f>
        <v>0</v>
      </c>
      <c r="AU479" s="1003" cm="1">
        <f t="array" ref="AU479">INDEX($H479:$K479,0,MATCH(AU$450,$H$450:$K$450,0))*HLOOKUP(AU$449,$J$446:$R$447,2)</f>
        <v>0</v>
      </c>
      <c r="AV479" s="312"/>
      <c r="AW479" s="312"/>
      <c r="AX479" s="243"/>
      <c r="AY479" s="235"/>
      <c r="AZ479" s="235"/>
      <c r="BA479" s="235"/>
    </row>
    <row r="480" spans="1:53" s="76" customFormat="1" ht="15" outlineLevel="1" x14ac:dyDescent="0.25">
      <c r="A480" s="233"/>
      <c r="B480" s="234"/>
      <c r="C480" s="244"/>
      <c r="D480" s="244"/>
      <c r="E480" s="244"/>
      <c r="F480" s="252"/>
      <c r="G480" s="704" t="str">
        <f t="shared" si="76"/>
        <v>YAAA2A1a</v>
      </c>
      <c r="H480" s="356">
        <v>0</v>
      </c>
      <c r="I480" s="356">
        <v>0</v>
      </c>
      <c r="J480" s="356">
        <v>0</v>
      </c>
      <c r="K480" s="356">
        <v>0</v>
      </c>
      <c r="L480" s="1003" cm="1">
        <f t="array" ref="L480">INDEX($H480:$K480,0,MATCH(L$450,$H$450:$K$450,0))*HLOOKUP(L$449,$J$446:$R$447,2)</f>
        <v>0</v>
      </c>
      <c r="M480" s="1003" cm="1">
        <f t="array" ref="M480">INDEX($H480:$K480,0,MATCH(M$450,$H$450:$K$450,0))*HLOOKUP(M$449,$J$446:$R$447,2)</f>
        <v>0</v>
      </c>
      <c r="N480" s="1003" cm="1">
        <f t="array" ref="N480">INDEX($H480:$K480,0,MATCH(N$450,$H$450:$K$450,0))*HLOOKUP(N$449,$J$446:$R$447,2)</f>
        <v>0</v>
      </c>
      <c r="O480" s="1003" cm="1">
        <f t="array" ref="O480">INDEX($H480:$K480,0,MATCH(O$450,$H$450:$K$450,0))*HLOOKUP(O$449,$J$446:$R$447,2)</f>
        <v>0</v>
      </c>
      <c r="P480" s="1003" cm="1">
        <f t="array" ref="P480">INDEX($H480:$K480,0,MATCH(P$450,$H$450:$K$450,0))*HLOOKUP(P$449,$J$446:$R$447,2)</f>
        <v>0</v>
      </c>
      <c r="Q480" s="1003" cm="1">
        <f t="array" ref="Q480">INDEX($H480:$K480,0,MATCH(Q$450,$H$450:$K$450,0))*HLOOKUP(Q$449,$J$446:$R$447,2)</f>
        <v>0</v>
      </c>
      <c r="R480" s="1003" cm="1">
        <f t="array" ref="R480">INDEX($H480:$K480,0,MATCH(R$450,$H$450:$K$450,0))*HLOOKUP(R$449,$J$446:$R$447,2)</f>
        <v>0</v>
      </c>
      <c r="S480" s="1003" cm="1">
        <f t="array" ref="S480">INDEX($H480:$K480,0,MATCH(S$450,$H$450:$K$450,0))*HLOOKUP(S$449,$J$446:$R$447,2)</f>
        <v>0</v>
      </c>
      <c r="T480" s="1003" cm="1">
        <f t="array" ref="T480">INDEX($H480:$K480,0,MATCH(T$450,$H$450:$K$450,0))*HLOOKUP(T$449,$J$446:$R$447,2)</f>
        <v>0</v>
      </c>
      <c r="U480" s="1003" cm="1">
        <f t="array" ref="U480">INDEX($H480:$K480,0,MATCH(U$450,$H$450:$K$450,0))*HLOOKUP(U$449,$J$446:$R$447,2)</f>
        <v>0</v>
      </c>
      <c r="V480" s="1003" cm="1">
        <f t="array" ref="V480">INDEX($H480:$K480,0,MATCH(V$450,$H$450:$K$450,0))*HLOOKUP(V$449,$J$446:$R$447,2)</f>
        <v>0</v>
      </c>
      <c r="W480" s="1003" cm="1">
        <f t="array" ref="W480">INDEX($H480:$K480,0,MATCH(W$450,$H$450:$K$450,0))*HLOOKUP(W$449,$J$446:$R$447,2)</f>
        <v>0</v>
      </c>
      <c r="X480" s="1003" cm="1">
        <f t="array" ref="X480">INDEX($H480:$K480,0,MATCH(X$450,$H$450:$K$450,0))*HLOOKUP(X$449,$J$446:$R$447,2)</f>
        <v>0</v>
      </c>
      <c r="Y480" s="1003" cm="1">
        <f t="array" ref="Y480">INDEX($H480:$K480,0,MATCH(Y$450,$H$450:$K$450,0))*HLOOKUP(Y$449,$J$446:$R$447,2)</f>
        <v>0</v>
      </c>
      <c r="Z480" s="1003" cm="1">
        <f t="array" ref="Z480">INDEX($H480:$K480,0,MATCH(Z$450,$H$450:$K$450,0))*HLOOKUP(Z$449,$J$446:$R$447,2)</f>
        <v>0</v>
      </c>
      <c r="AA480" s="1003" cm="1">
        <f t="array" ref="AA480">INDEX($H480:$K480,0,MATCH(AA$450,$H$450:$K$450,0))*HLOOKUP(AA$449,$J$446:$R$447,2)</f>
        <v>0</v>
      </c>
      <c r="AB480" s="1003" cm="1">
        <f t="array" ref="AB480">INDEX($H480:$K480,0,MATCH(AB$450,$H$450:$K$450,0))*HLOOKUP(AB$449,$J$446:$R$447,2)</f>
        <v>0</v>
      </c>
      <c r="AC480" s="1003" cm="1">
        <f t="array" ref="AC480">INDEX($H480:$K480,0,MATCH(AC$450,$H$450:$K$450,0))*HLOOKUP(AC$449,$J$446:$R$447,2)</f>
        <v>0</v>
      </c>
      <c r="AD480" s="1003" cm="1">
        <f t="array" ref="AD480">INDEX($H480:$K480,0,MATCH(AD$450,$H$450:$K$450,0))*HLOOKUP(AD$449,$J$446:$R$447,2)</f>
        <v>0</v>
      </c>
      <c r="AE480" s="1003" cm="1">
        <f t="array" ref="AE480">INDEX($H480:$K480,0,MATCH(AE$450,$H$450:$K$450,0))*HLOOKUP(AE$449,$J$446:$R$447,2)</f>
        <v>0</v>
      </c>
      <c r="AF480" s="1003" cm="1">
        <f t="array" ref="AF480">INDEX($H480:$K480,0,MATCH(AF$450,$H$450:$K$450,0))*HLOOKUP(AF$449,$J$446:$R$447,2)</f>
        <v>0</v>
      </c>
      <c r="AG480" s="1003" cm="1">
        <f t="array" ref="AG480">INDEX($H480:$K480,0,MATCH(AG$450,$H$450:$K$450,0))*HLOOKUP(AG$449,$J$446:$R$447,2)</f>
        <v>0</v>
      </c>
      <c r="AH480" s="1003" cm="1">
        <f t="array" ref="AH480">INDEX($H480:$K480,0,MATCH(AH$450,$H$450:$K$450,0))*HLOOKUP(AH$449,$J$446:$R$447,2)</f>
        <v>0</v>
      </c>
      <c r="AI480" s="1003" cm="1">
        <f t="array" ref="AI480">INDEX($H480:$K480,0,MATCH(AI$450,$H$450:$K$450,0))*HLOOKUP(AI$449,$J$446:$R$447,2)</f>
        <v>0</v>
      </c>
      <c r="AJ480" s="1003" cm="1">
        <f t="array" ref="AJ480">INDEX($H480:$K480,0,MATCH(AJ$450,$H$450:$K$450,0))*HLOOKUP(AJ$449,$J$446:$R$447,2)</f>
        <v>0</v>
      </c>
      <c r="AK480" s="1003" cm="1">
        <f t="array" ref="AK480">INDEX($H480:$K480,0,MATCH(AK$450,$H$450:$K$450,0))*HLOOKUP(AK$449,$J$446:$R$447,2)</f>
        <v>0</v>
      </c>
      <c r="AL480" s="1003" cm="1">
        <f t="array" ref="AL480">INDEX($H480:$K480,0,MATCH(AL$450,$H$450:$K$450,0))*HLOOKUP(AL$449,$J$446:$R$447,2)</f>
        <v>0</v>
      </c>
      <c r="AM480" s="1003" cm="1">
        <f t="array" ref="AM480">INDEX($H480:$K480,0,MATCH(AM$450,$H$450:$K$450,0))*HLOOKUP(AM$449,$J$446:$R$447,2)</f>
        <v>0</v>
      </c>
      <c r="AN480" s="1003" cm="1">
        <f t="array" ref="AN480">INDEX($H480:$K480,0,MATCH(AN$450,$H$450:$K$450,0))*HLOOKUP(AN$449,$J$446:$R$447,2)</f>
        <v>0</v>
      </c>
      <c r="AO480" s="1003" cm="1">
        <f t="array" ref="AO480">INDEX($H480:$K480,0,MATCH(AO$450,$H$450:$K$450,0))*HLOOKUP(AO$449,$J$446:$R$447,2)</f>
        <v>0</v>
      </c>
      <c r="AP480" s="1003" cm="1">
        <f t="array" ref="AP480">INDEX($H480:$K480,0,MATCH(AP$450,$H$450:$K$450,0))*HLOOKUP(AP$449,$J$446:$R$447,2)</f>
        <v>0</v>
      </c>
      <c r="AQ480" s="1003" cm="1">
        <f t="array" ref="AQ480">INDEX($H480:$K480,0,MATCH(AQ$450,$H$450:$K$450,0))*HLOOKUP(AQ$449,$J$446:$R$447,2)</f>
        <v>0</v>
      </c>
      <c r="AR480" s="1003" cm="1">
        <f t="array" ref="AR480">INDEX($H480:$K480,0,MATCH(AR$450,$H$450:$K$450,0))*HLOOKUP(AR$449,$J$446:$R$447,2)</f>
        <v>0</v>
      </c>
      <c r="AS480" s="1003" cm="1">
        <f t="array" ref="AS480">INDEX($H480:$K480,0,MATCH(AS$450,$H$450:$K$450,0))*HLOOKUP(AS$449,$J$446:$R$447,2)</f>
        <v>0</v>
      </c>
      <c r="AT480" s="1003" cm="1">
        <f t="array" ref="AT480">INDEX($H480:$K480,0,MATCH(AT$450,$H$450:$K$450,0))*HLOOKUP(AT$449,$J$446:$R$447,2)</f>
        <v>0</v>
      </c>
      <c r="AU480" s="1003" cm="1">
        <f t="array" ref="AU480">INDEX($H480:$K480,0,MATCH(AU$450,$H$450:$K$450,0))*HLOOKUP(AU$449,$J$446:$R$447,2)</f>
        <v>0</v>
      </c>
      <c r="AV480" s="312"/>
      <c r="AW480" s="312"/>
      <c r="AX480" s="243"/>
      <c r="AY480" s="235"/>
      <c r="AZ480" s="235"/>
      <c r="BA480" s="235"/>
    </row>
    <row r="481" spans="1:53" s="687" customFormat="1" ht="15" outlineLevel="1" x14ac:dyDescent="0.25">
      <c r="A481" s="691"/>
      <c r="B481" s="688"/>
      <c r="C481" s="700"/>
      <c r="D481" s="700"/>
      <c r="E481" s="700"/>
      <c r="F481" s="704"/>
      <c r="G481" s="704" t="str">
        <f t="shared" si="76"/>
        <v>YYFWBz</v>
      </c>
      <c r="H481" s="356">
        <v>100</v>
      </c>
      <c r="I481" s="356">
        <v>150</v>
      </c>
      <c r="J481" s="356">
        <v>0</v>
      </c>
      <c r="K481" s="356">
        <v>150</v>
      </c>
      <c r="L481" s="1003" cm="1">
        <f t="array" ref="L481">INDEX($H481:$K481,0,MATCH(L$450,$H$450:$K$450,0))*HLOOKUP(L$449,$J$446:$R$447,2)</f>
        <v>100</v>
      </c>
      <c r="M481" s="1003" cm="1">
        <f t="array" ref="M481">INDEX($H481:$K481,0,MATCH(M$450,$H$450:$K$450,0))*HLOOKUP(M$449,$J$446:$R$447,2)</f>
        <v>150</v>
      </c>
      <c r="N481" s="1003" cm="1">
        <f t="array" ref="N481">INDEX($H481:$K481,0,MATCH(N$450,$H$450:$K$450,0))*HLOOKUP(N$449,$J$446:$R$447,2)</f>
        <v>0</v>
      </c>
      <c r="O481" s="1003" cm="1">
        <f t="array" ref="O481">INDEX($H481:$K481,0,MATCH(O$450,$H$450:$K$450,0))*HLOOKUP(O$449,$J$446:$R$447,2)</f>
        <v>150</v>
      </c>
      <c r="P481" s="1003" cm="1">
        <f t="array" ref="P481">INDEX($H481:$K481,0,MATCH(P$450,$H$450:$K$450,0))*HLOOKUP(P$449,$J$446:$R$447,2)</f>
        <v>100</v>
      </c>
      <c r="Q481" s="1003" cm="1">
        <f t="array" ref="Q481">INDEX($H481:$K481,0,MATCH(Q$450,$H$450:$K$450,0))*HLOOKUP(Q$449,$J$446:$R$447,2)</f>
        <v>150</v>
      </c>
      <c r="R481" s="1003" cm="1">
        <f t="array" ref="R481">INDEX($H481:$K481,0,MATCH(R$450,$H$450:$K$450,0))*HLOOKUP(R$449,$J$446:$R$447,2)</f>
        <v>0</v>
      </c>
      <c r="S481" s="1003" cm="1">
        <f t="array" ref="S481">INDEX($H481:$K481,0,MATCH(S$450,$H$450:$K$450,0))*HLOOKUP(S$449,$J$446:$R$447,2)</f>
        <v>150</v>
      </c>
      <c r="T481" s="1003" cm="1">
        <f t="array" ref="T481">INDEX($H481:$K481,0,MATCH(T$450,$H$450:$K$450,0))*HLOOKUP(T$449,$J$446:$R$447,2)</f>
        <v>100</v>
      </c>
      <c r="U481" s="1003" cm="1">
        <f t="array" ref="U481">INDEX($H481:$K481,0,MATCH(U$450,$H$450:$K$450,0))*HLOOKUP(U$449,$J$446:$R$447,2)</f>
        <v>150</v>
      </c>
      <c r="V481" s="1003" cm="1">
        <f t="array" ref="V481">INDEX($H481:$K481,0,MATCH(V$450,$H$450:$K$450,0))*HLOOKUP(V$449,$J$446:$R$447,2)</f>
        <v>0</v>
      </c>
      <c r="W481" s="1003" cm="1">
        <f t="array" ref="W481">INDEX($H481:$K481,0,MATCH(W$450,$H$450:$K$450,0))*HLOOKUP(W$449,$J$446:$R$447,2)</f>
        <v>150</v>
      </c>
      <c r="X481" s="1003" cm="1">
        <f t="array" ref="X481">INDEX($H481:$K481,0,MATCH(X$450,$H$450:$K$450,0))*HLOOKUP(X$449,$J$446:$R$447,2)</f>
        <v>100</v>
      </c>
      <c r="Y481" s="1003" cm="1">
        <f t="array" ref="Y481">INDEX($H481:$K481,0,MATCH(Y$450,$H$450:$K$450,0))*HLOOKUP(Y$449,$J$446:$R$447,2)</f>
        <v>150</v>
      </c>
      <c r="Z481" s="1003" cm="1">
        <f t="array" ref="Z481">INDEX($H481:$K481,0,MATCH(Z$450,$H$450:$K$450,0))*HLOOKUP(Z$449,$J$446:$R$447,2)</f>
        <v>0</v>
      </c>
      <c r="AA481" s="1003" cm="1">
        <f t="array" ref="AA481">INDEX($H481:$K481,0,MATCH(AA$450,$H$450:$K$450,0))*HLOOKUP(AA$449,$J$446:$R$447,2)</f>
        <v>150</v>
      </c>
      <c r="AB481" s="1003" cm="1">
        <f t="array" ref="AB481">INDEX($H481:$K481,0,MATCH(AB$450,$H$450:$K$450,0))*HLOOKUP(AB$449,$J$446:$R$447,2)</f>
        <v>100</v>
      </c>
      <c r="AC481" s="1003" cm="1">
        <f t="array" ref="AC481">INDEX($H481:$K481,0,MATCH(AC$450,$H$450:$K$450,0))*HLOOKUP(AC$449,$J$446:$R$447,2)</f>
        <v>150</v>
      </c>
      <c r="AD481" s="1003" cm="1">
        <f t="array" ref="AD481">INDEX($H481:$K481,0,MATCH(AD$450,$H$450:$K$450,0))*HLOOKUP(AD$449,$J$446:$R$447,2)</f>
        <v>0</v>
      </c>
      <c r="AE481" s="1003" cm="1">
        <f t="array" ref="AE481">INDEX($H481:$K481,0,MATCH(AE$450,$H$450:$K$450,0))*HLOOKUP(AE$449,$J$446:$R$447,2)</f>
        <v>150</v>
      </c>
      <c r="AF481" s="1003" cm="1">
        <f t="array" ref="AF481">INDEX($H481:$K481,0,MATCH(AF$450,$H$450:$K$450,0))*HLOOKUP(AF$449,$J$446:$R$447,2)</f>
        <v>100</v>
      </c>
      <c r="AG481" s="1003" cm="1">
        <f t="array" ref="AG481">INDEX($H481:$K481,0,MATCH(AG$450,$H$450:$K$450,0))*HLOOKUP(AG$449,$J$446:$R$447,2)</f>
        <v>150</v>
      </c>
      <c r="AH481" s="1003" cm="1">
        <f t="array" ref="AH481">INDEX($H481:$K481,0,MATCH(AH$450,$H$450:$K$450,0))*HLOOKUP(AH$449,$J$446:$R$447,2)</f>
        <v>0</v>
      </c>
      <c r="AI481" s="1003" cm="1">
        <f t="array" ref="AI481">INDEX($H481:$K481,0,MATCH(AI$450,$H$450:$K$450,0))*HLOOKUP(AI$449,$J$446:$R$447,2)</f>
        <v>150</v>
      </c>
      <c r="AJ481" s="1003" cm="1">
        <f t="array" ref="AJ481">INDEX($H481:$K481,0,MATCH(AJ$450,$H$450:$K$450,0))*HLOOKUP(AJ$449,$J$446:$R$447,2)</f>
        <v>100</v>
      </c>
      <c r="AK481" s="1003" cm="1">
        <f t="array" ref="AK481">INDEX($H481:$K481,0,MATCH(AK$450,$H$450:$K$450,0))*HLOOKUP(AK$449,$J$446:$R$447,2)</f>
        <v>150</v>
      </c>
      <c r="AL481" s="1003" cm="1">
        <f t="array" ref="AL481">INDEX($H481:$K481,0,MATCH(AL$450,$H$450:$K$450,0))*HLOOKUP(AL$449,$J$446:$R$447,2)</f>
        <v>0</v>
      </c>
      <c r="AM481" s="1003" cm="1">
        <f t="array" ref="AM481">INDEX($H481:$K481,0,MATCH(AM$450,$H$450:$K$450,0))*HLOOKUP(AM$449,$J$446:$R$447,2)</f>
        <v>150</v>
      </c>
      <c r="AN481" s="1003" cm="1">
        <f t="array" ref="AN481">INDEX($H481:$K481,0,MATCH(AN$450,$H$450:$K$450,0))*HLOOKUP(AN$449,$J$446:$R$447,2)</f>
        <v>100</v>
      </c>
      <c r="AO481" s="1003" cm="1">
        <f t="array" ref="AO481">INDEX($H481:$K481,0,MATCH(AO$450,$H$450:$K$450,0))*HLOOKUP(AO$449,$J$446:$R$447,2)</f>
        <v>150</v>
      </c>
      <c r="AP481" s="1003" cm="1">
        <f t="array" ref="AP481">INDEX($H481:$K481,0,MATCH(AP$450,$H$450:$K$450,0))*HLOOKUP(AP$449,$J$446:$R$447,2)</f>
        <v>0</v>
      </c>
      <c r="AQ481" s="1003" cm="1">
        <f t="array" ref="AQ481">INDEX($H481:$K481,0,MATCH(AQ$450,$H$450:$K$450,0))*HLOOKUP(AQ$449,$J$446:$R$447,2)</f>
        <v>150</v>
      </c>
      <c r="AR481" s="1003" cm="1">
        <f t="array" ref="AR481">INDEX($H481:$K481,0,MATCH(AR$450,$H$450:$K$450,0))*HLOOKUP(AR$449,$J$446:$R$447,2)</f>
        <v>100</v>
      </c>
      <c r="AS481" s="1003" cm="1">
        <f t="array" ref="AS481">INDEX($H481:$K481,0,MATCH(AS$450,$H$450:$K$450,0))*HLOOKUP(AS$449,$J$446:$R$447,2)</f>
        <v>150</v>
      </c>
      <c r="AT481" s="1003" cm="1">
        <f t="array" ref="AT481">INDEX($H481:$K481,0,MATCH(AT$450,$H$450:$K$450,0))*HLOOKUP(AT$449,$J$446:$R$447,2)</f>
        <v>0</v>
      </c>
      <c r="AU481" s="1003" cm="1">
        <f t="array" ref="AU481">INDEX($H481:$K481,0,MATCH(AU$450,$H$450:$K$450,0))*HLOOKUP(AU$449,$J$446:$R$447,2)</f>
        <v>150</v>
      </c>
      <c r="AV481" s="312"/>
      <c r="AW481" s="312"/>
      <c r="AX481" s="695"/>
      <c r="AY481" s="690"/>
      <c r="AZ481" s="690"/>
      <c r="BA481" s="690"/>
    </row>
    <row r="482" spans="1:53" s="687" customFormat="1" ht="15" outlineLevel="1" x14ac:dyDescent="0.25">
      <c r="A482" s="691"/>
      <c r="B482" s="688"/>
      <c r="C482" s="700"/>
      <c r="D482" s="700"/>
      <c r="E482" s="700"/>
      <c r="F482" s="704"/>
      <c r="G482" s="704" t="str">
        <f t="shared" si="76"/>
        <v>YYBNWf</v>
      </c>
      <c r="H482" s="356">
        <v>100</v>
      </c>
      <c r="I482" s="356">
        <v>0</v>
      </c>
      <c r="J482" s="356">
        <v>0</v>
      </c>
      <c r="K482" s="356">
        <v>0</v>
      </c>
      <c r="L482" s="1003" cm="1">
        <f t="array" ref="L482">INDEX($H482:$K482,0,MATCH(L$450,$H$450:$K$450,0))*HLOOKUP(L$449,$J$446:$R$447,2)</f>
        <v>100</v>
      </c>
      <c r="M482" s="1003" cm="1">
        <f t="array" ref="M482">INDEX($H482:$K482,0,MATCH(M$450,$H$450:$K$450,0))*HLOOKUP(M$449,$J$446:$R$447,2)</f>
        <v>0</v>
      </c>
      <c r="N482" s="1003" cm="1">
        <f t="array" ref="N482">INDEX($H482:$K482,0,MATCH(N$450,$H$450:$K$450,0))*HLOOKUP(N$449,$J$446:$R$447,2)</f>
        <v>0</v>
      </c>
      <c r="O482" s="1003" cm="1">
        <f t="array" ref="O482">INDEX($H482:$K482,0,MATCH(O$450,$H$450:$K$450,0))*HLOOKUP(O$449,$J$446:$R$447,2)</f>
        <v>0</v>
      </c>
      <c r="P482" s="1003" cm="1">
        <f t="array" ref="P482">INDEX($H482:$K482,0,MATCH(P$450,$H$450:$K$450,0))*HLOOKUP(P$449,$J$446:$R$447,2)</f>
        <v>100</v>
      </c>
      <c r="Q482" s="1003" cm="1">
        <f t="array" ref="Q482">INDEX($H482:$K482,0,MATCH(Q$450,$H$450:$K$450,0))*HLOOKUP(Q$449,$J$446:$R$447,2)</f>
        <v>0</v>
      </c>
      <c r="R482" s="1003" cm="1">
        <f t="array" ref="R482">INDEX($H482:$K482,0,MATCH(R$450,$H$450:$K$450,0))*HLOOKUP(R$449,$J$446:$R$447,2)</f>
        <v>0</v>
      </c>
      <c r="S482" s="1003" cm="1">
        <f t="array" ref="S482">INDEX($H482:$K482,0,MATCH(S$450,$H$450:$K$450,0))*HLOOKUP(S$449,$J$446:$R$447,2)</f>
        <v>0</v>
      </c>
      <c r="T482" s="1003" cm="1">
        <f t="array" ref="T482">INDEX($H482:$K482,0,MATCH(T$450,$H$450:$K$450,0))*HLOOKUP(T$449,$J$446:$R$447,2)</f>
        <v>100</v>
      </c>
      <c r="U482" s="1003" cm="1">
        <f t="array" ref="U482">INDEX($H482:$K482,0,MATCH(U$450,$H$450:$K$450,0))*HLOOKUP(U$449,$J$446:$R$447,2)</f>
        <v>0</v>
      </c>
      <c r="V482" s="1003" cm="1">
        <f t="array" ref="V482">INDEX($H482:$K482,0,MATCH(V$450,$H$450:$K$450,0))*HLOOKUP(V$449,$J$446:$R$447,2)</f>
        <v>0</v>
      </c>
      <c r="W482" s="1003" cm="1">
        <f t="array" ref="W482">INDEX($H482:$K482,0,MATCH(W$450,$H$450:$K$450,0))*HLOOKUP(W$449,$J$446:$R$447,2)</f>
        <v>0</v>
      </c>
      <c r="X482" s="1003" cm="1">
        <f t="array" ref="X482">INDEX($H482:$K482,0,MATCH(X$450,$H$450:$K$450,0))*HLOOKUP(X$449,$J$446:$R$447,2)</f>
        <v>100</v>
      </c>
      <c r="Y482" s="1003" cm="1">
        <f t="array" ref="Y482">INDEX($H482:$K482,0,MATCH(Y$450,$H$450:$K$450,0))*HLOOKUP(Y$449,$J$446:$R$447,2)</f>
        <v>0</v>
      </c>
      <c r="Z482" s="1003" cm="1">
        <f t="array" ref="Z482">INDEX($H482:$K482,0,MATCH(Z$450,$H$450:$K$450,0))*HLOOKUP(Z$449,$J$446:$R$447,2)</f>
        <v>0</v>
      </c>
      <c r="AA482" s="1003" cm="1">
        <f t="array" ref="AA482">INDEX($H482:$K482,0,MATCH(AA$450,$H$450:$K$450,0))*HLOOKUP(AA$449,$J$446:$R$447,2)</f>
        <v>0</v>
      </c>
      <c r="AB482" s="1003" cm="1">
        <f t="array" ref="AB482">INDEX($H482:$K482,0,MATCH(AB$450,$H$450:$K$450,0))*HLOOKUP(AB$449,$J$446:$R$447,2)</f>
        <v>100</v>
      </c>
      <c r="AC482" s="1003" cm="1">
        <f t="array" ref="AC482">INDEX($H482:$K482,0,MATCH(AC$450,$H$450:$K$450,0))*HLOOKUP(AC$449,$J$446:$R$447,2)</f>
        <v>0</v>
      </c>
      <c r="AD482" s="1003" cm="1">
        <f t="array" ref="AD482">INDEX($H482:$K482,0,MATCH(AD$450,$H$450:$K$450,0))*HLOOKUP(AD$449,$J$446:$R$447,2)</f>
        <v>0</v>
      </c>
      <c r="AE482" s="1003" cm="1">
        <f t="array" ref="AE482">INDEX($H482:$K482,0,MATCH(AE$450,$H$450:$K$450,0))*HLOOKUP(AE$449,$J$446:$R$447,2)</f>
        <v>0</v>
      </c>
      <c r="AF482" s="1003" cm="1">
        <f t="array" ref="AF482">INDEX($H482:$K482,0,MATCH(AF$450,$H$450:$K$450,0))*HLOOKUP(AF$449,$J$446:$R$447,2)</f>
        <v>100</v>
      </c>
      <c r="AG482" s="1003" cm="1">
        <f t="array" ref="AG482">INDEX($H482:$K482,0,MATCH(AG$450,$H$450:$K$450,0))*HLOOKUP(AG$449,$J$446:$R$447,2)</f>
        <v>0</v>
      </c>
      <c r="AH482" s="1003" cm="1">
        <f t="array" ref="AH482">INDEX($H482:$K482,0,MATCH(AH$450,$H$450:$K$450,0))*HLOOKUP(AH$449,$J$446:$R$447,2)</f>
        <v>0</v>
      </c>
      <c r="AI482" s="1003" cm="1">
        <f t="array" ref="AI482">INDEX($H482:$K482,0,MATCH(AI$450,$H$450:$K$450,0))*HLOOKUP(AI$449,$J$446:$R$447,2)</f>
        <v>0</v>
      </c>
      <c r="AJ482" s="1003" cm="1">
        <f t="array" ref="AJ482">INDEX($H482:$K482,0,MATCH(AJ$450,$H$450:$K$450,0))*HLOOKUP(AJ$449,$J$446:$R$447,2)</f>
        <v>100</v>
      </c>
      <c r="AK482" s="1003" cm="1">
        <f t="array" ref="AK482">INDEX($H482:$K482,0,MATCH(AK$450,$H$450:$K$450,0))*HLOOKUP(AK$449,$J$446:$R$447,2)</f>
        <v>0</v>
      </c>
      <c r="AL482" s="1003" cm="1">
        <f t="array" ref="AL482">INDEX($H482:$K482,0,MATCH(AL$450,$H$450:$K$450,0))*HLOOKUP(AL$449,$J$446:$R$447,2)</f>
        <v>0</v>
      </c>
      <c r="AM482" s="1003" cm="1">
        <f t="array" ref="AM482">INDEX($H482:$K482,0,MATCH(AM$450,$H$450:$K$450,0))*HLOOKUP(AM$449,$J$446:$R$447,2)</f>
        <v>0</v>
      </c>
      <c r="AN482" s="1003" cm="1">
        <f t="array" ref="AN482">INDEX($H482:$K482,0,MATCH(AN$450,$H$450:$K$450,0))*HLOOKUP(AN$449,$J$446:$R$447,2)</f>
        <v>100</v>
      </c>
      <c r="AO482" s="1003" cm="1">
        <f t="array" ref="AO482">INDEX($H482:$K482,0,MATCH(AO$450,$H$450:$K$450,0))*HLOOKUP(AO$449,$J$446:$R$447,2)</f>
        <v>0</v>
      </c>
      <c r="AP482" s="1003" cm="1">
        <f t="array" ref="AP482">INDEX($H482:$K482,0,MATCH(AP$450,$H$450:$K$450,0))*HLOOKUP(AP$449,$J$446:$R$447,2)</f>
        <v>0</v>
      </c>
      <c r="AQ482" s="1003" cm="1">
        <f t="array" ref="AQ482">INDEX($H482:$K482,0,MATCH(AQ$450,$H$450:$K$450,0))*HLOOKUP(AQ$449,$J$446:$R$447,2)</f>
        <v>0</v>
      </c>
      <c r="AR482" s="1003" cm="1">
        <f t="array" ref="AR482">INDEX($H482:$K482,0,MATCH(AR$450,$H$450:$K$450,0))*HLOOKUP(AR$449,$J$446:$R$447,2)</f>
        <v>100</v>
      </c>
      <c r="AS482" s="1003" cm="1">
        <f t="array" ref="AS482">INDEX($H482:$K482,0,MATCH(AS$450,$H$450:$K$450,0))*HLOOKUP(AS$449,$J$446:$R$447,2)</f>
        <v>0</v>
      </c>
      <c r="AT482" s="1003" cm="1">
        <f t="array" ref="AT482">INDEX($H482:$K482,0,MATCH(AT$450,$H$450:$K$450,0))*HLOOKUP(AT$449,$J$446:$R$447,2)</f>
        <v>0</v>
      </c>
      <c r="AU482" s="1003" cm="1">
        <f t="array" ref="AU482">INDEX($H482:$K482,0,MATCH(AU$450,$H$450:$K$450,0))*HLOOKUP(AU$449,$J$446:$R$447,2)</f>
        <v>0</v>
      </c>
      <c r="AV482" s="312"/>
      <c r="AW482" s="312"/>
      <c r="AX482" s="695"/>
      <c r="AY482" s="690"/>
      <c r="AZ482" s="690"/>
      <c r="BA482" s="690"/>
    </row>
    <row r="483" spans="1:53" s="687" customFormat="1" ht="15" outlineLevel="1" x14ac:dyDescent="0.25">
      <c r="A483" s="691"/>
      <c r="B483" s="688"/>
      <c r="C483" s="700"/>
      <c r="D483" s="700"/>
      <c r="E483" s="700"/>
      <c r="F483" s="704"/>
      <c r="G483" s="704" t="str">
        <f t="shared" si="76"/>
        <v>YYNWFw</v>
      </c>
      <c r="H483" s="356">
        <v>100</v>
      </c>
      <c r="I483" s="356">
        <v>100</v>
      </c>
      <c r="J483" s="356">
        <v>40</v>
      </c>
      <c r="K483" s="356">
        <v>0</v>
      </c>
      <c r="L483" s="1003" cm="1">
        <f t="array" ref="L483">INDEX($H483:$K483,0,MATCH(L$450,$H$450:$K$450,0))*HLOOKUP(L$449,$J$446:$R$447,2)</f>
        <v>100</v>
      </c>
      <c r="M483" s="1003" cm="1">
        <f t="array" ref="M483">INDEX($H483:$K483,0,MATCH(M$450,$H$450:$K$450,0))*HLOOKUP(M$449,$J$446:$R$447,2)</f>
        <v>100</v>
      </c>
      <c r="N483" s="1003" cm="1">
        <f t="array" ref="N483">INDEX($H483:$K483,0,MATCH(N$450,$H$450:$K$450,0))*HLOOKUP(N$449,$J$446:$R$447,2)</f>
        <v>40</v>
      </c>
      <c r="O483" s="1003" cm="1">
        <f t="array" ref="O483">INDEX($H483:$K483,0,MATCH(O$450,$H$450:$K$450,0))*HLOOKUP(O$449,$J$446:$R$447,2)</f>
        <v>0</v>
      </c>
      <c r="P483" s="1003" cm="1">
        <f t="array" ref="P483">INDEX($H483:$K483,0,MATCH(P$450,$H$450:$K$450,0))*HLOOKUP(P$449,$J$446:$R$447,2)</f>
        <v>100</v>
      </c>
      <c r="Q483" s="1003" cm="1">
        <f t="array" ref="Q483">INDEX($H483:$K483,0,MATCH(Q$450,$H$450:$K$450,0))*HLOOKUP(Q$449,$J$446:$R$447,2)</f>
        <v>100</v>
      </c>
      <c r="R483" s="1003" cm="1">
        <f t="array" ref="R483">INDEX($H483:$K483,0,MATCH(R$450,$H$450:$K$450,0))*HLOOKUP(R$449,$J$446:$R$447,2)</f>
        <v>40</v>
      </c>
      <c r="S483" s="1003" cm="1">
        <f t="array" ref="S483">INDEX($H483:$K483,0,MATCH(S$450,$H$450:$K$450,0))*HLOOKUP(S$449,$J$446:$R$447,2)</f>
        <v>0</v>
      </c>
      <c r="T483" s="1003" cm="1">
        <f t="array" ref="T483">INDEX($H483:$K483,0,MATCH(T$450,$H$450:$K$450,0))*HLOOKUP(T$449,$J$446:$R$447,2)</f>
        <v>100</v>
      </c>
      <c r="U483" s="1003" cm="1">
        <f t="array" ref="U483">INDEX($H483:$K483,0,MATCH(U$450,$H$450:$K$450,0))*HLOOKUP(U$449,$J$446:$R$447,2)</f>
        <v>100</v>
      </c>
      <c r="V483" s="1003" cm="1">
        <f t="array" ref="V483">INDEX($H483:$K483,0,MATCH(V$450,$H$450:$K$450,0))*HLOOKUP(V$449,$J$446:$R$447,2)</f>
        <v>40</v>
      </c>
      <c r="W483" s="1003" cm="1">
        <f t="array" ref="W483">INDEX($H483:$K483,0,MATCH(W$450,$H$450:$K$450,0))*HLOOKUP(W$449,$J$446:$R$447,2)</f>
        <v>0</v>
      </c>
      <c r="X483" s="1003" cm="1">
        <f t="array" ref="X483">INDEX($H483:$K483,0,MATCH(X$450,$H$450:$K$450,0))*HLOOKUP(X$449,$J$446:$R$447,2)</f>
        <v>100</v>
      </c>
      <c r="Y483" s="1003" cm="1">
        <f t="array" ref="Y483">INDEX($H483:$K483,0,MATCH(Y$450,$H$450:$K$450,0))*HLOOKUP(Y$449,$J$446:$R$447,2)</f>
        <v>100</v>
      </c>
      <c r="Z483" s="1003" cm="1">
        <f t="array" ref="Z483">INDEX($H483:$K483,0,MATCH(Z$450,$H$450:$K$450,0))*HLOOKUP(Z$449,$J$446:$R$447,2)</f>
        <v>40</v>
      </c>
      <c r="AA483" s="1003" cm="1">
        <f t="array" ref="AA483">INDEX($H483:$K483,0,MATCH(AA$450,$H$450:$K$450,0))*HLOOKUP(AA$449,$J$446:$R$447,2)</f>
        <v>0</v>
      </c>
      <c r="AB483" s="1003" cm="1">
        <f t="array" ref="AB483">INDEX($H483:$K483,0,MATCH(AB$450,$H$450:$K$450,0))*HLOOKUP(AB$449,$J$446:$R$447,2)</f>
        <v>100</v>
      </c>
      <c r="AC483" s="1003" cm="1">
        <f t="array" ref="AC483">INDEX($H483:$K483,0,MATCH(AC$450,$H$450:$K$450,0))*HLOOKUP(AC$449,$J$446:$R$447,2)</f>
        <v>100</v>
      </c>
      <c r="AD483" s="1003" cm="1">
        <f t="array" ref="AD483">INDEX($H483:$K483,0,MATCH(AD$450,$H$450:$K$450,0))*HLOOKUP(AD$449,$J$446:$R$447,2)</f>
        <v>40</v>
      </c>
      <c r="AE483" s="1003" cm="1">
        <f t="array" ref="AE483">INDEX($H483:$K483,0,MATCH(AE$450,$H$450:$K$450,0))*HLOOKUP(AE$449,$J$446:$R$447,2)</f>
        <v>0</v>
      </c>
      <c r="AF483" s="1003" cm="1">
        <f t="array" ref="AF483">INDEX($H483:$K483,0,MATCH(AF$450,$H$450:$K$450,0))*HLOOKUP(AF$449,$J$446:$R$447,2)</f>
        <v>100</v>
      </c>
      <c r="AG483" s="1003" cm="1">
        <f t="array" ref="AG483">INDEX($H483:$K483,0,MATCH(AG$450,$H$450:$K$450,0))*HLOOKUP(AG$449,$J$446:$R$447,2)</f>
        <v>100</v>
      </c>
      <c r="AH483" s="1003" cm="1">
        <f t="array" ref="AH483">INDEX($H483:$K483,0,MATCH(AH$450,$H$450:$K$450,0))*HLOOKUP(AH$449,$J$446:$R$447,2)</f>
        <v>40</v>
      </c>
      <c r="AI483" s="1003" cm="1">
        <f t="array" ref="AI483">INDEX($H483:$K483,0,MATCH(AI$450,$H$450:$K$450,0))*HLOOKUP(AI$449,$J$446:$R$447,2)</f>
        <v>0</v>
      </c>
      <c r="AJ483" s="1003" cm="1">
        <f t="array" ref="AJ483">INDEX($H483:$K483,0,MATCH(AJ$450,$H$450:$K$450,0))*HLOOKUP(AJ$449,$J$446:$R$447,2)</f>
        <v>100</v>
      </c>
      <c r="AK483" s="1003" cm="1">
        <f t="array" ref="AK483">INDEX($H483:$K483,0,MATCH(AK$450,$H$450:$K$450,0))*HLOOKUP(AK$449,$J$446:$R$447,2)</f>
        <v>100</v>
      </c>
      <c r="AL483" s="1003" cm="1">
        <f t="array" ref="AL483">INDEX($H483:$K483,0,MATCH(AL$450,$H$450:$K$450,0))*HLOOKUP(AL$449,$J$446:$R$447,2)</f>
        <v>40</v>
      </c>
      <c r="AM483" s="1003" cm="1">
        <f t="array" ref="AM483">INDEX($H483:$K483,0,MATCH(AM$450,$H$450:$K$450,0))*HLOOKUP(AM$449,$J$446:$R$447,2)</f>
        <v>0</v>
      </c>
      <c r="AN483" s="1003" cm="1">
        <f t="array" ref="AN483">INDEX($H483:$K483,0,MATCH(AN$450,$H$450:$K$450,0))*HLOOKUP(AN$449,$J$446:$R$447,2)</f>
        <v>100</v>
      </c>
      <c r="AO483" s="1003" cm="1">
        <f t="array" ref="AO483">INDEX($H483:$K483,0,MATCH(AO$450,$H$450:$K$450,0))*HLOOKUP(AO$449,$J$446:$R$447,2)</f>
        <v>100</v>
      </c>
      <c r="AP483" s="1003" cm="1">
        <f t="array" ref="AP483">INDEX($H483:$K483,0,MATCH(AP$450,$H$450:$K$450,0))*HLOOKUP(AP$449,$J$446:$R$447,2)</f>
        <v>40</v>
      </c>
      <c r="AQ483" s="1003" cm="1">
        <f t="array" ref="AQ483">INDEX($H483:$K483,0,MATCH(AQ$450,$H$450:$K$450,0))*HLOOKUP(AQ$449,$J$446:$R$447,2)</f>
        <v>0</v>
      </c>
      <c r="AR483" s="1003" cm="1">
        <f t="array" ref="AR483">INDEX($H483:$K483,0,MATCH(AR$450,$H$450:$K$450,0))*HLOOKUP(AR$449,$J$446:$R$447,2)</f>
        <v>100</v>
      </c>
      <c r="AS483" s="1003" cm="1">
        <f t="array" ref="AS483">INDEX($H483:$K483,0,MATCH(AS$450,$H$450:$K$450,0))*HLOOKUP(AS$449,$J$446:$R$447,2)</f>
        <v>100</v>
      </c>
      <c r="AT483" s="1003" cm="1">
        <f t="array" ref="AT483">INDEX($H483:$K483,0,MATCH(AT$450,$H$450:$K$450,0))*HLOOKUP(AT$449,$J$446:$R$447,2)</f>
        <v>40</v>
      </c>
      <c r="AU483" s="1003" cm="1">
        <f t="array" ref="AU483">INDEX($H483:$K483,0,MATCH(AU$450,$H$450:$K$450,0))*HLOOKUP(AU$449,$J$446:$R$447,2)</f>
        <v>0</v>
      </c>
      <c r="AV483" s="312"/>
      <c r="AW483" s="312"/>
      <c r="AX483" s="695"/>
      <c r="AY483" s="690"/>
      <c r="AZ483" s="690"/>
      <c r="BA483" s="690"/>
    </row>
    <row r="484" spans="1:53" s="687" customFormat="1" ht="15" outlineLevel="1" x14ac:dyDescent="0.25">
      <c r="A484" s="691"/>
      <c r="B484" s="688"/>
      <c r="C484" s="700"/>
      <c r="D484" s="700"/>
      <c r="E484" s="700"/>
      <c r="F484" s="704"/>
      <c r="G484" s="704" t="str">
        <f t="shared" si="76"/>
        <v>YYWFWb</v>
      </c>
      <c r="H484" s="356">
        <v>100</v>
      </c>
      <c r="I484" s="356">
        <v>120</v>
      </c>
      <c r="J484" s="356">
        <v>100</v>
      </c>
      <c r="K484" s="356">
        <v>0</v>
      </c>
      <c r="L484" s="1003" cm="1">
        <f t="array" ref="L484">INDEX($H484:$K484,0,MATCH(L$450,$H$450:$K$450,0))*HLOOKUP(L$449,$J$446:$R$447,2)</f>
        <v>100</v>
      </c>
      <c r="M484" s="1003" cm="1">
        <f t="array" ref="M484">INDEX($H484:$K484,0,MATCH(M$450,$H$450:$K$450,0))*HLOOKUP(M$449,$J$446:$R$447,2)</f>
        <v>120</v>
      </c>
      <c r="N484" s="1003" cm="1">
        <f t="array" ref="N484">INDEX($H484:$K484,0,MATCH(N$450,$H$450:$K$450,0))*HLOOKUP(N$449,$J$446:$R$447,2)</f>
        <v>100</v>
      </c>
      <c r="O484" s="1003" cm="1">
        <f t="array" ref="O484">INDEX($H484:$K484,0,MATCH(O$450,$H$450:$K$450,0))*HLOOKUP(O$449,$J$446:$R$447,2)</f>
        <v>0</v>
      </c>
      <c r="P484" s="1003" cm="1">
        <f t="array" ref="P484">INDEX($H484:$K484,0,MATCH(P$450,$H$450:$K$450,0))*HLOOKUP(P$449,$J$446:$R$447,2)</f>
        <v>100</v>
      </c>
      <c r="Q484" s="1003" cm="1">
        <f t="array" ref="Q484">INDEX($H484:$K484,0,MATCH(Q$450,$H$450:$K$450,0))*HLOOKUP(Q$449,$J$446:$R$447,2)</f>
        <v>120</v>
      </c>
      <c r="R484" s="1003" cm="1">
        <f t="array" ref="R484">INDEX($H484:$K484,0,MATCH(R$450,$H$450:$K$450,0))*HLOOKUP(R$449,$J$446:$R$447,2)</f>
        <v>100</v>
      </c>
      <c r="S484" s="1003" cm="1">
        <f t="array" ref="S484">INDEX($H484:$K484,0,MATCH(S$450,$H$450:$K$450,0))*HLOOKUP(S$449,$J$446:$R$447,2)</f>
        <v>0</v>
      </c>
      <c r="T484" s="1003" cm="1">
        <f t="array" ref="T484">INDEX($H484:$K484,0,MATCH(T$450,$H$450:$K$450,0))*HLOOKUP(T$449,$J$446:$R$447,2)</f>
        <v>100</v>
      </c>
      <c r="U484" s="1003" cm="1">
        <f t="array" ref="U484">INDEX($H484:$K484,0,MATCH(U$450,$H$450:$K$450,0))*HLOOKUP(U$449,$J$446:$R$447,2)</f>
        <v>120</v>
      </c>
      <c r="V484" s="1003" cm="1">
        <f t="array" ref="V484">INDEX($H484:$K484,0,MATCH(V$450,$H$450:$K$450,0))*HLOOKUP(V$449,$J$446:$R$447,2)</f>
        <v>100</v>
      </c>
      <c r="W484" s="1003" cm="1">
        <f t="array" ref="W484">INDEX($H484:$K484,0,MATCH(W$450,$H$450:$K$450,0))*HLOOKUP(W$449,$J$446:$R$447,2)</f>
        <v>0</v>
      </c>
      <c r="X484" s="1003" cm="1">
        <f t="array" ref="X484">INDEX($H484:$K484,0,MATCH(X$450,$H$450:$K$450,0))*HLOOKUP(X$449,$J$446:$R$447,2)</f>
        <v>100</v>
      </c>
      <c r="Y484" s="1003" cm="1">
        <f t="array" ref="Y484">INDEX($H484:$K484,0,MATCH(Y$450,$H$450:$K$450,0))*HLOOKUP(Y$449,$J$446:$R$447,2)</f>
        <v>120</v>
      </c>
      <c r="Z484" s="1003" cm="1">
        <f t="array" ref="Z484">INDEX($H484:$K484,0,MATCH(Z$450,$H$450:$K$450,0))*HLOOKUP(Z$449,$J$446:$R$447,2)</f>
        <v>100</v>
      </c>
      <c r="AA484" s="1003" cm="1">
        <f t="array" ref="AA484">INDEX($H484:$K484,0,MATCH(AA$450,$H$450:$K$450,0))*HLOOKUP(AA$449,$J$446:$R$447,2)</f>
        <v>0</v>
      </c>
      <c r="AB484" s="1003" cm="1">
        <f t="array" ref="AB484">INDEX($H484:$K484,0,MATCH(AB$450,$H$450:$K$450,0))*HLOOKUP(AB$449,$J$446:$R$447,2)</f>
        <v>100</v>
      </c>
      <c r="AC484" s="1003" cm="1">
        <f t="array" ref="AC484">INDEX($H484:$K484,0,MATCH(AC$450,$H$450:$K$450,0))*HLOOKUP(AC$449,$J$446:$R$447,2)</f>
        <v>120</v>
      </c>
      <c r="AD484" s="1003" cm="1">
        <f t="array" ref="AD484">INDEX($H484:$K484,0,MATCH(AD$450,$H$450:$K$450,0))*HLOOKUP(AD$449,$J$446:$R$447,2)</f>
        <v>100</v>
      </c>
      <c r="AE484" s="1003" cm="1">
        <f t="array" ref="AE484">INDEX($H484:$K484,0,MATCH(AE$450,$H$450:$K$450,0))*HLOOKUP(AE$449,$J$446:$R$447,2)</f>
        <v>0</v>
      </c>
      <c r="AF484" s="1003" cm="1">
        <f t="array" ref="AF484">INDEX($H484:$K484,0,MATCH(AF$450,$H$450:$K$450,0))*HLOOKUP(AF$449,$J$446:$R$447,2)</f>
        <v>100</v>
      </c>
      <c r="AG484" s="1003" cm="1">
        <f t="array" ref="AG484">INDEX($H484:$K484,0,MATCH(AG$450,$H$450:$K$450,0))*HLOOKUP(AG$449,$J$446:$R$447,2)</f>
        <v>120</v>
      </c>
      <c r="AH484" s="1003" cm="1">
        <f t="array" ref="AH484">INDEX($H484:$K484,0,MATCH(AH$450,$H$450:$K$450,0))*HLOOKUP(AH$449,$J$446:$R$447,2)</f>
        <v>100</v>
      </c>
      <c r="AI484" s="1003" cm="1">
        <f t="array" ref="AI484">INDEX($H484:$K484,0,MATCH(AI$450,$H$450:$K$450,0))*HLOOKUP(AI$449,$J$446:$R$447,2)</f>
        <v>0</v>
      </c>
      <c r="AJ484" s="1003" cm="1">
        <f t="array" ref="AJ484">INDEX($H484:$K484,0,MATCH(AJ$450,$H$450:$K$450,0))*HLOOKUP(AJ$449,$J$446:$R$447,2)</f>
        <v>100</v>
      </c>
      <c r="AK484" s="1003" cm="1">
        <f t="array" ref="AK484">INDEX($H484:$K484,0,MATCH(AK$450,$H$450:$K$450,0))*HLOOKUP(AK$449,$J$446:$R$447,2)</f>
        <v>120</v>
      </c>
      <c r="AL484" s="1003" cm="1">
        <f t="array" ref="AL484">INDEX($H484:$K484,0,MATCH(AL$450,$H$450:$K$450,0))*HLOOKUP(AL$449,$J$446:$R$447,2)</f>
        <v>100</v>
      </c>
      <c r="AM484" s="1003" cm="1">
        <f t="array" ref="AM484">INDEX($H484:$K484,0,MATCH(AM$450,$H$450:$K$450,0))*HLOOKUP(AM$449,$J$446:$R$447,2)</f>
        <v>0</v>
      </c>
      <c r="AN484" s="1003" cm="1">
        <f t="array" ref="AN484">INDEX($H484:$K484,0,MATCH(AN$450,$H$450:$K$450,0))*HLOOKUP(AN$449,$J$446:$R$447,2)</f>
        <v>100</v>
      </c>
      <c r="AO484" s="1003" cm="1">
        <f t="array" ref="AO484">INDEX($H484:$K484,0,MATCH(AO$450,$H$450:$K$450,0))*HLOOKUP(AO$449,$J$446:$R$447,2)</f>
        <v>120</v>
      </c>
      <c r="AP484" s="1003" cm="1">
        <f t="array" ref="AP484">INDEX($H484:$K484,0,MATCH(AP$450,$H$450:$K$450,0))*HLOOKUP(AP$449,$J$446:$R$447,2)</f>
        <v>100</v>
      </c>
      <c r="AQ484" s="1003" cm="1">
        <f t="array" ref="AQ484">INDEX($H484:$K484,0,MATCH(AQ$450,$H$450:$K$450,0))*HLOOKUP(AQ$449,$J$446:$R$447,2)</f>
        <v>0</v>
      </c>
      <c r="AR484" s="1003" cm="1">
        <f t="array" ref="AR484">INDEX($H484:$K484,0,MATCH(AR$450,$H$450:$K$450,0))*HLOOKUP(AR$449,$J$446:$R$447,2)</f>
        <v>100</v>
      </c>
      <c r="AS484" s="1003" cm="1">
        <f t="array" ref="AS484">INDEX($H484:$K484,0,MATCH(AS$450,$H$450:$K$450,0))*HLOOKUP(AS$449,$J$446:$R$447,2)</f>
        <v>120</v>
      </c>
      <c r="AT484" s="1003" cm="1">
        <f t="array" ref="AT484">INDEX($H484:$K484,0,MATCH(AT$450,$H$450:$K$450,0))*HLOOKUP(AT$449,$J$446:$R$447,2)</f>
        <v>100</v>
      </c>
      <c r="AU484" s="1003" cm="1">
        <f t="array" ref="AU484">INDEX($H484:$K484,0,MATCH(AU$450,$H$450:$K$450,0))*HLOOKUP(AU$449,$J$446:$R$447,2)</f>
        <v>0</v>
      </c>
      <c r="AV484" s="312"/>
      <c r="AW484" s="312"/>
      <c r="AX484" s="695"/>
      <c r="AY484" s="690"/>
      <c r="AZ484" s="690"/>
      <c r="BA484" s="690"/>
    </row>
    <row r="485" spans="1:53" s="76" customFormat="1" ht="15" outlineLevel="1" x14ac:dyDescent="0.25">
      <c r="A485" s="233"/>
      <c r="B485" s="234"/>
      <c r="C485" s="244"/>
      <c r="D485" s="244"/>
      <c r="E485" s="244"/>
      <c r="F485" s="252"/>
      <c r="G485" s="704" t="str">
        <f t="shared" si="76"/>
        <v>YYWNWl</v>
      </c>
      <c r="H485" s="356">
        <v>0</v>
      </c>
      <c r="I485" s="356">
        <v>0</v>
      </c>
      <c r="J485" s="356">
        <v>0</v>
      </c>
      <c r="K485" s="356">
        <v>0</v>
      </c>
      <c r="L485" s="1003" cm="1">
        <f t="array" ref="L485">INDEX($H485:$K485,0,MATCH(L$450,$H$450:$K$450,0))*HLOOKUP(L$449,$J$446:$R$447,2)</f>
        <v>0</v>
      </c>
      <c r="M485" s="1003" cm="1">
        <f t="array" ref="M485">INDEX($H485:$K485,0,MATCH(M$450,$H$450:$K$450,0))*HLOOKUP(M$449,$J$446:$R$447,2)</f>
        <v>0</v>
      </c>
      <c r="N485" s="1003" cm="1">
        <f t="array" ref="N485">INDEX($H485:$K485,0,MATCH(N$450,$H$450:$K$450,0))*HLOOKUP(N$449,$J$446:$R$447,2)</f>
        <v>0</v>
      </c>
      <c r="O485" s="1003" cm="1">
        <f t="array" ref="O485">INDEX($H485:$K485,0,MATCH(O$450,$H$450:$K$450,0))*HLOOKUP(O$449,$J$446:$R$447,2)</f>
        <v>0</v>
      </c>
      <c r="P485" s="1003" cm="1">
        <f t="array" ref="P485">INDEX($H485:$K485,0,MATCH(P$450,$H$450:$K$450,0))*HLOOKUP(P$449,$J$446:$R$447,2)</f>
        <v>0</v>
      </c>
      <c r="Q485" s="1003" cm="1">
        <f t="array" ref="Q485">INDEX($H485:$K485,0,MATCH(Q$450,$H$450:$K$450,0))*HLOOKUP(Q$449,$J$446:$R$447,2)</f>
        <v>0</v>
      </c>
      <c r="R485" s="1003" cm="1">
        <f t="array" ref="R485">INDEX($H485:$K485,0,MATCH(R$450,$H$450:$K$450,0))*HLOOKUP(R$449,$J$446:$R$447,2)</f>
        <v>0</v>
      </c>
      <c r="S485" s="1003" cm="1">
        <f t="array" ref="S485">INDEX($H485:$K485,0,MATCH(S$450,$H$450:$K$450,0))*HLOOKUP(S$449,$J$446:$R$447,2)</f>
        <v>0</v>
      </c>
      <c r="T485" s="1003" cm="1">
        <f t="array" ref="T485">INDEX($H485:$K485,0,MATCH(T$450,$H$450:$K$450,0))*HLOOKUP(T$449,$J$446:$R$447,2)</f>
        <v>0</v>
      </c>
      <c r="U485" s="1003" cm="1">
        <f t="array" ref="U485">INDEX($H485:$K485,0,MATCH(U$450,$H$450:$K$450,0))*HLOOKUP(U$449,$J$446:$R$447,2)</f>
        <v>0</v>
      </c>
      <c r="V485" s="1003" cm="1">
        <f t="array" ref="V485">INDEX($H485:$K485,0,MATCH(V$450,$H$450:$K$450,0))*HLOOKUP(V$449,$J$446:$R$447,2)</f>
        <v>0</v>
      </c>
      <c r="W485" s="1003" cm="1">
        <f t="array" ref="W485">INDEX($H485:$K485,0,MATCH(W$450,$H$450:$K$450,0))*HLOOKUP(W$449,$J$446:$R$447,2)</f>
        <v>0</v>
      </c>
      <c r="X485" s="1003" cm="1">
        <f t="array" ref="X485">INDEX($H485:$K485,0,MATCH(X$450,$H$450:$K$450,0))*HLOOKUP(X$449,$J$446:$R$447,2)</f>
        <v>0</v>
      </c>
      <c r="Y485" s="1003" cm="1">
        <f t="array" ref="Y485">INDEX($H485:$K485,0,MATCH(Y$450,$H$450:$K$450,0))*HLOOKUP(Y$449,$J$446:$R$447,2)</f>
        <v>0</v>
      </c>
      <c r="Z485" s="1003" cm="1">
        <f t="array" ref="Z485">INDEX($H485:$K485,0,MATCH(Z$450,$H$450:$K$450,0))*HLOOKUP(Z$449,$J$446:$R$447,2)</f>
        <v>0</v>
      </c>
      <c r="AA485" s="1003" cm="1">
        <f t="array" ref="AA485">INDEX($H485:$K485,0,MATCH(AA$450,$H$450:$K$450,0))*HLOOKUP(AA$449,$J$446:$R$447,2)</f>
        <v>0</v>
      </c>
      <c r="AB485" s="1003" cm="1">
        <f t="array" ref="AB485">INDEX($H485:$K485,0,MATCH(AB$450,$H$450:$K$450,0))*HLOOKUP(AB$449,$J$446:$R$447,2)</f>
        <v>0</v>
      </c>
      <c r="AC485" s="1003" cm="1">
        <f t="array" ref="AC485">INDEX($H485:$K485,0,MATCH(AC$450,$H$450:$K$450,0))*HLOOKUP(AC$449,$J$446:$R$447,2)</f>
        <v>0</v>
      </c>
      <c r="AD485" s="1003" cm="1">
        <f t="array" ref="AD485">INDEX($H485:$K485,0,MATCH(AD$450,$H$450:$K$450,0))*HLOOKUP(AD$449,$J$446:$R$447,2)</f>
        <v>0</v>
      </c>
      <c r="AE485" s="1003" cm="1">
        <f t="array" ref="AE485">INDEX($H485:$K485,0,MATCH(AE$450,$H$450:$K$450,0))*HLOOKUP(AE$449,$J$446:$R$447,2)</f>
        <v>0</v>
      </c>
      <c r="AF485" s="1003" cm="1">
        <f t="array" ref="AF485">INDEX($H485:$K485,0,MATCH(AF$450,$H$450:$K$450,0))*HLOOKUP(AF$449,$J$446:$R$447,2)</f>
        <v>0</v>
      </c>
      <c r="AG485" s="1003" cm="1">
        <f t="array" ref="AG485">INDEX($H485:$K485,0,MATCH(AG$450,$H$450:$K$450,0))*HLOOKUP(AG$449,$J$446:$R$447,2)</f>
        <v>0</v>
      </c>
      <c r="AH485" s="1003" cm="1">
        <f t="array" ref="AH485">INDEX($H485:$K485,0,MATCH(AH$450,$H$450:$K$450,0))*HLOOKUP(AH$449,$J$446:$R$447,2)</f>
        <v>0</v>
      </c>
      <c r="AI485" s="1003" cm="1">
        <f t="array" ref="AI485">INDEX($H485:$K485,0,MATCH(AI$450,$H$450:$K$450,0))*HLOOKUP(AI$449,$J$446:$R$447,2)</f>
        <v>0</v>
      </c>
      <c r="AJ485" s="1003" cm="1">
        <f t="array" ref="AJ485">INDEX($H485:$K485,0,MATCH(AJ$450,$H$450:$K$450,0))*HLOOKUP(AJ$449,$J$446:$R$447,2)</f>
        <v>0</v>
      </c>
      <c r="AK485" s="1003" cm="1">
        <f t="array" ref="AK485">INDEX($H485:$K485,0,MATCH(AK$450,$H$450:$K$450,0))*HLOOKUP(AK$449,$J$446:$R$447,2)</f>
        <v>0</v>
      </c>
      <c r="AL485" s="1003" cm="1">
        <f t="array" ref="AL485">INDEX($H485:$K485,0,MATCH(AL$450,$H$450:$K$450,0))*HLOOKUP(AL$449,$J$446:$R$447,2)</f>
        <v>0</v>
      </c>
      <c r="AM485" s="1003" cm="1">
        <f t="array" ref="AM485">INDEX($H485:$K485,0,MATCH(AM$450,$H$450:$K$450,0))*HLOOKUP(AM$449,$J$446:$R$447,2)</f>
        <v>0</v>
      </c>
      <c r="AN485" s="1003" cm="1">
        <f t="array" ref="AN485">INDEX($H485:$K485,0,MATCH(AN$450,$H$450:$K$450,0))*HLOOKUP(AN$449,$J$446:$R$447,2)</f>
        <v>0</v>
      </c>
      <c r="AO485" s="1003" cm="1">
        <f t="array" ref="AO485">INDEX($H485:$K485,0,MATCH(AO$450,$H$450:$K$450,0))*HLOOKUP(AO$449,$J$446:$R$447,2)</f>
        <v>0</v>
      </c>
      <c r="AP485" s="1003" cm="1">
        <f t="array" ref="AP485">INDEX($H485:$K485,0,MATCH(AP$450,$H$450:$K$450,0))*HLOOKUP(AP$449,$J$446:$R$447,2)</f>
        <v>0</v>
      </c>
      <c r="AQ485" s="1003" cm="1">
        <f t="array" ref="AQ485">INDEX($H485:$K485,0,MATCH(AQ$450,$H$450:$K$450,0))*HLOOKUP(AQ$449,$J$446:$R$447,2)</f>
        <v>0</v>
      </c>
      <c r="AR485" s="1003" cm="1">
        <f t="array" ref="AR485">INDEX($H485:$K485,0,MATCH(AR$450,$H$450:$K$450,0))*HLOOKUP(AR$449,$J$446:$R$447,2)</f>
        <v>0</v>
      </c>
      <c r="AS485" s="1003" cm="1">
        <f t="array" ref="AS485">INDEX($H485:$K485,0,MATCH(AS$450,$H$450:$K$450,0))*HLOOKUP(AS$449,$J$446:$R$447,2)</f>
        <v>0</v>
      </c>
      <c r="AT485" s="1003" cm="1">
        <f t="array" ref="AT485">INDEX($H485:$K485,0,MATCH(AT$450,$H$450:$K$450,0))*HLOOKUP(AT$449,$J$446:$R$447,2)</f>
        <v>0</v>
      </c>
      <c r="AU485" s="1003" cm="1">
        <f t="array" ref="AU485">INDEX($H485:$K485,0,MATCH(AU$450,$H$450:$K$450,0))*HLOOKUP(AU$449,$J$446:$R$447,2)</f>
        <v>0</v>
      </c>
      <c r="AV485" s="312"/>
      <c r="AW485" s="312"/>
      <c r="AX485" s="243"/>
      <c r="AY485" s="235"/>
      <c r="AZ485" s="235"/>
      <c r="BA485" s="235"/>
    </row>
    <row r="486" spans="1:53" s="76" customFormat="1" ht="15" outlineLevel="1" x14ac:dyDescent="0.25">
      <c r="A486" s="233"/>
      <c r="B486" s="234"/>
      <c r="C486" s="244"/>
      <c r="D486" s="244"/>
      <c r="E486" s="244"/>
      <c r="F486" s="252"/>
      <c r="G486" s="704" t="str">
        <f t="shared" si="76"/>
        <v>YYLWNw</v>
      </c>
      <c r="H486" s="356">
        <v>0</v>
      </c>
      <c r="I486" s="356">
        <v>0</v>
      </c>
      <c r="J486" s="356">
        <v>0</v>
      </c>
      <c r="K486" s="356">
        <v>0</v>
      </c>
      <c r="L486" s="1003" cm="1">
        <f t="array" ref="L486">INDEX($H486:$K486,0,MATCH(L$450,$H$450:$K$450,0))*HLOOKUP(L$449,$J$446:$R$447,2)</f>
        <v>0</v>
      </c>
      <c r="M486" s="1003" cm="1">
        <f t="array" ref="M486">INDEX($H486:$K486,0,MATCH(M$450,$H$450:$K$450,0))*HLOOKUP(M$449,$J$446:$R$447,2)</f>
        <v>0</v>
      </c>
      <c r="N486" s="1003" cm="1">
        <f t="array" ref="N486">INDEX($H486:$K486,0,MATCH(N$450,$H$450:$K$450,0))*HLOOKUP(N$449,$J$446:$R$447,2)</f>
        <v>0</v>
      </c>
      <c r="O486" s="1003" cm="1">
        <f t="array" ref="O486">INDEX($H486:$K486,0,MATCH(O$450,$H$450:$K$450,0))*HLOOKUP(O$449,$J$446:$R$447,2)</f>
        <v>0</v>
      </c>
      <c r="P486" s="1003" cm="1">
        <f t="array" ref="P486">INDEX($H486:$K486,0,MATCH(P$450,$H$450:$K$450,0))*HLOOKUP(P$449,$J$446:$R$447,2)</f>
        <v>0</v>
      </c>
      <c r="Q486" s="1003" cm="1">
        <f t="array" ref="Q486">INDEX($H486:$K486,0,MATCH(Q$450,$H$450:$K$450,0))*HLOOKUP(Q$449,$J$446:$R$447,2)</f>
        <v>0</v>
      </c>
      <c r="R486" s="1003" cm="1">
        <f t="array" ref="R486">INDEX($H486:$K486,0,MATCH(R$450,$H$450:$K$450,0))*HLOOKUP(R$449,$J$446:$R$447,2)</f>
        <v>0</v>
      </c>
      <c r="S486" s="1003" cm="1">
        <f t="array" ref="S486">INDEX($H486:$K486,0,MATCH(S$450,$H$450:$K$450,0))*HLOOKUP(S$449,$J$446:$R$447,2)</f>
        <v>0</v>
      </c>
      <c r="T486" s="1003" cm="1">
        <f t="array" ref="T486">INDEX($H486:$K486,0,MATCH(T$450,$H$450:$K$450,0))*HLOOKUP(T$449,$J$446:$R$447,2)</f>
        <v>0</v>
      </c>
      <c r="U486" s="1003" cm="1">
        <f t="array" ref="U486">INDEX($H486:$K486,0,MATCH(U$450,$H$450:$K$450,0))*HLOOKUP(U$449,$J$446:$R$447,2)</f>
        <v>0</v>
      </c>
      <c r="V486" s="1003" cm="1">
        <f t="array" ref="V486">INDEX($H486:$K486,0,MATCH(V$450,$H$450:$K$450,0))*HLOOKUP(V$449,$J$446:$R$447,2)</f>
        <v>0</v>
      </c>
      <c r="W486" s="1003" cm="1">
        <f t="array" ref="W486">INDEX($H486:$K486,0,MATCH(W$450,$H$450:$K$450,0))*HLOOKUP(W$449,$J$446:$R$447,2)</f>
        <v>0</v>
      </c>
      <c r="X486" s="1003" cm="1">
        <f t="array" ref="X486">INDEX($H486:$K486,0,MATCH(X$450,$H$450:$K$450,0))*HLOOKUP(X$449,$J$446:$R$447,2)</f>
        <v>0</v>
      </c>
      <c r="Y486" s="1003" cm="1">
        <f t="array" ref="Y486">INDEX($H486:$K486,0,MATCH(Y$450,$H$450:$K$450,0))*HLOOKUP(Y$449,$J$446:$R$447,2)</f>
        <v>0</v>
      </c>
      <c r="Z486" s="1003" cm="1">
        <f t="array" ref="Z486">INDEX($H486:$K486,0,MATCH(Z$450,$H$450:$K$450,0))*HLOOKUP(Z$449,$J$446:$R$447,2)</f>
        <v>0</v>
      </c>
      <c r="AA486" s="1003" cm="1">
        <f t="array" ref="AA486">INDEX($H486:$K486,0,MATCH(AA$450,$H$450:$K$450,0))*HLOOKUP(AA$449,$J$446:$R$447,2)</f>
        <v>0</v>
      </c>
      <c r="AB486" s="1003" cm="1">
        <f t="array" ref="AB486">INDEX($H486:$K486,0,MATCH(AB$450,$H$450:$K$450,0))*HLOOKUP(AB$449,$J$446:$R$447,2)</f>
        <v>0</v>
      </c>
      <c r="AC486" s="1003" cm="1">
        <f t="array" ref="AC486">INDEX($H486:$K486,0,MATCH(AC$450,$H$450:$K$450,0))*HLOOKUP(AC$449,$J$446:$R$447,2)</f>
        <v>0</v>
      </c>
      <c r="AD486" s="1003" cm="1">
        <f t="array" ref="AD486">INDEX($H486:$K486,0,MATCH(AD$450,$H$450:$K$450,0))*HLOOKUP(AD$449,$J$446:$R$447,2)</f>
        <v>0</v>
      </c>
      <c r="AE486" s="1003" cm="1">
        <f t="array" ref="AE486">INDEX($H486:$K486,0,MATCH(AE$450,$H$450:$K$450,0))*HLOOKUP(AE$449,$J$446:$R$447,2)</f>
        <v>0</v>
      </c>
      <c r="AF486" s="1003" cm="1">
        <f t="array" ref="AF486">INDEX($H486:$K486,0,MATCH(AF$450,$H$450:$K$450,0))*HLOOKUP(AF$449,$J$446:$R$447,2)</f>
        <v>0</v>
      </c>
      <c r="AG486" s="1003" cm="1">
        <f t="array" ref="AG486">INDEX($H486:$K486,0,MATCH(AG$450,$H$450:$K$450,0))*HLOOKUP(AG$449,$J$446:$R$447,2)</f>
        <v>0</v>
      </c>
      <c r="AH486" s="1003" cm="1">
        <f t="array" ref="AH486">INDEX($H486:$K486,0,MATCH(AH$450,$H$450:$K$450,0))*HLOOKUP(AH$449,$J$446:$R$447,2)</f>
        <v>0</v>
      </c>
      <c r="AI486" s="1003" cm="1">
        <f t="array" ref="AI486">INDEX($H486:$K486,0,MATCH(AI$450,$H$450:$K$450,0))*HLOOKUP(AI$449,$J$446:$R$447,2)</f>
        <v>0</v>
      </c>
      <c r="AJ486" s="1003" cm="1">
        <f t="array" ref="AJ486">INDEX($H486:$K486,0,MATCH(AJ$450,$H$450:$K$450,0))*HLOOKUP(AJ$449,$J$446:$R$447,2)</f>
        <v>0</v>
      </c>
      <c r="AK486" s="1003" cm="1">
        <f t="array" ref="AK486">INDEX($H486:$K486,0,MATCH(AK$450,$H$450:$K$450,0))*HLOOKUP(AK$449,$J$446:$R$447,2)</f>
        <v>0</v>
      </c>
      <c r="AL486" s="1003" cm="1">
        <f t="array" ref="AL486">INDEX($H486:$K486,0,MATCH(AL$450,$H$450:$K$450,0))*HLOOKUP(AL$449,$J$446:$R$447,2)</f>
        <v>0</v>
      </c>
      <c r="AM486" s="1003" cm="1">
        <f t="array" ref="AM486">INDEX($H486:$K486,0,MATCH(AM$450,$H$450:$K$450,0))*HLOOKUP(AM$449,$J$446:$R$447,2)</f>
        <v>0</v>
      </c>
      <c r="AN486" s="1003" cm="1">
        <f t="array" ref="AN486">INDEX($H486:$K486,0,MATCH(AN$450,$H$450:$K$450,0))*HLOOKUP(AN$449,$J$446:$R$447,2)</f>
        <v>0</v>
      </c>
      <c r="AO486" s="1003" cm="1">
        <f t="array" ref="AO486">INDEX($H486:$K486,0,MATCH(AO$450,$H$450:$K$450,0))*HLOOKUP(AO$449,$J$446:$R$447,2)</f>
        <v>0</v>
      </c>
      <c r="AP486" s="1003" cm="1">
        <f t="array" ref="AP486">INDEX($H486:$K486,0,MATCH(AP$450,$H$450:$K$450,0))*HLOOKUP(AP$449,$J$446:$R$447,2)</f>
        <v>0</v>
      </c>
      <c r="AQ486" s="1003" cm="1">
        <f t="array" ref="AQ486">INDEX($H486:$K486,0,MATCH(AQ$450,$H$450:$K$450,0))*HLOOKUP(AQ$449,$J$446:$R$447,2)</f>
        <v>0</v>
      </c>
      <c r="AR486" s="1003" cm="1">
        <f t="array" ref="AR486">INDEX($H486:$K486,0,MATCH(AR$450,$H$450:$K$450,0))*HLOOKUP(AR$449,$J$446:$R$447,2)</f>
        <v>0</v>
      </c>
      <c r="AS486" s="1003" cm="1">
        <f t="array" ref="AS486">INDEX($H486:$K486,0,MATCH(AS$450,$H$450:$K$450,0))*HLOOKUP(AS$449,$J$446:$R$447,2)</f>
        <v>0</v>
      </c>
      <c r="AT486" s="1003" cm="1">
        <f t="array" ref="AT486">INDEX($H486:$K486,0,MATCH(AT$450,$H$450:$K$450,0))*HLOOKUP(AT$449,$J$446:$R$447,2)</f>
        <v>0</v>
      </c>
      <c r="AU486" s="1003" cm="1">
        <f t="array" ref="AU486">INDEX($H486:$K486,0,MATCH(AU$450,$H$450:$K$450,0))*HLOOKUP(AU$449,$J$446:$R$447,2)</f>
        <v>0</v>
      </c>
      <c r="AV486" s="312"/>
      <c r="AW486" s="312"/>
      <c r="AX486" s="243"/>
      <c r="AY486" s="235"/>
      <c r="AZ486" s="235"/>
      <c r="BA486" s="235"/>
    </row>
    <row r="487" spans="1:53" s="76" customFormat="1" ht="15" outlineLevel="1" x14ac:dyDescent="0.25">
      <c r="A487" s="233"/>
      <c r="B487" s="234"/>
      <c r="C487" s="244"/>
      <c r="D487" s="244"/>
      <c r="E487" s="244"/>
      <c r="F487" s="252"/>
      <c r="G487" s="704" t="str">
        <f t="shared" si="76"/>
        <v>YYWLWz</v>
      </c>
      <c r="H487" s="356">
        <v>0</v>
      </c>
      <c r="I487" s="356">
        <v>0</v>
      </c>
      <c r="J487" s="356">
        <v>0</v>
      </c>
      <c r="K487" s="356">
        <v>0</v>
      </c>
      <c r="L487" s="1003" cm="1">
        <f t="array" ref="L487">INDEX($H487:$K487,0,MATCH(L$450,$H$450:$K$450,0))*HLOOKUP(L$449,$J$446:$R$447,2)</f>
        <v>0</v>
      </c>
      <c r="M487" s="1003" cm="1">
        <f t="array" ref="M487">INDEX($H487:$K487,0,MATCH(M$450,$H$450:$K$450,0))*HLOOKUP(M$449,$J$446:$R$447,2)</f>
        <v>0</v>
      </c>
      <c r="N487" s="1003" cm="1">
        <f t="array" ref="N487">INDEX($H487:$K487,0,MATCH(N$450,$H$450:$K$450,0))*HLOOKUP(N$449,$J$446:$R$447,2)</f>
        <v>0</v>
      </c>
      <c r="O487" s="1003" cm="1">
        <f t="array" ref="O487">INDEX($H487:$K487,0,MATCH(O$450,$H$450:$K$450,0))*HLOOKUP(O$449,$J$446:$R$447,2)</f>
        <v>0</v>
      </c>
      <c r="P487" s="1003" cm="1">
        <f t="array" ref="P487">INDEX($H487:$K487,0,MATCH(P$450,$H$450:$K$450,0))*HLOOKUP(P$449,$J$446:$R$447,2)</f>
        <v>0</v>
      </c>
      <c r="Q487" s="1003" cm="1">
        <f t="array" ref="Q487">INDEX($H487:$K487,0,MATCH(Q$450,$H$450:$K$450,0))*HLOOKUP(Q$449,$J$446:$R$447,2)</f>
        <v>0</v>
      </c>
      <c r="R487" s="1003" cm="1">
        <f t="array" ref="R487">INDEX($H487:$K487,0,MATCH(R$450,$H$450:$K$450,0))*HLOOKUP(R$449,$J$446:$R$447,2)</f>
        <v>0</v>
      </c>
      <c r="S487" s="1003" cm="1">
        <f t="array" ref="S487">INDEX($H487:$K487,0,MATCH(S$450,$H$450:$K$450,0))*HLOOKUP(S$449,$J$446:$R$447,2)</f>
        <v>0</v>
      </c>
      <c r="T487" s="1003" cm="1">
        <f t="array" ref="T487">INDEX($H487:$K487,0,MATCH(T$450,$H$450:$K$450,0))*HLOOKUP(T$449,$J$446:$R$447,2)</f>
        <v>0</v>
      </c>
      <c r="U487" s="1003" cm="1">
        <f t="array" ref="U487">INDEX($H487:$K487,0,MATCH(U$450,$H$450:$K$450,0))*HLOOKUP(U$449,$J$446:$R$447,2)</f>
        <v>0</v>
      </c>
      <c r="V487" s="1003" cm="1">
        <f t="array" ref="V487">INDEX($H487:$K487,0,MATCH(V$450,$H$450:$K$450,0))*HLOOKUP(V$449,$J$446:$R$447,2)</f>
        <v>0</v>
      </c>
      <c r="W487" s="1003" cm="1">
        <f t="array" ref="W487">INDEX($H487:$K487,0,MATCH(W$450,$H$450:$K$450,0))*HLOOKUP(W$449,$J$446:$R$447,2)</f>
        <v>0</v>
      </c>
      <c r="X487" s="1003" cm="1">
        <f t="array" ref="X487">INDEX($H487:$K487,0,MATCH(X$450,$H$450:$K$450,0))*HLOOKUP(X$449,$J$446:$R$447,2)</f>
        <v>0</v>
      </c>
      <c r="Y487" s="1003" cm="1">
        <f t="array" ref="Y487">INDEX($H487:$K487,0,MATCH(Y$450,$H$450:$K$450,0))*HLOOKUP(Y$449,$J$446:$R$447,2)</f>
        <v>0</v>
      </c>
      <c r="Z487" s="1003" cm="1">
        <f t="array" ref="Z487">INDEX($H487:$K487,0,MATCH(Z$450,$H$450:$K$450,0))*HLOOKUP(Z$449,$J$446:$R$447,2)</f>
        <v>0</v>
      </c>
      <c r="AA487" s="1003" cm="1">
        <f t="array" ref="AA487">INDEX($H487:$K487,0,MATCH(AA$450,$H$450:$K$450,0))*HLOOKUP(AA$449,$J$446:$R$447,2)</f>
        <v>0</v>
      </c>
      <c r="AB487" s="1003" cm="1">
        <f t="array" ref="AB487">INDEX($H487:$K487,0,MATCH(AB$450,$H$450:$K$450,0))*HLOOKUP(AB$449,$J$446:$R$447,2)</f>
        <v>0</v>
      </c>
      <c r="AC487" s="1003" cm="1">
        <f t="array" ref="AC487">INDEX($H487:$K487,0,MATCH(AC$450,$H$450:$K$450,0))*HLOOKUP(AC$449,$J$446:$R$447,2)</f>
        <v>0</v>
      </c>
      <c r="AD487" s="1003" cm="1">
        <f t="array" ref="AD487">INDEX($H487:$K487,0,MATCH(AD$450,$H$450:$K$450,0))*HLOOKUP(AD$449,$J$446:$R$447,2)</f>
        <v>0</v>
      </c>
      <c r="AE487" s="1003" cm="1">
        <f t="array" ref="AE487">INDEX($H487:$K487,0,MATCH(AE$450,$H$450:$K$450,0))*HLOOKUP(AE$449,$J$446:$R$447,2)</f>
        <v>0</v>
      </c>
      <c r="AF487" s="1003" cm="1">
        <f t="array" ref="AF487">INDEX($H487:$K487,0,MATCH(AF$450,$H$450:$K$450,0))*HLOOKUP(AF$449,$J$446:$R$447,2)</f>
        <v>0</v>
      </c>
      <c r="AG487" s="1003" cm="1">
        <f t="array" ref="AG487">INDEX($H487:$K487,0,MATCH(AG$450,$H$450:$K$450,0))*HLOOKUP(AG$449,$J$446:$R$447,2)</f>
        <v>0</v>
      </c>
      <c r="AH487" s="1003" cm="1">
        <f t="array" ref="AH487">INDEX($H487:$K487,0,MATCH(AH$450,$H$450:$K$450,0))*HLOOKUP(AH$449,$J$446:$R$447,2)</f>
        <v>0</v>
      </c>
      <c r="AI487" s="1003" cm="1">
        <f t="array" ref="AI487">INDEX($H487:$K487,0,MATCH(AI$450,$H$450:$K$450,0))*HLOOKUP(AI$449,$J$446:$R$447,2)</f>
        <v>0</v>
      </c>
      <c r="AJ487" s="1003" cm="1">
        <f t="array" ref="AJ487">INDEX($H487:$K487,0,MATCH(AJ$450,$H$450:$K$450,0))*HLOOKUP(AJ$449,$J$446:$R$447,2)</f>
        <v>0</v>
      </c>
      <c r="AK487" s="1003" cm="1">
        <f t="array" ref="AK487">INDEX($H487:$K487,0,MATCH(AK$450,$H$450:$K$450,0))*HLOOKUP(AK$449,$J$446:$R$447,2)</f>
        <v>0</v>
      </c>
      <c r="AL487" s="1003" cm="1">
        <f t="array" ref="AL487">INDEX($H487:$K487,0,MATCH(AL$450,$H$450:$K$450,0))*HLOOKUP(AL$449,$J$446:$R$447,2)</f>
        <v>0</v>
      </c>
      <c r="AM487" s="1003" cm="1">
        <f t="array" ref="AM487">INDEX($H487:$K487,0,MATCH(AM$450,$H$450:$K$450,0))*HLOOKUP(AM$449,$J$446:$R$447,2)</f>
        <v>0</v>
      </c>
      <c r="AN487" s="1003" cm="1">
        <f t="array" ref="AN487">INDEX($H487:$K487,0,MATCH(AN$450,$H$450:$K$450,0))*HLOOKUP(AN$449,$J$446:$R$447,2)</f>
        <v>0</v>
      </c>
      <c r="AO487" s="1003" cm="1">
        <f t="array" ref="AO487">INDEX($H487:$K487,0,MATCH(AO$450,$H$450:$K$450,0))*HLOOKUP(AO$449,$J$446:$R$447,2)</f>
        <v>0</v>
      </c>
      <c r="AP487" s="1003" cm="1">
        <f t="array" ref="AP487">INDEX($H487:$K487,0,MATCH(AP$450,$H$450:$K$450,0))*HLOOKUP(AP$449,$J$446:$R$447,2)</f>
        <v>0</v>
      </c>
      <c r="AQ487" s="1003" cm="1">
        <f t="array" ref="AQ487">INDEX($H487:$K487,0,MATCH(AQ$450,$H$450:$K$450,0))*HLOOKUP(AQ$449,$J$446:$R$447,2)</f>
        <v>0</v>
      </c>
      <c r="AR487" s="1003" cm="1">
        <f t="array" ref="AR487">INDEX($H487:$K487,0,MATCH(AR$450,$H$450:$K$450,0))*HLOOKUP(AR$449,$J$446:$R$447,2)</f>
        <v>0</v>
      </c>
      <c r="AS487" s="1003" cm="1">
        <f t="array" ref="AS487">INDEX($H487:$K487,0,MATCH(AS$450,$H$450:$K$450,0))*HLOOKUP(AS$449,$J$446:$R$447,2)</f>
        <v>0</v>
      </c>
      <c r="AT487" s="1003" cm="1">
        <f t="array" ref="AT487">INDEX($H487:$K487,0,MATCH(AT$450,$H$450:$K$450,0))*HLOOKUP(AT$449,$J$446:$R$447,2)</f>
        <v>0</v>
      </c>
      <c r="AU487" s="1003" cm="1">
        <f t="array" ref="AU487">INDEX($H487:$K487,0,MATCH(AU$450,$H$450:$K$450,0))*HLOOKUP(AU$449,$J$446:$R$447,2)</f>
        <v>0</v>
      </c>
      <c r="AV487" s="312"/>
      <c r="AW487" s="312"/>
      <c r="AX487" s="243"/>
      <c r="AY487" s="235"/>
      <c r="AZ487" s="235"/>
      <c r="BA487" s="235"/>
    </row>
    <row r="488" spans="1:53" s="76" customFormat="1" ht="15" outlineLevel="1" x14ac:dyDescent="0.25">
      <c r="A488" s="233"/>
      <c r="B488" s="234"/>
      <c r="C488" s="244"/>
      <c r="D488" s="244"/>
      <c r="E488" s="244"/>
      <c r="F488" s="252"/>
      <c r="G488" s="704" t="str">
        <f t="shared" si="76"/>
        <v>YYNWLw</v>
      </c>
      <c r="H488" s="356">
        <v>0</v>
      </c>
      <c r="I488" s="356">
        <v>0</v>
      </c>
      <c r="J488" s="356">
        <v>0</v>
      </c>
      <c r="K488" s="356">
        <v>0</v>
      </c>
      <c r="L488" s="1003" cm="1">
        <f t="array" ref="L488">INDEX($H488:$K488,0,MATCH(L$450,$H$450:$K$450,0))*HLOOKUP(L$449,$J$446:$R$447,2)</f>
        <v>0</v>
      </c>
      <c r="M488" s="1003" cm="1">
        <f t="array" ref="M488">INDEX($H488:$K488,0,MATCH(M$450,$H$450:$K$450,0))*HLOOKUP(M$449,$J$446:$R$447,2)</f>
        <v>0</v>
      </c>
      <c r="N488" s="1003" cm="1">
        <f t="array" ref="N488">INDEX($H488:$K488,0,MATCH(N$450,$H$450:$K$450,0))*HLOOKUP(N$449,$J$446:$R$447,2)</f>
        <v>0</v>
      </c>
      <c r="O488" s="1003" cm="1">
        <f t="array" ref="O488">INDEX($H488:$K488,0,MATCH(O$450,$H$450:$K$450,0))*HLOOKUP(O$449,$J$446:$R$447,2)</f>
        <v>0</v>
      </c>
      <c r="P488" s="1003" cm="1">
        <f t="array" ref="P488">INDEX($H488:$K488,0,MATCH(P$450,$H$450:$K$450,0))*HLOOKUP(P$449,$J$446:$R$447,2)</f>
        <v>0</v>
      </c>
      <c r="Q488" s="1003" cm="1">
        <f t="array" ref="Q488">INDEX($H488:$K488,0,MATCH(Q$450,$H$450:$K$450,0))*HLOOKUP(Q$449,$J$446:$R$447,2)</f>
        <v>0</v>
      </c>
      <c r="R488" s="1003" cm="1">
        <f t="array" ref="R488">INDEX($H488:$K488,0,MATCH(R$450,$H$450:$K$450,0))*HLOOKUP(R$449,$J$446:$R$447,2)</f>
        <v>0</v>
      </c>
      <c r="S488" s="1003" cm="1">
        <f t="array" ref="S488">INDEX($H488:$K488,0,MATCH(S$450,$H$450:$K$450,0))*HLOOKUP(S$449,$J$446:$R$447,2)</f>
        <v>0</v>
      </c>
      <c r="T488" s="1003" cm="1">
        <f t="array" ref="T488">INDEX($H488:$K488,0,MATCH(T$450,$H$450:$K$450,0))*HLOOKUP(T$449,$J$446:$R$447,2)</f>
        <v>0</v>
      </c>
      <c r="U488" s="1003" cm="1">
        <f t="array" ref="U488">INDEX($H488:$K488,0,MATCH(U$450,$H$450:$K$450,0))*HLOOKUP(U$449,$J$446:$R$447,2)</f>
        <v>0</v>
      </c>
      <c r="V488" s="1003" cm="1">
        <f t="array" ref="V488">INDEX($H488:$K488,0,MATCH(V$450,$H$450:$K$450,0))*HLOOKUP(V$449,$J$446:$R$447,2)</f>
        <v>0</v>
      </c>
      <c r="W488" s="1003" cm="1">
        <f t="array" ref="W488">INDEX($H488:$K488,0,MATCH(W$450,$H$450:$K$450,0))*HLOOKUP(W$449,$J$446:$R$447,2)</f>
        <v>0</v>
      </c>
      <c r="X488" s="1003" cm="1">
        <f t="array" ref="X488">INDEX($H488:$K488,0,MATCH(X$450,$H$450:$K$450,0))*HLOOKUP(X$449,$J$446:$R$447,2)</f>
        <v>0</v>
      </c>
      <c r="Y488" s="1003" cm="1">
        <f t="array" ref="Y488">INDEX($H488:$K488,0,MATCH(Y$450,$H$450:$K$450,0))*HLOOKUP(Y$449,$J$446:$R$447,2)</f>
        <v>0</v>
      </c>
      <c r="Z488" s="1003" cm="1">
        <f t="array" ref="Z488">INDEX($H488:$K488,0,MATCH(Z$450,$H$450:$K$450,0))*HLOOKUP(Z$449,$J$446:$R$447,2)</f>
        <v>0</v>
      </c>
      <c r="AA488" s="1003" cm="1">
        <f t="array" ref="AA488">INDEX($H488:$K488,0,MATCH(AA$450,$H$450:$K$450,0))*HLOOKUP(AA$449,$J$446:$R$447,2)</f>
        <v>0</v>
      </c>
      <c r="AB488" s="1003" cm="1">
        <f t="array" ref="AB488">INDEX($H488:$K488,0,MATCH(AB$450,$H$450:$K$450,0))*HLOOKUP(AB$449,$J$446:$R$447,2)</f>
        <v>0</v>
      </c>
      <c r="AC488" s="1003" cm="1">
        <f t="array" ref="AC488">INDEX($H488:$K488,0,MATCH(AC$450,$H$450:$K$450,0))*HLOOKUP(AC$449,$J$446:$R$447,2)</f>
        <v>0</v>
      </c>
      <c r="AD488" s="1003" cm="1">
        <f t="array" ref="AD488">INDEX($H488:$K488,0,MATCH(AD$450,$H$450:$K$450,0))*HLOOKUP(AD$449,$J$446:$R$447,2)</f>
        <v>0</v>
      </c>
      <c r="AE488" s="1003" cm="1">
        <f t="array" ref="AE488">INDEX($H488:$K488,0,MATCH(AE$450,$H$450:$K$450,0))*HLOOKUP(AE$449,$J$446:$R$447,2)</f>
        <v>0</v>
      </c>
      <c r="AF488" s="1003" cm="1">
        <f t="array" ref="AF488">INDEX($H488:$K488,0,MATCH(AF$450,$H$450:$K$450,0))*HLOOKUP(AF$449,$J$446:$R$447,2)</f>
        <v>0</v>
      </c>
      <c r="AG488" s="1003" cm="1">
        <f t="array" ref="AG488">INDEX($H488:$K488,0,MATCH(AG$450,$H$450:$K$450,0))*HLOOKUP(AG$449,$J$446:$R$447,2)</f>
        <v>0</v>
      </c>
      <c r="AH488" s="1003" cm="1">
        <f t="array" ref="AH488">INDEX($H488:$K488,0,MATCH(AH$450,$H$450:$K$450,0))*HLOOKUP(AH$449,$J$446:$R$447,2)</f>
        <v>0</v>
      </c>
      <c r="AI488" s="1003" cm="1">
        <f t="array" ref="AI488">INDEX($H488:$K488,0,MATCH(AI$450,$H$450:$K$450,0))*HLOOKUP(AI$449,$J$446:$R$447,2)</f>
        <v>0</v>
      </c>
      <c r="AJ488" s="1003" cm="1">
        <f t="array" ref="AJ488">INDEX($H488:$K488,0,MATCH(AJ$450,$H$450:$K$450,0))*HLOOKUP(AJ$449,$J$446:$R$447,2)</f>
        <v>0</v>
      </c>
      <c r="AK488" s="1003" cm="1">
        <f t="array" ref="AK488">INDEX($H488:$K488,0,MATCH(AK$450,$H$450:$K$450,0))*HLOOKUP(AK$449,$J$446:$R$447,2)</f>
        <v>0</v>
      </c>
      <c r="AL488" s="1003" cm="1">
        <f t="array" ref="AL488">INDEX($H488:$K488,0,MATCH(AL$450,$H$450:$K$450,0))*HLOOKUP(AL$449,$J$446:$R$447,2)</f>
        <v>0</v>
      </c>
      <c r="AM488" s="1003" cm="1">
        <f t="array" ref="AM488">INDEX($H488:$K488,0,MATCH(AM$450,$H$450:$K$450,0))*HLOOKUP(AM$449,$J$446:$R$447,2)</f>
        <v>0</v>
      </c>
      <c r="AN488" s="1003" cm="1">
        <f t="array" ref="AN488">INDEX($H488:$K488,0,MATCH(AN$450,$H$450:$K$450,0))*HLOOKUP(AN$449,$J$446:$R$447,2)</f>
        <v>0</v>
      </c>
      <c r="AO488" s="1003" cm="1">
        <f t="array" ref="AO488">INDEX($H488:$K488,0,MATCH(AO$450,$H$450:$K$450,0))*HLOOKUP(AO$449,$J$446:$R$447,2)</f>
        <v>0</v>
      </c>
      <c r="AP488" s="1003" cm="1">
        <f t="array" ref="AP488">INDEX($H488:$K488,0,MATCH(AP$450,$H$450:$K$450,0))*HLOOKUP(AP$449,$J$446:$R$447,2)</f>
        <v>0</v>
      </c>
      <c r="AQ488" s="1003" cm="1">
        <f t="array" ref="AQ488">INDEX($H488:$K488,0,MATCH(AQ$450,$H$450:$K$450,0))*HLOOKUP(AQ$449,$J$446:$R$447,2)</f>
        <v>0</v>
      </c>
      <c r="AR488" s="1003" cm="1">
        <f t="array" ref="AR488">INDEX($H488:$K488,0,MATCH(AR$450,$H$450:$K$450,0))*HLOOKUP(AR$449,$J$446:$R$447,2)</f>
        <v>0</v>
      </c>
      <c r="AS488" s="1003" cm="1">
        <f t="array" ref="AS488">INDEX($H488:$K488,0,MATCH(AS$450,$H$450:$K$450,0))*HLOOKUP(AS$449,$J$446:$R$447,2)</f>
        <v>0</v>
      </c>
      <c r="AT488" s="1003" cm="1">
        <f t="array" ref="AT488">INDEX($H488:$K488,0,MATCH(AT$450,$H$450:$K$450,0))*HLOOKUP(AT$449,$J$446:$R$447,2)</f>
        <v>0</v>
      </c>
      <c r="AU488" s="1003" cm="1">
        <f t="array" ref="AU488">INDEX($H488:$K488,0,MATCH(AU$450,$H$450:$K$450,0))*HLOOKUP(AU$449,$J$446:$R$447,2)</f>
        <v>0</v>
      </c>
      <c r="AV488" s="312"/>
      <c r="AW488" s="312"/>
      <c r="AX488" s="243"/>
      <c r="AY488" s="235"/>
      <c r="AZ488" s="235"/>
      <c r="BA488" s="235"/>
    </row>
    <row r="489" spans="1:53" s="76" customFormat="1" ht="15" outlineLevel="1" x14ac:dyDescent="0.25">
      <c r="A489" s="233"/>
      <c r="B489" s="234"/>
      <c r="C489" s="244"/>
      <c r="D489" s="244"/>
      <c r="E489" s="244"/>
      <c r="F489" s="252"/>
      <c r="G489" s="704" t="str">
        <f t="shared" si="76"/>
        <v>AYAA2A1w</v>
      </c>
      <c r="H489" s="356">
        <v>0</v>
      </c>
      <c r="I489" s="356">
        <v>0</v>
      </c>
      <c r="J489" s="356">
        <v>0</v>
      </c>
      <c r="K489" s="356">
        <v>0</v>
      </c>
      <c r="L489" s="1003" cm="1">
        <f t="array" ref="L489">INDEX($H489:$K489,0,MATCH(L$450,$H$450:$K$450,0))*HLOOKUP(L$449,$J$446:$R$447,2)</f>
        <v>0</v>
      </c>
      <c r="M489" s="1003" cm="1">
        <f t="array" ref="M489">INDEX($H489:$K489,0,MATCH(M$450,$H$450:$K$450,0))*HLOOKUP(M$449,$J$446:$R$447,2)</f>
        <v>0</v>
      </c>
      <c r="N489" s="1003" cm="1">
        <f t="array" ref="N489">INDEX($H489:$K489,0,MATCH(N$450,$H$450:$K$450,0))*HLOOKUP(N$449,$J$446:$R$447,2)</f>
        <v>0</v>
      </c>
      <c r="O489" s="1003" cm="1">
        <f t="array" ref="O489">INDEX($H489:$K489,0,MATCH(O$450,$H$450:$K$450,0))*HLOOKUP(O$449,$J$446:$R$447,2)</f>
        <v>0</v>
      </c>
      <c r="P489" s="1003" cm="1">
        <f t="array" ref="P489">INDEX($H489:$K489,0,MATCH(P$450,$H$450:$K$450,0))*HLOOKUP(P$449,$J$446:$R$447,2)</f>
        <v>0</v>
      </c>
      <c r="Q489" s="1003" cm="1">
        <f t="array" ref="Q489">INDEX($H489:$K489,0,MATCH(Q$450,$H$450:$K$450,0))*HLOOKUP(Q$449,$J$446:$R$447,2)</f>
        <v>0</v>
      </c>
      <c r="R489" s="1003" cm="1">
        <f t="array" ref="R489">INDEX($H489:$K489,0,MATCH(R$450,$H$450:$K$450,0))*HLOOKUP(R$449,$J$446:$R$447,2)</f>
        <v>0</v>
      </c>
      <c r="S489" s="1003" cm="1">
        <f t="array" ref="S489">INDEX($H489:$K489,0,MATCH(S$450,$H$450:$K$450,0))*HLOOKUP(S$449,$J$446:$R$447,2)</f>
        <v>0</v>
      </c>
      <c r="T489" s="1003" cm="1">
        <f t="array" ref="T489">INDEX($H489:$K489,0,MATCH(T$450,$H$450:$K$450,0))*HLOOKUP(T$449,$J$446:$R$447,2)</f>
        <v>0</v>
      </c>
      <c r="U489" s="1003" cm="1">
        <f t="array" ref="U489">INDEX($H489:$K489,0,MATCH(U$450,$H$450:$K$450,0))*HLOOKUP(U$449,$J$446:$R$447,2)</f>
        <v>0</v>
      </c>
      <c r="V489" s="1003" cm="1">
        <f t="array" ref="V489">INDEX($H489:$K489,0,MATCH(V$450,$H$450:$K$450,0))*HLOOKUP(V$449,$J$446:$R$447,2)</f>
        <v>0</v>
      </c>
      <c r="W489" s="1003" cm="1">
        <f t="array" ref="W489">INDEX($H489:$K489,0,MATCH(W$450,$H$450:$K$450,0))*HLOOKUP(W$449,$J$446:$R$447,2)</f>
        <v>0</v>
      </c>
      <c r="X489" s="1003" cm="1">
        <f t="array" ref="X489">INDEX($H489:$K489,0,MATCH(X$450,$H$450:$K$450,0))*HLOOKUP(X$449,$J$446:$R$447,2)</f>
        <v>0</v>
      </c>
      <c r="Y489" s="1003" cm="1">
        <f t="array" ref="Y489">INDEX($H489:$K489,0,MATCH(Y$450,$H$450:$K$450,0))*HLOOKUP(Y$449,$J$446:$R$447,2)</f>
        <v>0</v>
      </c>
      <c r="Z489" s="1003" cm="1">
        <f t="array" ref="Z489">INDEX($H489:$K489,0,MATCH(Z$450,$H$450:$K$450,0))*HLOOKUP(Z$449,$J$446:$R$447,2)</f>
        <v>0</v>
      </c>
      <c r="AA489" s="1003" cm="1">
        <f t="array" ref="AA489">INDEX($H489:$K489,0,MATCH(AA$450,$H$450:$K$450,0))*HLOOKUP(AA$449,$J$446:$R$447,2)</f>
        <v>0</v>
      </c>
      <c r="AB489" s="1003" cm="1">
        <f t="array" ref="AB489">INDEX($H489:$K489,0,MATCH(AB$450,$H$450:$K$450,0))*HLOOKUP(AB$449,$J$446:$R$447,2)</f>
        <v>0</v>
      </c>
      <c r="AC489" s="1003" cm="1">
        <f t="array" ref="AC489">INDEX($H489:$K489,0,MATCH(AC$450,$H$450:$K$450,0))*HLOOKUP(AC$449,$J$446:$R$447,2)</f>
        <v>0</v>
      </c>
      <c r="AD489" s="1003" cm="1">
        <f t="array" ref="AD489">INDEX($H489:$K489,0,MATCH(AD$450,$H$450:$K$450,0))*HLOOKUP(AD$449,$J$446:$R$447,2)</f>
        <v>0</v>
      </c>
      <c r="AE489" s="1003" cm="1">
        <f t="array" ref="AE489">INDEX($H489:$K489,0,MATCH(AE$450,$H$450:$K$450,0))*HLOOKUP(AE$449,$J$446:$R$447,2)</f>
        <v>0</v>
      </c>
      <c r="AF489" s="1003" cm="1">
        <f t="array" ref="AF489">INDEX($H489:$K489,0,MATCH(AF$450,$H$450:$K$450,0))*HLOOKUP(AF$449,$J$446:$R$447,2)</f>
        <v>0</v>
      </c>
      <c r="AG489" s="1003" cm="1">
        <f t="array" ref="AG489">INDEX($H489:$K489,0,MATCH(AG$450,$H$450:$K$450,0))*HLOOKUP(AG$449,$J$446:$R$447,2)</f>
        <v>0</v>
      </c>
      <c r="AH489" s="1003" cm="1">
        <f t="array" ref="AH489">INDEX($H489:$K489,0,MATCH(AH$450,$H$450:$K$450,0))*HLOOKUP(AH$449,$J$446:$R$447,2)</f>
        <v>0</v>
      </c>
      <c r="AI489" s="1003" cm="1">
        <f t="array" ref="AI489">INDEX($H489:$K489,0,MATCH(AI$450,$H$450:$K$450,0))*HLOOKUP(AI$449,$J$446:$R$447,2)</f>
        <v>0</v>
      </c>
      <c r="AJ489" s="1003" cm="1">
        <f t="array" ref="AJ489">INDEX($H489:$K489,0,MATCH(AJ$450,$H$450:$K$450,0))*HLOOKUP(AJ$449,$J$446:$R$447,2)</f>
        <v>0</v>
      </c>
      <c r="AK489" s="1003" cm="1">
        <f t="array" ref="AK489">INDEX($H489:$K489,0,MATCH(AK$450,$H$450:$K$450,0))*HLOOKUP(AK$449,$J$446:$R$447,2)</f>
        <v>0</v>
      </c>
      <c r="AL489" s="1003" cm="1">
        <f t="array" ref="AL489">INDEX($H489:$K489,0,MATCH(AL$450,$H$450:$K$450,0))*HLOOKUP(AL$449,$J$446:$R$447,2)</f>
        <v>0</v>
      </c>
      <c r="AM489" s="1003" cm="1">
        <f t="array" ref="AM489">INDEX($H489:$K489,0,MATCH(AM$450,$H$450:$K$450,0))*HLOOKUP(AM$449,$J$446:$R$447,2)</f>
        <v>0</v>
      </c>
      <c r="AN489" s="1003" cm="1">
        <f t="array" ref="AN489">INDEX($H489:$K489,0,MATCH(AN$450,$H$450:$K$450,0))*HLOOKUP(AN$449,$J$446:$R$447,2)</f>
        <v>0</v>
      </c>
      <c r="AO489" s="1003" cm="1">
        <f t="array" ref="AO489">INDEX($H489:$K489,0,MATCH(AO$450,$H$450:$K$450,0))*HLOOKUP(AO$449,$J$446:$R$447,2)</f>
        <v>0</v>
      </c>
      <c r="AP489" s="1003" cm="1">
        <f t="array" ref="AP489">INDEX($H489:$K489,0,MATCH(AP$450,$H$450:$K$450,0))*HLOOKUP(AP$449,$J$446:$R$447,2)</f>
        <v>0</v>
      </c>
      <c r="AQ489" s="1003" cm="1">
        <f t="array" ref="AQ489">INDEX($H489:$K489,0,MATCH(AQ$450,$H$450:$K$450,0))*HLOOKUP(AQ$449,$J$446:$R$447,2)</f>
        <v>0</v>
      </c>
      <c r="AR489" s="1003" cm="1">
        <f t="array" ref="AR489">INDEX($H489:$K489,0,MATCH(AR$450,$H$450:$K$450,0))*HLOOKUP(AR$449,$J$446:$R$447,2)</f>
        <v>0</v>
      </c>
      <c r="AS489" s="1003" cm="1">
        <f t="array" ref="AS489">INDEX($H489:$K489,0,MATCH(AS$450,$H$450:$K$450,0))*HLOOKUP(AS$449,$J$446:$R$447,2)</f>
        <v>0</v>
      </c>
      <c r="AT489" s="1003" cm="1">
        <f t="array" ref="AT489">INDEX($H489:$K489,0,MATCH(AT$450,$H$450:$K$450,0))*HLOOKUP(AT$449,$J$446:$R$447,2)</f>
        <v>0</v>
      </c>
      <c r="AU489" s="1003" cm="1">
        <f t="array" ref="AU489">INDEX($H489:$K489,0,MATCH(AU$450,$H$450:$K$450,0))*HLOOKUP(AU$449,$J$446:$R$447,2)</f>
        <v>0</v>
      </c>
      <c r="AV489" s="312"/>
      <c r="AW489" s="312"/>
      <c r="AX489" s="243"/>
      <c r="AY489" s="235"/>
      <c r="AZ489" s="235"/>
      <c r="BA489" s="235"/>
    </row>
    <row r="490" spans="1:53" s="76" customFormat="1" ht="15" outlineLevel="1" x14ac:dyDescent="0.25">
      <c r="A490" s="233"/>
      <c r="B490" s="234"/>
      <c r="C490" s="244"/>
      <c r="D490" s="244"/>
      <c r="E490" s="244"/>
      <c r="F490" s="252"/>
      <c r="G490" s="704" t="str">
        <f t="shared" si="76"/>
        <v>AAWA2A1a</v>
      </c>
      <c r="H490" s="356">
        <v>0</v>
      </c>
      <c r="I490" s="356">
        <v>0</v>
      </c>
      <c r="J490" s="356">
        <v>0</v>
      </c>
      <c r="K490" s="356">
        <v>0</v>
      </c>
      <c r="L490" s="1003" cm="1">
        <f t="array" ref="L490">INDEX($H490:$K490,0,MATCH(L$450,$H$450:$K$450,0))*HLOOKUP(L$449,$J$446:$R$447,2)</f>
        <v>0</v>
      </c>
      <c r="M490" s="1003" cm="1">
        <f t="array" ref="M490">INDEX($H490:$K490,0,MATCH(M$450,$H$450:$K$450,0))*HLOOKUP(M$449,$J$446:$R$447,2)</f>
        <v>0</v>
      </c>
      <c r="N490" s="1003" cm="1">
        <f t="array" ref="N490">INDEX($H490:$K490,0,MATCH(N$450,$H$450:$K$450,0))*HLOOKUP(N$449,$J$446:$R$447,2)</f>
        <v>0</v>
      </c>
      <c r="O490" s="1003" cm="1">
        <f t="array" ref="O490">INDEX($H490:$K490,0,MATCH(O$450,$H$450:$K$450,0))*HLOOKUP(O$449,$J$446:$R$447,2)</f>
        <v>0</v>
      </c>
      <c r="P490" s="1003" cm="1">
        <f t="array" ref="P490">INDEX($H490:$K490,0,MATCH(P$450,$H$450:$K$450,0))*HLOOKUP(P$449,$J$446:$R$447,2)</f>
        <v>0</v>
      </c>
      <c r="Q490" s="1003" cm="1">
        <f t="array" ref="Q490">INDEX($H490:$K490,0,MATCH(Q$450,$H$450:$K$450,0))*HLOOKUP(Q$449,$J$446:$R$447,2)</f>
        <v>0</v>
      </c>
      <c r="R490" s="1003" cm="1">
        <f t="array" ref="R490">INDEX($H490:$K490,0,MATCH(R$450,$H$450:$K$450,0))*HLOOKUP(R$449,$J$446:$R$447,2)</f>
        <v>0</v>
      </c>
      <c r="S490" s="1003" cm="1">
        <f t="array" ref="S490">INDEX($H490:$K490,0,MATCH(S$450,$H$450:$K$450,0))*HLOOKUP(S$449,$J$446:$R$447,2)</f>
        <v>0</v>
      </c>
      <c r="T490" s="1003" cm="1">
        <f t="array" ref="T490">INDEX($H490:$K490,0,MATCH(T$450,$H$450:$K$450,0))*HLOOKUP(T$449,$J$446:$R$447,2)</f>
        <v>0</v>
      </c>
      <c r="U490" s="1003" cm="1">
        <f t="array" ref="U490">INDEX($H490:$K490,0,MATCH(U$450,$H$450:$K$450,0))*HLOOKUP(U$449,$J$446:$R$447,2)</f>
        <v>0</v>
      </c>
      <c r="V490" s="1003" cm="1">
        <f t="array" ref="V490">INDEX($H490:$K490,0,MATCH(V$450,$H$450:$K$450,0))*HLOOKUP(V$449,$J$446:$R$447,2)</f>
        <v>0</v>
      </c>
      <c r="W490" s="1003" cm="1">
        <f t="array" ref="W490">INDEX($H490:$K490,0,MATCH(W$450,$H$450:$K$450,0))*HLOOKUP(W$449,$J$446:$R$447,2)</f>
        <v>0</v>
      </c>
      <c r="X490" s="1003" cm="1">
        <f t="array" ref="X490">INDEX($H490:$K490,0,MATCH(X$450,$H$450:$K$450,0))*HLOOKUP(X$449,$J$446:$R$447,2)</f>
        <v>0</v>
      </c>
      <c r="Y490" s="1003" cm="1">
        <f t="array" ref="Y490">INDEX($H490:$K490,0,MATCH(Y$450,$H$450:$K$450,0))*HLOOKUP(Y$449,$J$446:$R$447,2)</f>
        <v>0</v>
      </c>
      <c r="Z490" s="1003" cm="1">
        <f t="array" ref="Z490">INDEX($H490:$K490,0,MATCH(Z$450,$H$450:$K$450,0))*HLOOKUP(Z$449,$J$446:$R$447,2)</f>
        <v>0</v>
      </c>
      <c r="AA490" s="1003" cm="1">
        <f t="array" ref="AA490">INDEX($H490:$K490,0,MATCH(AA$450,$H$450:$K$450,0))*HLOOKUP(AA$449,$J$446:$R$447,2)</f>
        <v>0</v>
      </c>
      <c r="AB490" s="1003" cm="1">
        <f t="array" ref="AB490">INDEX($H490:$K490,0,MATCH(AB$450,$H$450:$K$450,0))*HLOOKUP(AB$449,$J$446:$R$447,2)</f>
        <v>0</v>
      </c>
      <c r="AC490" s="1003" cm="1">
        <f t="array" ref="AC490">INDEX($H490:$K490,0,MATCH(AC$450,$H$450:$K$450,0))*HLOOKUP(AC$449,$J$446:$R$447,2)</f>
        <v>0</v>
      </c>
      <c r="AD490" s="1003" cm="1">
        <f t="array" ref="AD490">INDEX($H490:$K490,0,MATCH(AD$450,$H$450:$K$450,0))*HLOOKUP(AD$449,$J$446:$R$447,2)</f>
        <v>0</v>
      </c>
      <c r="AE490" s="1003" cm="1">
        <f t="array" ref="AE490">INDEX($H490:$K490,0,MATCH(AE$450,$H$450:$K$450,0))*HLOOKUP(AE$449,$J$446:$R$447,2)</f>
        <v>0</v>
      </c>
      <c r="AF490" s="1003" cm="1">
        <f t="array" ref="AF490">INDEX($H490:$K490,0,MATCH(AF$450,$H$450:$K$450,0))*HLOOKUP(AF$449,$J$446:$R$447,2)</f>
        <v>0</v>
      </c>
      <c r="AG490" s="1003" cm="1">
        <f t="array" ref="AG490">INDEX($H490:$K490,0,MATCH(AG$450,$H$450:$K$450,0))*HLOOKUP(AG$449,$J$446:$R$447,2)</f>
        <v>0</v>
      </c>
      <c r="AH490" s="1003" cm="1">
        <f t="array" ref="AH490">INDEX($H490:$K490,0,MATCH(AH$450,$H$450:$K$450,0))*HLOOKUP(AH$449,$J$446:$R$447,2)</f>
        <v>0</v>
      </c>
      <c r="AI490" s="1003" cm="1">
        <f t="array" ref="AI490">INDEX($H490:$K490,0,MATCH(AI$450,$H$450:$K$450,0))*HLOOKUP(AI$449,$J$446:$R$447,2)</f>
        <v>0</v>
      </c>
      <c r="AJ490" s="1003" cm="1">
        <f t="array" ref="AJ490">INDEX($H490:$K490,0,MATCH(AJ$450,$H$450:$K$450,0))*HLOOKUP(AJ$449,$J$446:$R$447,2)</f>
        <v>0</v>
      </c>
      <c r="AK490" s="1003" cm="1">
        <f t="array" ref="AK490">INDEX($H490:$K490,0,MATCH(AK$450,$H$450:$K$450,0))*HLOOKUP(AK$449,$J$446:$R$447,2)</f>
        <v>0</v>
      </c>
      <c r="AL490" s="1003" cm="1">
        <f t="array" ref="AL490">INDEX($H490:$K490,0,MATCH(AL$450,$H$450:$K$450,0))*HLOOKUP(AL$449,$J$446:$R$447,2)</f>
        <v>0</v>
      </c>
      <c r="AM490" s="1003" cm="1">
        <f t="array" ref="AM490">INDEX($H490:$K490,0,MATCH(AM$450,$H$450:$K$450,0))*HLOOKUP(AM$449,$J$446:$R$447,2)</f>
        <v>0</v>
      </c>
      <c r="AN490" s="1003" cm="1">
        <f t="array" ref="AN490">INDEX($H490:$K490,0,MATCH(AN$450,$H$450:$K$450,0))*HLOOKUP(AN$449,$J$446:$R$447,2)</f>
        <v>0</v>
      </c>
      <c r="AO490" s="1003" cm="1">
        <f t="array" ref="AO490">INDEX($H490:$K490,0,MATCH(AO$450,$H$450:$K$450,0))*HLOOKUP(AO$449,$J$446:$R$447,2)</f>
        <v>0</v>
      </c>
      <c r="AP490" s="1003" cm="1">
        <f t="array" ref="AP490">INDEX($H490:$K490,0,MATCH(AP$450,$H$450:$K$450,0))*HLOOKUP(AP$449,$J$446:$R$447,2)</f>
        <v>0</v>
      </c>
      <c r="AQ490" s="1003" cm="1">
        <f t="array" ref="AQ490">INDEX($H490:$K490,0,MATCH(AQ$450,$H$450:$K$450,0))*HLOOKUP(AQ$449,$J$446:$R$447,2)</f>
        <v>0</v>
      </c>
      <c r="AR490" s="1003" cm="1">
        <f t="array" ref="AR490">INDEX($H490:$K490,0,MATCH(AR$450,$H$450:$K$450,0))*HLOOKUP(AR$449,$J$446:$R$447,2)</f>
        <v>0</v>
      </c>
      <c r="AS490" s="1003" cm="1">
        <f t="array" ref="AS490">INDEX($H490:$K490,0,MATCH(AS$450,$H$450:$K$450,0))*HLOOKUP(AS$449,$J$446:$R$447,2)</f>
        <v>0</v>
      </c>
      <c r="AT490" s="1003" cm="1">
        <f t="array" ref="AT490">INDEX($H490:$K490,0,MATCH(AT$450,$H$450:$K$450,0))*HLOOKUP(AT$449,$J$446:$R$447,2)</f>
        <v>0</v>
      </c>
      <c r="AU490" s="1003" cm="1">
        <f t="array" ref="AU490">INDEX($H490:$K490,0,MATCH(AU$450,$H$450:$K$450,0))*HLOOKUP(AU$449,$J$446:$R$447,2)</f>
        <v>0</v>
      </c>
      <c r="AV490" s="312"/>
      <c r="AW490" s="312"/>
      <c r="AX490" s="243"/>
      <c r="AY490" s="235"/>
      <c r="AZ490" s="235"/>
      <c r="BA490" s="235"/>
    </row>
    <row r="491" spans="1:53" s="76" customFormat="1" ht="15" outlineLevel="1" x14ac:dyDescent="0.25">
      <c r="A491" s="233"/>
      <c r="B491" s="234"/>
      <c r="C491" s="244"/>
      <c r="D491" s="244"/>
      <c r="E491" s="244"/>
      <c r="F491" s="252"/>
      <c r="G491" s="704" t="str">
        <f t="shared" si="76"/>
        <v>AAAWA1a</v>
      </c>
      <c r="H491" s="356">
        <v>0</v>
      </c>
      <c r="I491" s="356">
        <v>0</v>
      </c>
      <c r="J491" s="356">
        <v>0</v>
      </c>
      <c r="K491" s="356">
        <v>0</v>
      </c>
      <c r="L491" s="1003" cm="1">
        <f t="array" ref="L491">INDEX($H491:$K491,0,MATCH(L$450,$H$450:$K$450,0))*HLOOKUP(L$449,$J$446:$R$447,2)</f>
        <v>0</v>
      </c>
      <c r="M491" s="1003" cm="1">
        <f t="array" ref="M491">INDEX($H491:$K491,0,MATCH(M$450,$H$450:$K$450,0))*HLOOKUP(M$449,$J$446:$R$447,2)</f>
        <v>0</v>
      </c>
      <c r="N491" s="1003" cm="1">
        <f t="array" ref="N491">INDEX($H491:$K491,0,MATCH(N$450,$H$450:$K$450,0))*HLOOKUP(N$449,$J$446:$R$447,2)</f>
        <v>0</v>
      </c>
      <c r="O491" s="1003" cm="1">
        <f t="array" ref="O491">INDEX($H491:$K491,0,MATCH(O$450,$H$450:$K$450,0))*HLOOKUP(O$449,$J$446:$R$447,2)</f>
        <v>0</v>
      </c>
      <c r="P491" s="1003" cm="1">
        <f t="array" ref="P491">INDEX($H491:$K491,0,MATCH(P$450,$H$450:$K$450,0))*HLOOKUP(P$449,$J$446:$R$447,2)</f>
        <v>0</v>
      </c>
      <c r="Q491" s="1003" cm="1">
        <f t="array" ref="Q491">INDEX($H491:$K491,0,MATCH(Q$450,$H$450:$K$450,0))*HLOOKUP(Q$449,$J$446:$R$447,2)</f>
        <v>0</v>
      </c>
      <c r="R491" s="1003" cm="1">
        <f t="array" ref="R491">INDEX($H491:$K491,0,MATCH(R$450,$H$450:$K$450,0))*HLOOKUP(R$449,$J$446:$R$447,2)</f>
        <v>0</v>
      </c>
      <c r="S491" s="1003" cm="1">
        <f t="array" ref="S491">INDEX($H491:$K491,0,MATCH(S$450,$H$450:$K$450,0))*HLOOKUP(S$449,$J$446:$R$447,2)</f>
        <v>0</v>
      </c>
      <c r="T491" s="1003" cm="1">
        <f t="array" ref="T491">INDEX($H491:$K491,0,MATCH(T$450,$H$450:$K$450,0))*HLOOKUP(T$449,$J$446:$R$447,2)</f>
        <v>0</v>
      </c>
      <c r="U491" s="1003" cm="1">
        <f t="array" ref="U491">INDEX($H491:$K491,0,MATCH(U$450,$H$450:$K$450,0))*HLOOKUP(U$449,$J$446:$R$447,2)</f>
        <v>0</v>
      </c>
      <c r="V491" s="1003" cm="1">
        <f t="array" ref="V491">INDEX($H491:$K491,0,MATCH(V$450,$H$450:$K$450,0))*HLOOKUP(V$449,$J$446:$R$447,2)</f>
        <v>0</v>
      </c>
      <c r="W491" s="1003" cm="1">
        <f t="array" ref="W491">INDEX($H491:$K491,0,MATCH(W$450,$H$450:$K$450,0))*HLOOKUP(W$449,$J$446:$R$447,2)</f>
        <v>0</v>
      </c>
      <c r="X491" s="1003" cm="1">
        <f t="array" ref="X491">INDEX($H491:$K491,0,MATCH(X$450,$H$450:$K$450,0))*HLOOKUP(X$449,$J$446:$R$447,2)</f>
        <v>0</v>
      </c>
      <c r="Y491" s="1003" cm="1">
        <f t="array" ref="Y491">INDEX($H491:$K491,0,MATCH(Y$450,$H$450:$K$450,0))*HLOOKUP(Y$449,$J$446:$R$447,2)</f>
        <v>0</v>
      </c>
      <c r="Z491" s="1003" cm="1">
        <f t="array" ref="Z491">INDEX($H491:$K491,0,MATCH(Z$450,$H$450:$K$450,0))*HLOOKUP(Z$449,$J$446:$R$447,2)</f>
        <v>0</v>
      </c>
      <c r="AA491" s="1003" cm="1">
        <f t="array" ref="AA491">INDEX($H491:$K491,0,MATCH(AA$450,$H$450:$K$450,0))*HLOOKUP(AA$449,$J$446:$R$447,2)</f>
        <v>0</v>
      </c>
      <c r="AB491" s="1003" cm="1">
        <f t="array" ref="AB491">INDEX($H491:$K491,0,MATCH(AB$450,$H$450:$K$450,0))*HLOOKUP(AB$449,$J$446:$R$447,2)</f>
        <v>0</v>
      </c>
      <c r="AC491" s="1003" cm="1">
        <f t="array" ref="AC491">INDEX($H491:$K491,0,MATCH(AC$450,$H$450:$K$450,0))*HLOOKUP(AC$449,$J$446:$R$447,2)</f>
        <v>0</v>
      </c>
      <c r="AD491" s="1003" cm="1">
        <f t="array" ref="AD491">INDEX($H491:$K491,0,MATCH(AD$450,$H$450:$K$450,0))*HLOOKUP(AD$449,$J$446:$R$447,2)</f>
        <v>0</v>
      </c>
      <c r="AE491" s="1003" cm="1">
        <f t="array" ref="AE491">INDEX($H491:$K491,0,MATCH(AE$450,$H$450:$K$450,0))*HLOOKUP(AE$449,$J$446:$R$447,2)</f>
        <v>0</v>
      </c>
      <c r="AF491" s="1003" cm="1">
        <f t="array" ref="AF491">INDEX($H491:$K491,0,MATCH(AF$450,$H$450:$K$450,0))*HLOOKUP(AF$449,$J$446:$R$447,2)</f>
        <v>0</v>
      </c>
      <c r="AG491" s="1003" cm="1">
        <f t="array" ref="AG491">INDEX($H491:$K491,0,MATCH(AG$450,$H$450:$K$450,0))*HLOOKUP(AG$449,$J$446:$R$447,2)</f>
        <v>0</v>
      </c>
      <c r="AH491" s="1003" cm="1">
        <f t="array" ref="AH491">INDEX($H491:$K491,0,MATCH(AH$450,$H$450:$K$450,0))*HLOOKUP(AH$449,$J$446:$R$447,2)</f>
        <v>0</v>
      </c>
      <c r="AI491" s="1003" cm="1">
        <f t="array" ref="AI491">INDEX($H491:$K491,0,MATCH(AI$450,$H$450:$K$450,0))*HLOOKUP(AI$449,$J$446:$R$447,2)</f>
        <v>0</v>
      </c>
      <c r="AJ491" s="1003" cm="1">
        <f t="array" ref="AJ491">INDEX($H491:$K491,0,MATCH(AJ$450,$H$450:$K$450,0))*HLOOKUP(AJ$449,$J$446:$R$447,2)</f>
        <v>0</v>
      </c>
      <c r="AK491" s="1003" cm="1">
        <f t="array" ref="AK491">INDEX($H491:$K491,0,MATCH(AK$450,$H$450:$K$450,0))*HLOOKUP(AK$449,$J$446:$R$447,2)</f>
        <v>0</v>
      </c>
      <c r="AL491" s="1003" cm="1">
        <f t="array" ref="AL491">INDEX($H491:$K491,0,MATCH(AL$450,$H$450:$K$450,0))*HLOOKUP(AL$449,$J$446:$R$447,2)</f>
        <v>0</v>
      </c>
      <c r="AM491" s="1003" cm="1">
        <f t="array" ref="AM491">INDEX($H491:$K491,0,MATCH(AM$450,$H$450:$K$450,0))*HLOOKUP(AM$449,$J$446:$R$447,2)</f>
        <v>0</v>
      </c>
      <c r="AN491" s="1003" cm="1">
        <f t="array" ref="AN491">INDEX($H491:$K491,0,MATCH(AN$450,$H$450:$K$450,0))*HLOOKUP(AN$449,$J$446:$R$447,2)</f>
        <v>0</v>
      </c>
      <c r="AO491" s="1003" cm="1">
        <f t="array" ref="AO491">INDEX($H491:$K491,0,MATCH(AO$450,$H$450:$K$450,0))*HLOOKUP(AO$449,$J$446:$R$447,2)</f>
        <v>0</v>
      </c>
      <c r="AP491" s="1003" cm="1">
        <f t="array" ref="AP491">INDEX($H491:$K491,0,MATCH(AP$450,$H$450:$K$450,0))*HLOOKUP(AP$449,$J$446:$R$447,2)</f>
        <v>0</v>
      </c>
      <c r="AQ491" s="1003" cm="1">
        <f t="array" ref="AQ491">INDEX($H491:$K491,0,MATCH(AQ$450,$H$450:$K$450,0))*HLOOKUP(AQ$449,$J$446:$R$447,2)</f>
        <v>0</v>
      </c>
      <c r="AR491" s="1003" cm="1">
        <f t="array" ref="AR491">INDEX($H491:$K491,0,MATCH(AR$450,$H$450:$K$450,0))*HLOOKUP(AR$449,$J$446:$R$447,2)</f>
        <v>0</v>
      </c>
      <c r="AS491" s="1003" cm="1">
        <f t="array" ref="AS491">INDEX($H491:$K491,0,MATCH(AS$450,$H$450:$K$450,0))*HLOOKUP(AS$449,$J$446:$R$447,2)</f>
        <v>0</v>
      </c>
      <c r="AT491" s="1003" cm="1">
        <f t="array" ref="AT491">INDEX($H491:$K491,0,MATCH(AT$450,$H$450:$K$450,0))*HLOOKUP(AT$449,$J$446:$R$447,2)</f>
        <v>0</v>
      </c>
      <c r="AU491" s="1003" cm="1">
        <f t="array" ref="AU491">INDEX($H491:$K491,0,MATCH(AU$450,$H$450:$K$450,0))*HLOOKUP(AU$449,$J$446:$R$447,2)</f>
        <v>0</v>
      </c>
      <c r="AV491" s="312"/>
      <c r="AW491" s="312"/>
      <c r="AX491" s="243"/>
      <c r="AY491" s="235"/>
      <c r="AZ491" s="235"/>
      <c r="BA491" s="235"/>
    </row>
    <row r="492" spans="1:53" s="76" customFormat="1" ht="15" outlineLevel="1" x14ac:dyDescent="0.25">
      <c r="A492" s="233"/>
      <c r="B492" s="234"/>
      <c r="C492" s="244"/>
      <c r="D492" s="244"/>
      <c r="E492" s="244"/>
      <c r="F492" s="252"/>
      <c r="G492" s="704" t="str">
        <f t="shared" si="76"/>
        <v>YAAA2Wa</v>
      </c>
      <c r="H492" s="356">
        <v>0</v>
      </c>
      <c r="I492" s="356">
        <v>0</v>
      </c>
      <c r="J492" s="356">
        <v>0</v>
      </c>
      <c r="K492" s="356">
        <v>0</v>
      </c>
      <c r="L492" s="1003" cm="1">
        <f t="array" ref="L492">INDEX($H492:$K492,0,MATCH(L$450,$H$450:$K$450,0))*HLOOKUP(L$449,$J$446:$R$447,2)</f>
        <v>0</v>
      </c>
      <c r="M492" s="1003" cm="1">
        <f t="array" ref="M492">INDEX($H492:$K492,0,MATCH(M$450,$H$450:$K$450,0))*HLOOKUP(M$449,$J$446:$R$447,2)</f>
        <v>0</v>
      </c>
      <c r="N492" s="1003" cm="1">
        <f t="array" ref="N492">INDEX($H492:$K492,0,MATCH(N$450,$H$450:$K$450,0))*HLOOKUP(N$449,$J$446:$R$447,2)</f>
        <v>0</v>
      </c>
      <c r="O492" s="1003" cm="1">
        <f t="array" ref="O492">INDEX($H492:$K492,0,MATCH(O$450,$H$450:$K$450,0))*HLOOKUP(O$449,$J$446:$R$447,2)</f>
        <v>0</v>
      </c>
      <c r="P492" s="1003" cm="1">
        <f t="array" ref="P492">INDEX($H492:$K492,0,MATCH(P$450,$H$450:$K$450,0))*HLOOKUP(P$449,$J$446:$R$447,2)</f>
        <v>0</v>
      </c>
      <c r="Q492" s="1003" cm="1">
        <f t="array" ref="Q492">INDEX($H492:$K492,0,MATCH(Q$450,$H$450:$K$450,0))*HLOOKUP(Q$449,$J$446:$R$447,2)</f>
        <v>0</v>
      </c>
      <c r="R492" s="1003" cm="1">
        <f t="array" ref="R492">INDEX($H492:$K492,0,MATCH(R$450,$H$450:$K$450,0))*HLOOKUP(R$449,$J$446:$R$447,2)</f>
        <v>0</v>
      </c>
      <c r="S492" s="1003" cm="1">
        <f t="array" ref="S492">INDEX($H492:$K492,0,MATCH(S$450,$H$450:$K$450,0))*HLOOKUP(S$449,$J$446:$R$447,2)</f>
        <v>0</v>
      </c>
      <c r="T492" s="1003" cm="1">
        <f t="array" ref="T492">INDEX($H492:$K492,0,MATCH(T$450,$H$450:$K$450,0))*HLOOKUP(T$449,$J$446:$R$447,2)</f>
        <v>0</v>
      </c>
      <c r="U492" s="1003" cm="1">
        <f t="array" ref="U492">INDEX($H492:$K492,0,MATCH(U$450,$H$450:$K$450,0))*HLOOKUP(U$449,$J$446:$R$447,2)</f>
        <v>0</v>
      </c>
      <c r="V492" s="1003" cm="1">
        <f t="array" ref="V492">INDEX($H492:$K492,0,MATCH(V$450,$H$450:$K$450,0))*HLOOKUP(V$449,$J$446:$R$447,2)</f>
        <v>0</v>
      </c>
      <c r="W492" s="1003" cm="1">
        <f t="array" ref="W492">INDEX($H492:$K492,0,MATCH(W$450,$H$450:$K$450,0))*HLOOKUP(W$449,$J$446:$R$447,2)</f>
        <v>0</v>
      </c>
      <c r="X492" s="1003" cm="1">
        <f t="array" ref="X492">INDEX($H492:$K492,0,MATCH(X$450,$H$450:$K$450,0))*HLOOKUP(X$449,$J$446:$R$447,2)</f>
        <v>0</v>
      </c>
      <c r="Y492" s="1003" cm="1">
        <f t="array" ref="Y492">INDEX($H492:$K492,0,MATCH(Y$450,$H$450:$K$450,0))*HLOOKUP(Y$449,$J$446:$R$447,2)</f>
        <v>0</v>
      </c>
      <c r="Z492" s="1003" cm="1">
        <f t="array" ref="Z492">INDEX($H492:$K492,0,MATCH(Z$450,$H$450:$K$450,0))*HLOOKUP(Z$449,$J$446:$R$447,2)</f>
        <v>0</v>
      </c>
      <c r="AA492" s="1003" cm="1">
        <f t="array" ref="AA492">INDEX($H492:$K492,0,MATCH(AA$450,$H$450:$K$450,0))*HLOOKUP(AA$449,$J$446:$R$447,2)</f>
        <v>0</v>
      </c>
      <c r="AB492" s="1003" cm="1">
        <f t="array" ref="AB492">INDEX($H492:$K492,0,MATCH(AB$450,$H$450:$K$450,0))*HLOOKUP(AB$449,$J$446:$R$447,2)</f>
        <v>0</v>
      </c>
      <c r="AC492" s="1003" cm="1">
        <f t="array" ref="AC492">INDEX($H492:$K492,0,MATCH(AC$450,$H$450:$K$450,0))*HLOOKUP(AC$449,$J$446:$R$447,2)</f>
        <v>0</v>
      </c>
      <c r="AD492" s="1003" cm="1">
        <f t="array" ref="AD492">INDEX($H492:$K492,0,MATCH(AD$450,$H$450:$K$450,0))*HLOOKUP(AD$449,$J$446:$R$447,2)</f>
        <v>0</v>
      </c>
      <c r="AE492" s="1003" cm="1">
        <f t="array" ref="AE492">INDEX($H492:$K492,0,MATCH(AE$450,$H$450:$K$450,0))*HLOOKUP(AE$449,$J$446:$R$447,2)</f>
        <v>0</v>
      </c>
      <c r="AF492" s="1003" cm="1">
        <f t="array" ref="AF492">INDEX($H492:$K492,0,MATCH(AF$450,$H$450:$K$450,0))*HLOOKUP(AF$449,$J$446:$R$447,2)</f>
        <v>0</v>
      </c>
      <c r="AG492" s="1003" cm="1">
        <f t="array" ref="AG492">INDEX($H492:$K492,0,MATCH(AG$450,$H$450:$K$450,0))*HLOOKUP(AG$449,$J$446:$R$447,2)</f>
        <v>0</v>
      </c>
      <c r="AH492" s="1003" cm="1">
        <f t="array" ref="AH492">INDEX($H492:$K492,0,MATCH(AH$450,$H$450:$K$450,0))*HLOOKUP(AH$449,$J$446:$R$447,2)</f>
        <v>0</v>
      </c>
      <c r="AI492" s="1003" cm="1">
        <f t="array" ref="AI492">INDEX($H492:$K492,0,MATCH(AI$450,$H$450:$K$450,0))*HLOOKUP(AI$449,$J$446:$R$447,2)</f>
        <v>0</v>
      </c>
      <c r="AJ492" s="1003" cm="1">
        <f t="array" ref="AJ492">INDEX($H492:$K492,0,MATCH(AJ$450,$H$450:$K$450,0))*HLOOKUP(AJ$449,$J$446:$R$447,2)</f>
        <v>0</v>
      </c>
      <c r="AK492" s="1003" cm="1">
        <f t="array" ref="AK492">INDEX($H492:$K492,0,MATCH(AK$450,$H$450:$K$450,0))*HLOOKUP(AK$449,$J$446:$R$447,2)</f>
        <v>0</v>
      </c>
      <c r="AL492" s="1003" cm="1">
        <f t="array" ref="AL492">INDEX($H492:$K492,0,MATCH(AL$450,$H$450:$K$450,0))*HLOOKUP(AL$449,$J$446:$R$447,2)</f>
        <v>0</v>
      </c>
      <c r="AM492" s="1003" cm="1">
        <f t="array" ref="AM492">INDEX($H492:$K492,0,MATCH(AM$450,$H$450:$K$450,0))*HLOOKUP(AM$449,$J$446:$R$447,2)</f>
        <v>0</v>
      </c>
      <c r="AN492" s="1003" cm="1">
        <f t="array" ref="AN492">INDEX($H492:$K492,0,MATCH(AN$450,$H$450:$K$450,0))*HLOOKUP(AN$449,$J$446:$R$447,2)</f>
        <v>0</v>
      </c>
      <c r="AO492" s="1003" cm="1">
        <f t="array" ref="AO492">INDEX($H492:$K492,0,MATCH(AO$450,$H$450:$K$450,0))*HLOOKUP(AO$449,$J$446:$R$447,2)</f>
        <v>0</v>
      </c>
      <c r="AP492" s="1003" cm="1">
        <f t="array" ref="AP492">INDEX($H492:$K492,0,MATCH(AP$450,$H$450:$K$450,0))*HLOOKUP(AP$449,$J$446:$R$447,2)</f>
        <v>0</v>
      </c>
      <c r="AQ492" s="1003" cm="1">
        <f t="array" ref="AQ492">INDEX($H492:$K492,0,MATCH(AQ$450,$H$450:$K$450,0))*HLOOKUP(AQ$449,$J$446:$R$447,2)</f>
        <v>0</v>
      </c>
      <c r="AR492" s="1003" cm="1">
        <f t="array" ref="AR492">INDEX($H492:$K492,0,MATCH(AR$450,$H$450:$K$450,0))*HLOOKUP(AR$449,$J$446:$R$447,2)</f>
        <v>0</v>
      </c>
      <c r="AS492" s="1003" cm="1">
        <f t="array" ref="AS492">INDEX($H492:$K492,0,MATCH(AS$450,$H$450:$K$450,0))*HLOOKUP(AS$449,$J$446:$R$447,2)</f>
        <v>0</v>
      </c>
      <c r="AT492" s="1003" cm="1">
        <f t="array" ref="AT492">INDEX($H492:$K492,0,MATCH(AT$450,$H$450:$K$450,0))*HLOOKUP(AT$449,$J$446:$R$447,2)</f>
        <v>0</v>
      </c>
      <c r="AU492" s="1003" cm="1">
        <f t="array" ref="AU492">INDEX($H492:$K492,0,MATCH(AU$450,$H$450:$K$450,0))*HLOOKUP(AU$449,$J$446:$R$447,2)</f>
        <v>0</v>
      </c>
      <c r="AV492" s="312"/>
      <c r="AW492" s="312"/>
      <c r="AX492" s="243"/>
      <c r="AY492" s="235"/>
      <c r="AZ492" s="235"/>
      <c r="BA492" s="235"/>
    </row>
    <row r="493" spans="1:53" s="76" customFormat="1" ht="15" outlineLevel="1" x14ac:dyDescent="0.25">
      <c r="A493" s="233"/>
      <c r="B493" s="234"/>
      <c r="C493" s="244"/>
      <c r="D493" s="244"/>
      <c r="E493" s="244"/>
      <c r="F493" s="252"/>
      <c r="G493" s="704" t="str">
        <f t="shared" si="76"/>
        <v>YAAA2Nw</v>
      </c>
      <c r="H493" s="356">
        <v>0</v>
      </c>
      <c r="I493" s="356">
        <v>0</v>
      </c>
      <c r="J493" s="356">
        <v>0</v>
      </c>
      <c r="K493" s="356">
        <v>0</v>
      </c>
      <c r="L493" s="1003" cm="1">
        <f t="array" ref="L493">INDEX($H493:$K493,0,MATCH(L$450,$H$450:$K$450,0))*HLOOKUP(L$449,$J$446:$R$447,2)</f>
        <v>0</v>
      </c>
      <c r="M493" s="1003" cm="1">
        <f t="array" ref="M493">INDEX($H493:$K493,0,MATCH(M$450,$H$450:$K$450,0))*HLOOKUP(M$449,$J$446:$R$447,2)</f>
        <v>0</v>
      </c>
      <c r="N493" s="1003" cm="1">
        <f t="array" ref="N493">INDEX($H493:$K493,0,MATCH(N$450,$H$450:$K$450,0))*HLOOKUP(N$449,$J$446:$R$447,2)</f>
        <v>0</v>
      </c>
      <c r="O493" s="1003" cm="1">
        <f t="array" ref="O493">INDEX($H493:$K493,0,MATCH(O$450,$H$450:$K$450,0))*HLOOKUP(O$449,$J$446:$R$447,2)</f>
        <v>0</v>
      </c>
      <c r="P493" s="1003" cm="1">
        <f t="array" ref="P493">INDEX($H493:$K493,0,MATCH(P$450,$H$450:$K$450,0))*HLOOKUP(P$449,$J$446:$R$447,2)</f>
        <v>0</v>
      </c>
      <c r="Q493" s="1003" cm="1">
        <f t="array" ref="Q493">INDEX($H493:$K493,0,MATCH(Q$450,$H$450:$K$450,0))*HLOOKUP(Q$449,$J$446:$R$447,2)</f>
        <v>0</v>
      </c>
      <c r="R493" s="1003" cm="1">
        <f t="array" ref="R493">INDEX($H493:$K493,0,MATCH(R$450,$H$450:$K$450,0))*HLOOKUP(R$449,$J$446:$R$447,2)</f>
        <v>0</v>
      </c>
      <c r="S493" s="1003" cm="1">
        <f t="array" ref="S493">INDEX($H493:$K493,0,MATCH(S$450,$H$450:$K$450,0))*HLOOKUP(S$449,$J$446:$R$447,2)</f>
        <v>0</v>
      </c>
      <c r="T493" s="1003" cm="1">
        <f t="array" ref="T493">INDEX($H493:$K493,0,MATCH(T$450,$H$450:$K$450,0))*HLOOKUP(T$449,$J$446:$R$447,2)</f>
        <v>0</v>
      </c>
      <c r="U493" s="1003" cm="1">
        <f t="array" ref="U493">INDEX($H493:$K493,0,MATCH(U$450,$H$450:$K$450,0))*HLOOKUP(U$449,$J$446:$R$447,2)</f>
        <v>0</v>
      </c>
      <c r="V493" s="1003" cm="1">
        <f t="array" ref="V493">INDEX($H493:$K493,0,MATCH(V$450,$H$450:$K$450,0))*HLOOKUP(V$449,$J$446:$R$447,2)</f>
        <v>0</v>
      </c>
      <c r="W493" s="1003" cm="1">
        <f t="array" ref="W493">INDEX($H493:$K493,0,MATCH(W$450,$H$450:$K$450,0))*HLOOKUP(W$449,$J$446:$R$447,2)</f>
        <v>0</v>
      </c>
      <c r="X493" s="1003" cm="1">
        <f t="array" ref="X493">INDEX($H493:$K493,0,MATCH(X$450,$H$450:$K$450,0))*HLOOKUP(X$449,$J$446:$R$447,2)</f>
        <v>0</v>
      </c>
      <c r="Y493" s="1003" cm="1">
        <f t="array" ref="Y493">INDEX($H493:$K493,0,MATCH(Y$450,$H$450:$K$450,0))*HLOOKUP(Y$449,$J$446:$R$447,2)</f>
        <v>0</v>
      </c>
      <c r="Z493" s="1003" cm="1">
        <f t="array" ref="Z493">INDEX($H493:$K493,0,MATCH(Z$450,$H$450:$K$450,0))*HLOOKUP(Z$449,$J$446:$R$447,2)</f>
        <v>0</v>
      </c>
      <c r="AA493" s="1003" cm="1">
        <f t="array" ref="AA493">INDEX($H493:$K493,0,MATCH(AA$450,$H$450:$K$450,0))*HLOOKUP(AA$449,$J$446:$R$447,2)</f>
        <v>0</v>
      </c>
      <c r="AB493" s="1003" cm="1">
        <f t="array" ref="AB493">INDEX($H493:$K493,0,MATCH(AB$450,$H$450:$K$450,0))*HLOOKUP(AB$449,$J$446:$R$447,2)</f>
        <v>0</v>
      </c>
      <c r="AC493" s="1003" cm="1">
        <f t="array" ref="AC493">INDEX($H493:$K493,0,MATCH(AC$450,$H$450:$K$450,0))*HLOOKUP(AC$449,$J$446:$R$447,2)</f>
        <v>0</v>
      </c>
      <c r="AD493" s="1003" cm="1">
        <f t="array" ref="AD493">INDEX($H493:$K493,0,MATCH(AD$450,$H$450:$K$450,0))*HLOOKUP(AD$449,$J$446:$R$447,2)</f>
        <v>0</v>
      </c>
      <c r="AE493" s="1003" cm="1">
        <f t="array" ref="AE493">INDEX($H493:$K493,0,MATCH(AE$450,$H$450:$K$450,0))*HLOOKUP(AE$449,$J$446:$R$447,2)</f>
        <v>0</v>
      </c>
      <c r="AF493" s="1003" cm="1">
        <f t="array" ref="AF493">INDEX($H493:$K493,0,MATCH(AF$450,$H$450:$K$450,0))*HLOOKUP(AF$449,$J$446:$R$447,2)</f>
        <v>0</v>
      </c>
      <c r="AG493" s="1003" cm="1">
        <f t="array" ref="AG493">INDEX($H493:$K493,0,MATCH(AG$450,$H$450:$K$450,0))*HLOOKUP(AG$449,$J$446:$R$447,2)</f>
        <v>0</v>
      </c>
      <c r="AH493" s="1003" cm="1">
        <f t="array" ref="AH493">INDEX($H493:$K493,0,MATCH(AH$450,$H$450:$K$450,0))*HLOOKUP(AH$449,$J$446:$R$447,2)</f>
        <v>0</v>
      </c>
      <c r="AI493" s="1003" cm="1">
        <f t="array" ref="AI493">INDEX($H493:$K493,0,MATCH(AI$450,$H$450:$K$450,0))*HLOOKUP(AI$449,$J$446:$R$447,2)</f>
        <v>0</v>
      </c>
      <c r="AJ493" s="1003" cm="1">
        <f t="array" ref="AJ493">INDEX($H493:$K493,0,MATCH(AJ$450,$H$450:$K$450,0))*HLOOKUP(AJ$449,$J$446:$R$447,2)</f>
        <v>0</v>
      </c>
      <c r="AK493" s="1003" cm="1">
        <f t="array" ref="AK493">INDEX($H493:$K493,0,MATCH(AK$450,$H$450:$K$450,0))*HLOOKUP(AK$449,$J$446:$R$447,2)</f>
        <v>0</v>
      </c>
      <c r="AL493" s="1003" cm="1">
        <f t="array" ref="AL493">INDEX($H493:$K493,0,MATCH(AL$450,$H$450:$K$450,0))*HLOOKUP(AL$449,$J$446:$R$447,2)</f>
        <v>0</v>
      </c>
      <c r="AM493" s="1003" cm="1">
        <f t="array" ref="AM493">INDEX($H493:$K493,0,MATCH(AM$450,$H$450:$K$450,0))*HLOOKUP(AM$449,$J$446:$R$447,2)</f>
        <v>0</v>
      </c>
      <c r="AN493" s="1003" cm="1">
        <f t="array" ref="AN493">INDEX($H493:$K493,0,MATCH(AN$450,$H$450:$K$450,0))*HLOOKUP(AN$449,$J$446:$R$447,2)</f>
        <v>0</v>
      </c>
      <c r="AO493" s="1003" cm="1">
        <f t="array" ref="AO493">INDEX($H493:$K493,0,MATCH(AO$450,$H$450:$K$450,0))*HLOOKUP(AO$449,$J$446:$R$447,2)</f>
        <v>0</v>
      </c>
      <c r="AP493" s="1003" cm="1">
        <f t="array" ref="AP493">INDEX($H493:$K493,0,MATCH(AP$450,$H$450:$K$450,0))*HLOOKUP(AP$449,$J$446:$R$447,2)</f>
        <v>0</v>
      </c>
      <c r="AQ493" s="1003" cm="1">
        <f t="array" ref="AQ493">INDEX($H493:$K493,0,MATCH(AQ$450,$H$450:$K$450,0))*HLOOKUP(AQ$449,$J$446:$R$447,2)</f>
        <v>0</v>
      </c>
      <c r="AR493" s="1003" cm="1">
        <f t="array" ref="AR493">INDEX($H493:$K493,0,MATCH(AR$450,$H$450:$K$450,0))*HLOOKUP(AR$449,$J$446:$R$447,2)</f>
        <v>0</v>
      </c>
      <c r="AS493" s="1003" cm="1">
        <f t="array" ref="AS493">INDEX($H493:$K493,0,MATCH(AS$450,$H$450:$K$450,0))*HLOOKUP(AS$449,$J$446:$R$447,2)</f>
        <v>0</v>
      </c>
      <c r="AT493" s="1003" cm="1">
        <f t="array" ref="AT493">INDEX($H493:$K493,0,MATCH(AT$450,$H$450:$K$450,0))*HLOOKUP(AT$449,$J$446:$R$447,2)</f>
        <v>0</v>
      </c>
      <c r="AU493" s="1003" cm="1">
        <f t="array" ref="AU493">INDEX($H493:$K493,0,MATCH(AU$450,$H$450:$K$450,0))*HLOOKUP(AU$449,$J$446:$R$447,2)</f>
        <v>0</v>
      </c>
      <c r="AV493" s="312"/>
      <c r="AW493" s="312"/>
      <c r="AX493" s="243"/>
      <c r="AY493" s="235"/>
      <c r="AZ493" s="235"/>
      <c r="BA493" s="235"/>
    </row>
    <row r="494" spans="1:53" s="76" customFormat="1" ht="15" outlineLevel="1" x14ac:dyDescent="0.25">
      <c r="A494" s="233"/>
      <c r="B494" s="234"/>
      <c r="C494" s="244"/>
      <c r="D494" s="244"/>
      <c r="E494" s="244"/>
      <c r="F494" s="252"/>
      <c r="G494" s="704" t="str">
        <f t="shared" si="76"/>
        <v>YYAA2A1z</v>
      </c>
      <c r="H494" s="356">
        <v>0</v>
      </c>
      <c r="I494" s="356">
        <v>0</v>
      </c>
      <c r="J494" s="356">
        <v>0</v>
      </c>
      <c r="K494" s="356">
        <v>0</v>
      </c>
      <c r="L494" s="1003" cm="1">
        <f t="array" ref="L494">INDEX($H494:$K494,0,MATCH(L$450,$H$450:$K$450,0))*HLOOKUP(L$449,$J$446:$R$447,2)</f>
        <v>0</v>
      </c>
      <c r="M494" s="1003" cm="1">
        <f t="array" ref="M494">INDEX($H494:$K494,0,MATCH(M$450,$H$450:$K$450,0))*HLOOKUP(M$449,$J$446:$R$447,2)</f>
        <v>0</v>
      </c>
      <c r="N494" s="1003" cm="1">
        <f t="array" ref="N494">INDEX($H494:$K494,0,MATCH(N$450,$H$450:$K$450,0))*HLOOKUP(N$449,$J$446:$R$447,2)</f>
        <v>0</v>
      </c>
      <c r="O494" s="1003" cm="1">
        <f t="array" ref="O494">INDEX($H494:$K494,0,MATCH(O$450,$H$450:$K$450,0))*HLOOKUP(O$449,$J$446:$R$447,2)</f>
        <v>0</v>
      </c>
      <c r="P494" s="1003" cm="1">
        <f t="array" ref="P494">INDEX($H494:$K494,0,MATCH(P$450,$H$450:$K$450,0))*HLOOKUP(P$449,$J$446:$R$447,2)</f>
        <v>0</v>
      </c>
      <c r="Q494" s="1003" cm="1">
        <f t="array" ref="Q494">INDEX($H494:$K494,0,MATCH(Q$450,$H$450:$K$450,0))*HLOOKUP(Q$449,$J$446:$R$447,2)</f>
        <v>0</v>
      </c>
      <c r="R494" s="1003" cm="1">
        <f t="array" ref="R494">INDEX($H494:$K494,0,MATCH(R$450,$H$450:$K$450,0))*HLOOKUP(R$449,$J$446:$R$447,2)</f>
        <v>0</v>
      </c>
      <c r="S494" s="1003" cm="1">
        <f t="array" ref="S494">INDEX($H494:$K494,0,MATCH(S$450,$H$450:$K$450,0))*HLOOKUP(S$449,$J$446:$R$447,2)</f>
        <v>0</v>
      </c>
      <c r="T494" s="1003" cm="1">
        <f t="array" ref="T494">INDEX($H494:$K494,0,MATCH(T$450,$H$450:$K$450,0))*HLOOKUP(T$449,$J$446:$R$447,2)</f>
        <v>0</v>
      </c>
      <c r="U494" s="1003" cm="1">
        <f t="array" ref="U494">INDEX($H494:$K494,0,MATCH(U$450,$H$450:$K$450,0))*HLOOKUP(U$449,$J$446:$R$447,2)</f>
        <v>0</v>
      </c>
      <c r="V494" s="1003" cm="1">
        <f t="array" ref="V494">INDEX($H494:$K494,0,MATCH(V$450,$H$450:$K$450,0))*HLOOKUP(V$449,$J$446:$R$447,2)</f>
        <v>0</v>
      </c>
      <c r="W494" s="1003" cm="1">
        <f t="array" ref="W494">INDEX($H494:$K494,0,MATCH(W$450,$H$450:$K$450,0))*HLOOKUP(W$449,$J$446:$R$447,2)</f>
        <v>0</v>
      </c>
      <c r="X494" s="1003" cm="1">
        <f t="array" ref="X494">INDEX($H494:$K494,0,MATCH(X$450,$H$450:$K$450,0))*HLOOKUP(X$449,$J$446:$R$447,2)</f>
        <v>0</v>
      </c>
      <c r="Y494" s="1003" cm="1">
        <f t="array" ref="Y494">INDEX($H494:$K494,0,MATCH(Y$450,$H$450:$K$450,0))*HLOOKUP(Y$449,$J$446:$R$447,2)</f>
        <v>0</v>
      </c>
      <c r="Z494" s="1003" cm="1">
        <f t="array" ref="Z494">INDEX($H494:$K494,0,MATCH(Z$450,$H$450:$K$450,0))*HLOOKUP(Z$449,$J$446:$R$447,2)</f>
        <v>0</v>
      </c>
      <c r="AA494" s="1003" cm="1">
        <f t="array" ref="AA494">INDEX($H494:$K494,0,MATCH(AA$450,$H$450:$K$450,0))*HLOOKUP(AA$449,$J$446:$R$447,2)</f>
        <v>0</v>
      </c>
      <c r="AB494" s="1003" cm="1">
        <f t="array" ref="AB494">INDEX($H494:$K494,0,MATCH(AB$450,$H$450:$K$450,0))*HLOOKUP(AB$449,$J$446:$R$447,2)</f>
        <v>0</v>
      </c>
      <c r="AC494" s="1003" cm="1">
        <f t="array" ref="AC494">INDEX($H494:$K494,0,MATCH(AC$450,$H$450:$K$450,0))*HLOOKUP(AC$449,$J$446:$R$447,2)</f>
        <v>0</v>
      </c>
      <c r="AD494" s="1003" cm="1">
        <f t="array" ref="AD494">INDEX($H494:$K494,0,MATCH(AD$450,$H$450:$K$450,0))*HLOOKUP(AD$449,$J$446:$R$447,2)</f>
        <v>0</v>
      </c>
      <c r="AE494" s="1003" cm="1">
        <f t="array" ref="AE494">INDEX($H494:$K494,0,MATCH(AE$450,$H$450:$K$450,0))*HLOOKUP(AE$449,$J$446:$R$447,2)</f>
        <v>0</v>
      </c>
      <c r="AF494" s="1003" cm="1">
        <f t="array" ref="AF494">INDEX($H494:$K494,0,MATCH(AF$450,$H$450:$K$450,0))*HLOOKUP(AF$449,$J$446:$R$447,2)</f>
        <v>0</v>
      </c>
      <c r="AG494" s="1003" cm="1">
        <f t="array" ref="AG494">INDEX($H494:$K494,0,MATCH(AG$450,$H$450:$K$450,0))*HLOOKUP(AG$449,$J$446:$R$447,2)</f>
        <v>0</v>
      </c>
      <c r="AH494" s="1003" cm="1">
        <f t="array" ref="AH494">INDEX($H494:$K494,0,MATCH(AH$450,$H$450:$K$450,0))*HLOOKUP(AH$449,$J$446:$R$447,2)</f>
        <v>0</v>
      </c>
      <c r="AI494" s="1003" cm="1">
        <f t="array" ref="AI494">INDEX($H494:$K494,0,MATCH(AI$450,$H$450:$K$450,0))*HLOOKUP(AI$449,$J$446:$R$447,2)</f>
        <v>0</v>
      </c>
      <c r="AJ494" s="1003" cm="1">
        <f t="array" ref="AJ494">INDEX($H494:$K494,0,MATCH(AJ$450,$H$450:$K$450,0))*HLOOKUP(AJ$449,$J$446:$R$447,2)</f>
        <v>0</v>
      </c>
      <c r="AK494" s="1003" cm="1">
        <f t="array" ref="AK494">INDEX($H494:$K494,0,MATCH(AK$450,$H$450:$K$450,0))*HLOOKUP(AK$449,$J$446:$R$447,2)</f>
        <v>0</v>
      </c>
      <c r="AL494" s="1003" cm="1">
        <f t="array" ref="AL494">INDEX($H494:$K494,0,MATCH(AL$450,$H$450:$K$450,0))*HLOOKUP(AL$449,$J$446:$R$447,2)</f>
        <v>0</v>
      </c>
      <c r="AM494" s="1003" cm="1">
        <f t="array" ref="AM494">INDEX($H494:$K494,0,MATCH(AM$450,$H$450:$K$450,0))*HLOOKUP(AM$449,$J$446:$R$447,2)</f>
        <v>0</v>
      </c>
      <c r="AN494" s="1003" cm="1">
        <f t="array" ref="AN494">INDEX($H494:$K494,0,MATCH(AN$450,$H$450:$K$450,0))*HLOOKUP(AN$449,$J$446:$R$447,2)</f>
        <v>0</v>
      </c>
      <c r="AO494" s="1003" cm="1">
        <f t="array" ref="AO494">INDEX($H494:$K494,0,MATCH(AO$450,$H$450:$K$450,0))*HLOOKUP(AO$449,$J$446:$R$447,2)</f>
        <v>0</v>
      </c>
      <c r="AP494" s="1003" cm="1">
        <f t="array" ref="AP494">INDEX($H494:$K494,0,MATCH(AP$450,$H$450:$K$450,0))*HLOOKUP(AP$449,$J$446:$R$447,2)</f>
        <v>0</v>
      </c>
      <c r="AQ494" s="1003" cm="1">
        <f t="array" ref="AQ494">INDEX($H494:$K494,0,MATCH(AQ$450,$H$450:$K$450,0))*HLOOKUP(AQ$449,$J$446:$R$447,2)</f>
        <v>0</v>
      </c>
      <c r="AR494" s="1003" cm="1">
        <f t="array" ref="AR494">INDEX($H494:$K494,0,MATCH(AR$450,$H$450:$K$450,0))*HLOOKUP(AR$449,$J$446:$R$447,2)</f>
        <v>0</v>
      </c>
      <c r="AS494" s="1003" cm="1">
        <f t="array" ref="AS494">INDEX($H494:$K494,0,MATCH(AS$450,$H$450:$K$450,0))*HLOOKUP(AS$449,$J$446:$R$447,2)</f>
        <v>0</v>
      </c>
      <c r="AT494" s="1003" cm="1">
        <f t="array" ref="AT494">INDEX($H494:$K494,0,MATCH(AT$450,$H$450:$K$450,0))*HLOOKUP(AT$449,$J$446:$R$447,2)</f>
        <v>0</v>
      </c>
      <c r="AU494" s="1003" cm="1">
        <f t="array" ref="AU494">INDEX($H494:$K494,0,MATCH(AU$450,$H$450:$K$450,0))*HLOOKUP(AU$449,$J$446:$R$447,2)</f>
        <v>0</v>
      </c>
      <c r="AV494" s="312"/>
      <c r="AW494" s="312"/>
      <c r="AX494" s="243"/>
      <c r="AY494" s="235"/>
      <c r="AZ494" s="235"/>
      <c r="BA494" s="235"/>
    </row>
    <row r="495" spans="1:53" s="76" customFormat="1" ht="15" outlineLevel="1" x14ac:dyDescent="0.25">
      <c r="A495" s="233"/>
      <c r="B495" s="234"/>
      <c r="C495" s="244"/>
      <c r="D495" s="244"/>
      <c r="E495" s="244"/>
      <c r="F495" s="252"/>
      <c r="G495" s="704" t="str">
        <f t="shared" si="76"/>
        <v>AYWA2A1a</v>
      </c>
      <c r="H495" s="356">
        <v>0</v>
      </c>
      <c r="I495" s="356">
        <v>0</v>
      </c>
      <c r="J495" s="356">
        <v>0</v>
      </c>
      <c r="K495" s="356">
        <v>0</v>
      </c>
      <c r="L495" s="1003" cm="1">
        <f t="array" ref="L495">INDEX($H495:$K495,0,MATCH(L$450,$H$450:$K$450,0))*HLOOKUP(L$449,$J$446:$R$447,2)</f>
        <v>0</v>
      </c>
      <c r="M495" s="1003" cm="1">
        <f t="array" ref="M495">INDEX($H495:$K495,0,MATCH(M$450,$H$450:$K$450,0))*HLOOKUP(M$449,$J$446:$R$447,2)</f>
        <v>0</v>
      </c>
      <c r="N495" s="1003" cm="1">
        <f t="array" ref="N495">INDEX($H495:$K495,0,MATCH(N$450,$H$450:$K$450,0))*HLOOKUP(N$449,$J$446:$R$447,2)</f>
        <v>0</v>
      </c>
      <c r="O495" s="1003" cm="1">
        <f t="array" ref="O495">INDEX($H495:$K495,0,MATCH(O$450,$H$450:$K$450,0))*HLOOKUP(O$449,$J$446:$R$447,2)</f>
        <v>0</v>
      </c>
      <c r="P495" s="1003" cm="1">
        <f t="array" ref="P495">INDEX($H495:$K495,0,MATCH(P$450,$H$450:$K$450,0))*HLOOKUP(P$449,$J$446:$R$447,2)</f>
        <v>0</v>
      </c>
      <c r="Q495" s="1003" cm="1">
        <f t="array" ref="Q495">INDEX($H495:$K495,0,MATCH(Q$450,$H$450:$K$450,0))*HLOOKUP(Q$449,$J$446:$R$447,2)</f>
        <v>0</v>
      </c>
      <c r="R495" s="1003" cm="1">
        <f t="array" ref="R495">INDEX($H495:$K495,0,MATCH(R$450,$H$450:$K$450,0))*HLOOKUP(R$449,$J$446:$R$447,2)</f>
        <v>0</v>
      </c>
      <c r="S495" s="1003" cm="1">
        <f t="array" ref="S495">INDEX($H495:$K495,0,MATCH(S$450,$H$450:$K$450,0))*HLOOKUP(S$449,$J$446:$R$447,2)</f>
        <v>0</v>
      </c>
      <c r="T495" s="1003" cm="1">
        <f t="array" ref="T495">INDEX($H495:$K495,0,MATCH(T$450,$H$450:$K$450,0))*HLOOKUP(T$449,$J$446:$R$447,2)</f>
        <v>0</v>
      </c>
      <c r="U495" s="1003" cm="1">
        <f t="array" ref="U495">INDEX($H495:$K495,0,MATCH(U$450,$H$450:$K$450,0))*HLOOKUP(U$449,$J$446:$R$447,2)</f>
        <v>0</v>
      </c>
      <c r="V495" s="1003" cm="1">
        <f t="array" ref="V495">INDEX($H495:$K495,0,MATCH(V$450,$H$450:$K$450,0))*HLOOKUP(V$449,$J$446:$R$447,2)</f>
        <v>0</v>
      </c>
      <c r="W495" s="1003" cm="1">
        <f t="array" ref="W495">INDEX($H495:$K495,0,MATCH(W$450,$H$450:$K$450,0))*HLOOKUP(W$449,$J$446:$R$447,2)</f>
        <v>0</v>
      </c>
      <c r="X495" s="1003" cm="1">
        <f t="array" ref="X495">INDEX($H495:$K495,0,MATCH(X$450,$H$450:$K$450,0))*HLOOKUP(X$449,$J$446:$R$447,2)</f>
        <v>0</v>
      </c>
      <c r="Y495" s="1003" cm="1">
        <f t="array" ref="Y495">INDEX($H495:$K495,0,MATCH(Y$450,$H$450:$K$450,0))*HLOOKUP(Y$449,$J$446:$R$447,2)</f>
        <v>0</v>
      </c>
      <c r="Z495" s="1003" cm="1">
        <f t="array" ref="Z495">INDEX($H495:$K495,0,MATCH(Z$450,$H$450:$K$450,0))*HLOOKUP(Z$449,$J$446:$R$447,2)</f>
        <v>0</v>
      </c>
      <c r="AA495" s="1003" cm="1">
        <f t="array" ref="AA495">INDEX($H495:$K495,0,MATCH(AA$450,$H$450:$K$450,0))*HLOOKUP(AA$449,$J$446:$R$447,2)</f>
        <v>0</v>
      </c>
      <c r="AB495" s="1003" cm="1">
        <f t="array" ref="AB495">INDEX($H495:$K495,0,MATCH(AB$450,$H$450:$K$450,0))*HLOOKUP(AB$449,$J$446:$R$447,2)</f>
        <v>0</v>
      </c>
      <c r="AC495" s="1003" cm="1">
        <f t="array" ref="AC495">INDEX($H495:$K495,0,MATCH(AC$450,$H$450:$K$450,0))*HLOOKUP(AC$449,$J$446:$R$447,2)</f>
        <v>0</v>
      </c>
      <c r="AD495" s="1003" cm="1">
        <f t="array" ref="AD495">INDEX($H495:$K495,0,MATCH(AD$450,$H$450:$K$450,0))*HLOOKUP(AD$449,$J$446:$R$447,2)</f>
        <v>0</v>
      </c>
      <c r="AE495" s="1003" cm="1">
        <f t="array" ref="AE495">INDEX($H495:$K495,0,MATCH(AE$450,$H$450:$K$450,0))*HLOOKUP(AE$449,$J$446:$R$447,2)</f>
        <v>0</v>
      </c>
      <c r="AF495" s="1003" cm="1">
        <f t="array" ref="AF495">INDEX($H495:$K495,0,MATCH(AF$450,$H$450:$K$450,0))*HLOOKUP(AF$449,$J$446:$R$447,2)</f>
        <v>0</v>
      </c>
      <c r="AG495" s="1003" cm="1">
        <f t="array" ref="AG495">INDEX($H495:$K495,0,MATCH(AG$450,$H$450:$K$450,0))*HLOOKUP(AG$449,$J$446:$R$447,2)</f>
        <v>0</v>
      </c>
      <c r="AH495" s="1003" cm="1">
        <f t="array" ref="AH495">INDEX($H495:$K495,0,MATCH(AH$450,$H$450:$K$450,0))*HLOOKUP(AH$449,$J$446:$R$447,2)</f>
        <v>0</v>
      </c>
      <c r="AI495" s="1003" cm="1">
        <f t="array" ref="AI495">INDEX($H495:$K495,0,MATCH(AI$450,$H$450:$K$450,0))*HLOOKUP(AI$449,$J$446:$R$447,2)</f>
        <v>0</v>
      </c>
      <c r="AJ495" s="1003" cm="1">
        <f t="array" ref="AJ495">INDEX($H495:$K495,0,MATCH(AJ$450,$H$450:$K$450,0))*HLOOKUP(AJ$449,$J$446:$R$447,2)</f>
        <v>0</v>
      </c>
      <c r="AK495" s="1003" cm="1">
        <f t="array" ref="AK495">INDEX($H495:$K495,0,MATCH(AK$450,$H$450:$K$450,0))*HLOOKUP(AK$449,$J$446:$R$447,2)</f>
        <v>0</v>
      </c>
      <c r="AL495" s="1003" cm="1">
        <f t="array" ref="AL495">INDEX($H495:$K495,0,MATCH(AL$450,$H$450:$K$450,0))*HLOOKUP(AL$449,$J$446:$R$447,2)</f>
        <v>0</v>
      </c>
      <c r="AM495" s="1003" cm="1">
        <f t="array" ref="AM495">INDEX($H495:$K495,0,MATCH(AM$450,$H$450:$K$450,0))*HLOOKUP(AM$449,$J$446:$R$447,2)</f>
        <v>0</v>
      </c>
      <c r="AN495" s="1003" cm="1">
        <f t="array" ref="AN495">INDEX($H495:$K495,0,MATCH(AN$450,$H$450:$K$450,0))*HLOOKUP(AN$449,$J$446:$R$447,2)</f>
        <v>0</v>
      </c>
      <c r="AO495" s="1003" cm="1">
        <f t="array" ref="AO495">INDEX($H495:$K495,0,MATCH(AO$450,$H$450:$K$450,0))*HLOOKUP(AO$449,$J$446:$R$447,2)</f>
        <v>0</v>
      </c>
      <c r="AP495" s="1003" cm="1">
        <f t="array" ref="AP495">INDEX($H495:$K495,0,MATCH(AP$450,$H$450:$K$450,0))*HLOOKUP(AP$449,$J$446:$R$447,2)</f>
        <v>0</v>
      </c>
      <c r="AQ495" s="1003" cm="1">
        <f t="array" ref="AQ495">INDEX($H495:$K495,0,MATCH(AQ$450,$H$450:$K$450,0))*HLOOKUP(AQ$449,$J$446:$R$447,2)</f>
        <v>0</v>
      </c>
      <c r="AR495" s="1003" cm="1">
        <f t="array" ref="AR495">INDEX($H495:$K495,0,MATCH(AR$450,$H$450:$K$450,0))*HLOOKUP(AR$449,$J$446:$R$447,2)</f>
        <v>0</v>
      </c>
      <c r="AS495" s="1003" cm="1">
        <f t="array" ref="AS495">INDEX($H495:$K495,0,MATCH(AS$450,$H$450:$K$450,0))*HLOOKUP(AS$449,$J$446:$R$447,2)</f>
        <v>0</v>
      </c>
      <c r="AT495" s="1003" cm="1">
        <f t="array" ref="AT495">INDEX($H495:$K495,0,MATCH(AT$450,$H$450:$K$450,0))*HLOOKUP(AT$449,$J$446:$R$447,2)</f>
        <v>0</v>
      </c>
      <c r="AU495" s="1003" cm="1">
        <f t="array" ref="AU495">INDEX($H495:$K495,0,MATCH(AU$450,$H$450:$K$450,0))*HLOOKUP(AU$449,$J$446:$R$447,2)</f>
        <v>0</v>
      </c>
      <c r="AV495" s="312"/>
      <c r="AW495" s="312"/>
      <c r="AX495" s="243"/>
      <c r="AY495" s="235"/>
      <c r="AZ495" s="235"/>
      <c r="BA495" s="235"/>
    </row>
    <row r="496" spans="1:53" s="76" customFormat="1" ht="15" outlineLevel="1" x14ac:dyDescent="0.25">
      <c r="A496" s="233"/>
      <c r="B496" s="234"/>
      <c r="C496" s="244"/>
      <c r="D496" s="244"/>
      <c r="E496" s="244"/>
      <c r="F496" s="252"/>
      <c r="G496" s="704" t="str">
        <f t="shared" si="76"/>
        <v>AANWA1a</v>
      </c>
      <c r="H496" s="356">
        <v>0</v>
      </c>
      <c r="I496" s="356">
        <v>0</v>
      </c>
      <c r="J496" s="356">
        <v>0</v>
      </c>
      <c r="K496" s="356">
        <v>0</v>
      </c>
      <c r="L496" s="1003" cm="1">
        <f t="array" ref="L496">INDEX($H496:$K496,0,MATCH(L$450,$H$450:$K$450,0))*HLOOKUP(L$449,$J$446:$R$447,2)</f>
        <v>0</v>
      </c>
      <c r="M496" s="1003" cm="1">
        <f t="array" ref="M496">INDEX($H496:$K496,0,MATCH(M$450,$H$450:$K$450,0))*HLOOKUP(M$449,$J$446:$R$447,2)</f>
        <v>0</v>
      </c>
      <c r="N496" s="1003" cm="1">
        <f t="array" ref="N496">INDEX($H496:$K496,0,MATCH(N$450,$H$450:$K$450,0))*HLOOKUP(N$449,$J$446:$R$447,2)</f>
        <v>0</v>
      </c>
      <c r="O496" s="1003" cm="1">
        <f t="array" ref="O496">INDEX($H496:$K496,0,MATCH(O$450,$H$450:$K$450,0))*HLOOKUP(O$449,$J$446:$R$447,2)</f>
        <v>0</v>
      </c>
      <c r="P496" s="1003" cm="1">
        <f t="array" ref="P496">INDEX($H496:$K496,0,MATCH(P$450,$H$450:$K$450,0))*HLOOKUP(P$449,$J$446:$R$447,2)</f>
        <v>0</v>
      </c>
      <c r="Q496" s="1003" cm="1">
        <f t="array" ref="Q496">INDEX($H496:$K496,0,MATCH(Q$450,$H$450:$K$450,0))*HLOOKUP(Q$449,$J$446:$R$447,2)</f>
        <v>0</v>
      </c>
      <c r="R496" s="1003" cm="1">
        <f t="array" ref="R496">INDEX($H496:$K496,0,MATCH(R$450,$H$450:$K$450,0))*HLOOKUP(R$449,$J$446:$R$447,2)</f>
        <v>0</v>
      </c>
      <c r="S496" s="1003" cm="1">
        <f t="array" ref="S496">INDEX($H496:$K496,0,MATCH(S$450,$H$450:$K$450,0))*HLOOKUP(S$449,$J$446:$R$447,2)</f>
        <v>0</v>
      </c>
      <c r="T496" s="1003" cm="1">
        <f t="array" ref="T496">INDEX($H496:$K496,0,MATCH(T$450,$H$450:$K$450,0))*HLOOKUP(T$449,$J$446:$R$447,2)</f>
        <v>0</v>
      </c>
      <c r="U496" s="1003" cm="1">
        <f t="array" ref="U496">INDEX($H496:$K496,0,MATCH(U$450,$H$450:$K$450,0))*HLOOKUP(U$449,$J$446:$R$447,2)</f>
        <v>0</v>
      </c>
      <c r="V496" s="1003" cm="1">
        <f t="array" ref="V496">INDEX($H496:$K496,0,MATCH(V$450,$H$450:$K$450,0))*HLOOKUP(V$449,$J$446:$R$447,2)</f>
        <v>0</v>
      </c>
      <c r="W496" s="1003" cm="1">
        <f t="array" ref="W496">INDEX($H496:$K496,0,MATCH(W$450,$H$450:$K$450,0))*HLOOKUP(W$449,$J$446:$R$447,2)</f>
        <v>0</v>
      </c>
      <c r="X496" s="1003" cm="1">
        <f t="array" ref="X496">INDEX($H496:$K496,0,MATCH(X$450,$H$450:$K$450,0))*HLOOKUP(X$449,$J$446:$R$447,2)</f>
        <v>0</v>
      </c>
      <c r="Y496" s="1003" cm="1">
        <f t="array" ref="Y496">INDEX($H496:$K496,0,MATCH(Y$450,$H$450:$K$450,0))*HLOOKUP(Y$449,$J$446:$R$447,2)</f>
        <v>0</v>
      </c>
      <c r="Z496" s="1003" cm="1">
        <f t="array" ref="Z496">INDEX($H496:$K496,0,MATCH(Z$450,$H$450:$K$450,0))*HLOOKUP(Z$449,$J$446:$R$447,2)</f>
        <v>0</v>
      </c>
      <c r="AA496" s="1003" cm="1">
        <f t="array" ref="AA496">INDEX($H496:$K496,0,MATCH(AA$450,$H$450:$K$450,0))*HLOOKUP(AA$449,$J$446:$R$447,2)</f>
        <v>0</v>
      </c>
      <c r="AB496" s="1003" cm="1">
        <f t="array" ref="AB496">INDEX($H496:$K496,0,MATCH(AB$450,$H$450:$K$450,0))*HLOOKUP(AB$449,$J$446:$R$447,2)</f>
        <v>0</v>
      </c>
      <c r="AC496" s="1003" cm="1">
        <f t="array" ref="AC496">INDEX($H496:$K496,0,MATCH(AC$450,$H$450:$K$450,0))*HLOOKUP(AC$449,$J$446:$R$447,2)</f>
        <v>0</v>
      </c>
      <c r="AD496" s="1003" cm="1">
        <f t="array" ref="AD496">INDEX($H496:$K496,0,MATCH(AD$450,$H$450:$K$450,0))*HLOOKUP(AD$449,$J$446:$R$447,2)</f>
        <v>0</v>
      </c>
      <c r="AE496" s="1003" cm="1">
        <f t="array" ref="AE496">INDEX($H496:$K496,0,MATCH(AE$450,$H$450:$K$450,0))*HLOOKUP(AE$449,$J$446:$R$447,2)</f>
        <v>0</v>
      </c>
      <c r="AF496" s="1003" cm="1">
        <f t="array" ref="AF496">INDEX($H496:$K496,0,MATCH(AF$450,$H$450:$K$450,0))*HLOOKUP(AF$449,$J$446:$R$447,2)</f>
        <v>0</v>
      </c>
      <c r="AG496" s="1003" cm="1">
        <f t="array" ref="AG496">INDEX($H496:$K496,0,MATCH(AG$450,$H$450:$K$450,0))*HLOOKUP(AG$449,$J$446:$R$447,2)</f>
        <v>0</v>
      </c>
      <c r="AH496" s="1003" cm="1">
        <f t="array" ref="AH496">INDEX($H496:$K496,0,MATCH(AH$450,$H$450:$K$450,0))*HLOOKUP(AH$449,$J$446:$R$447,2)</f>
        <v>0</v>
      </c>
      <c r="AI496" s="1003" cm="1">
        <f t="array" ref="AI496">INDEX($H496:$K496,0,MATCH(AI$450,$H$450:$K$450,0))*HLOOKUP(AI$449,$J$446:$R$447,2)</f>
        <v>0</v>
      </c>
      <c r="AJ496" s="1003" cm="1">
        <f t="array" ref="AJ496">INDEX($H496:$K496,0,MATCH(AJ$450,$H$450:$K$450,0))*HLOOKUP(AJ$449,$J$446:$R$447,2)</f>
        <v>0</v>
      </c>
      <c r="AK496" s="1003" cm="1">
        <f t="array" ref="AK496">INDEX($H496:$K496,0,MATCH(AK$450,$H$450:$K$450,0))*HLOOKUP(AK$449,$J$446:$R$447,2)</f>
        <v>0</v>
      </c>
      <c r="AL496" s="1003" cm="1">
        <f t="array" ref="AL496">INDEX($H496:$K496,0,MATCH(AL$450,$H$450:$K$450,0))*HLOOKUP(AL$449,$J$446:$R$447,2)</f>
        <v>0</v>
      </c>
      <c r="AM496" s="1003" cm="1">
        <f t="array" ref="AM496">INDEX($H496:$K496,0,MATCH(AM$450,$H$450:$K$450,0))*HLOOKUP(AM$449,$J$446:$R$447,2)</f>
        <v>0</v>
      </c>
      <c r="AN496" s="1003" cm="1">
        <f t="array" ref="AN496">INDEX($H496:$K496,0,MATCH(AN$450,$H$450:$K$450,0))*HLOOKUP(AN$449,$J$446:$R$447,2)</f>
        <v>0</v>
      </c>
      <c r="AO496" s="1003" cm="1">
        <f t="array" ref="AO496">INDEX($H496:$K496,0,MATCH(AO$450,$H$450:$K$450,0))*HLOOKUP(AO$449,$J$446:$R$447,2)</f>
        <v>0</v>
      </c>
      <c r="AP496" s="1003" cm="1">
        <f t="array" ref="AP496">INDEX($H496:$K496,0,MATCH(AP$450,$H$450:$K$450,0))*HLOOKUP(AP$449,$J$446:$R$447,2)</f>
        <v>0</v>
      </c>
      <c r="AQ496" s="1003" cm="1">
        <f t="array" ref="AQ496">INDEX($H496:$K496,0,MATCH(AQ$450,$H$450:$K$450,0))*HLOOKUP(AQ$449,$J$446:$R$447,2)</f>
        <v>0</v>
      </c>
      <c r="AR496" s="1003" cm="1">
        <f t="array" ref="AR496">INDEX($H496:$K496,0,MATCH(AR$450,$H$450:$K$450,0))*HLOOKUP(AR$449,$J$446:$R$447,2)</f>
        <v>0</v>
      </c>
      <c r="AS496" s="1003" cm="1">
        <f t="array" ref="AS496">INDEX($H496:$K496,0,MATCH(AS$450,$H$450:$K$450,0))*HLOOKUP(AS$449,$J$446:$R$447,2)</f>
        <v>0</v>
      </c>
      <c r="AT496" s="1003" cm="1">
        <f t="array" ref="AT496">INDEX($H496:$K496,0,MATCH(AT$450,$H$450:$K$450,0))*HLOOKUP(AT$449,$J$446:$R$447,2)</f>
        <v>0</v>
      </c>
      <c r="AU496" s="1003" cm="1">
        <f t="array" ref="AU496">INDEX($H496:$K496,0,MATCH(AU$450,$H$450:$K$450,0))*HLOOKUP(AU$449,$J$446:$R$447,2)</f>
        <v>0</v>
      </c>
      <c r="AV496" s="312"/>
      <c r="AW496" s="312"/>
      <c r="AX496" s="243"/>
      <c r="AY496" s="235"/>
      <c r="AZ496" s="235"/>
      <c r="BA496" s="235"/>
    </row>
    <row r="497" spans="1:53" s="76" customFormat="1" ht="15" outlineLevel="1" x14ac:dyDescent="0.25">
      <c r="A497" s="233"/>
      <c r="B497" s="234"/>
      <c r="C497" s="244"/>
      <c r="D497" s="244"/>
      <c r="E497" s="244"/>
      <c r="F497" s="252"/>
      <c r="G497" s="704" t="str">
        <f t="shared" si="76"/>
        <v>AAANWa</v>
      </c>
      <c r="H497" s="356">
        <v>0</v>
      </c>
      <c r="I497" s="356">
        <v>0</v>
      </c>
      <c r="J497" s="356">
        <v>0</v>
      </c>
      <c r="K497" s="356">
        <v>0</v>
      </c>
      <c r="L497" s="1003" cm="1">
        <f t="array" ref="L497">INDEX($H497:$K497,0,MATCH(L$450,$H$450:$K$450,0))*HLOOKUP(L$449,$J$446:$R$447,2)</f>
        <v>0</v>
      </c>
      <c r="M497" s="1003" cm="1">
        <f t="array" ref="M497">INDEX($H497:$K497,0,MATCH(M$450,$H$450:$K$450,0))*HLOOKUP(M$449,$J$446:$R$447,2)</f>
        <v>0</v>
      </c>
      <c r="N497" s="1003" cm="1">
        <f t="array" ref="N497">INDEX($H497:$K497,0,MATCH(N$450,$H$450:$K$450,0))*HLOOKUP(N$449,$J$446:$R$447,2)</f>
        <v>0</v>
      </c>
      <c r="O497" s="1003" cm="1">
        <f t="array" ref="O497">INDEX($H497:$K497,0,MATCH(O$450,$H$450:$K$450,0))*HLOOKUP(O$449,$J$446:$R$447,2)</f>
        <v>0</v>
      </c>
      <c r="P497" s="1003" cm="1">
        <f t="array" ref="P497">INDEX($H497:$K497,0,MATCH(P$450,$H$450:$K$450,0))*HLOOKUP(P$449,$J$446:$R$447,2)</f>
        <v>0</v>
      </c>
      <c r="Q497" s="1003" cm="1">
        <f t="array" ref="Q497">INDEX($H497:$K497,0,MATCH(Q$450,$H$450:$K$450,0))*HLOOKUP(Q$449,$J$446:$R$447,2)</f>
        <v>0</v>
      </c>
      <c r="R497" s="1003" cm="1">
        <f t="array" ref="R497">INDEX($H497:$K497,0,MATCH(R$450,$H$450:$K$450,0))*HLOOKUP(R$449,$J$446:$R$447,2)</f>
        <v>0</v>
      </c>
      <c r="S497" s="1003" cm="1">
        <f t="array" ref="S497">INDEX($H497:$K497,0,MATCH(S$450,$H$450:$K$450,0))*HLOOKUP(S$449,$J$446:$R$447,2)</f>
        <v>0</v>
      </c>
      <c r="T497" s="1003" cm="1">
        <f t="array" ref="T497">INDEX($H497:$K497,0,MATCH(T$450,$H$450:$K$450,0))*HLOOKUP(T$449,$J$446:$R$447,2)</f>
        <v>0</v>
      </c>
      <c r="U497" s="1003" cm="1">
        <f t="array" ref="U497">INDEX($H497:$K497,0,MATCH(U$450,$H$450:$K$450,0))*HLOOKUP(U$449,$J$446:$R$447,2)</f>
        <v>0</v>
      </c>
      <c r="V497" s="1003" cm="1">
        <f t="array" ref="V497">INDEX($H497:$K497,0,MATCH(V$450,$H$450:$K$450,0))*HLOOKUP(V$449,$J$446:$R$447,2)</f>
        <v>0</v>
      </c>
      <c r="W497" s="1003" cm="1">
        <f t="array" ref="W497">INDEX($H497:$K497,0,MATCH(W$450,$H$450:$K$450,0))*HLOOKUP(W$449,$J$446:$R$447,2)</f>
        <v>0</v>
      </c>
      <c r="X497" s="1003" cm="1">
        <f t="array" ref="X497">INDEX($H497:$K497,0,MATCH(X$450,$H$450:$K$450,0))*HLOOKUP(X$449,$J$446:$R$447,2)</f>
        <v>0</v>
      </c>
      <c r="Y497" s="1003" cm="1">
        <f t="array" ref="Y497">INDEX($H497:$K497,0,MATCH(Y$450,$H$450:$K$450,0))*HLOOKUP(Y$449,$J$446:$R$447,2)</f>
        <v>0</v>
      </c>
      <c r="Z497" s="1003" cm="1">
        <f t="array" ref="Z497">INDEX($H497:$K497,0,MATCH(Z$450,$H$450:$K$450,0))*HLOOKUP(Z$449,$J$446:$R$447,2)</f>
        <v>0</v>
      </c>
      <c r="AA497" s="1003" cm="1">
        <f t="array" ref="AA497">INDEX($H497:$K497,0,MATCH(AA$450,$H$450:$K$450,0))*HLOOKUP(AA$449,$J$446:$R$447,2)</f>
        <v>0</v>
      </c>
      <c r="AB497" s="1003" cm="1">
        <f t="array" ref="AB497">INDEX($H497:$K497,0,MATCH(AB$450,$H$450:$K$450,0))*HLOOKUP(AB$449,$J$446:$R$447,2)</f>
        <v>0</v>
      </c>
      <c r="AC497" s="1003" cm="1">
        <f t="array" ref="AC497">INDEX($H497:$K497,0,MATCH(AC$450,$H$450:$K$450,0))*HLOOKUP(AC$449,$J$446:$R$447,2)</f>
        <v>0</v>
      </c>
      <c r="AD497" s="1003" cm="1">
        <f t="array" ref="AD497">INDEX($H497:$K497,0,MATCH(AD$450,$H$450:$K$450,0))*HLOOKUP(AD$449,$J$446:$R$447,2)</f>
        <v>0</v>
      </c>
      <c r="AE497" s="1003" cm="1">
        <f t="array" ref="AE497">INDEX($H497:$K497,0,MATCH(AE$450,$H$450:$K$450,0))*HLOOKUP(AE$449,$J$446:$R$447,2)</f>
        <v>0</v>
      </c>
      <c r="AF497" s="1003" cm="1">
        <f t="array" ref="AF497">INDEX($H497:$K497,0,MATCH(AF$450,$H$450:$K$450,0))*HLOOKUP(AF$449,$J$446:$R$447,2)</f>
        <v>0</v>
      </c>
      <c r="AG497" s="1003" cm="1">
        <f t="array" ref="AG497">INDEX($H497:$K497,0,MATCH(AG$450,$H$450:$K$450,0))*HLOOKUP(AG$449,$J$446:$R$447,2)</f>
        <v>0</v>
      </c>
      <c r="AH497" s="1003" cm="1">
        <f t="array" ref="AH497">INDEX($H497:$K497,0,MATCH(AH$450,$H$450:$K$450,0))*HLOOKUP(AH$449,$J$446:$R$447,2)</f>
        <v>0</v>
      </c>
      <c r="AI497" s="1003" cm="1">
        <f t="array" ref="AI497">INDEX($H497:$K497,0,MATCH(AI$450,$H$450:$K$450,0))*HLOOKUP(AI$449,$J$446:$R$447,2)</f>
        <v>0</v>
      </c>
      <c r="AJ497" s="1003" cm="1">
        <f t="array" ref="AJ497">INDEX($H497:$K497,0,MATCH(AJ$450,$H$450:$K$450,0))*HLOOKUP(AJ$449,$J$446:$R$447,2)</f>
        <v>0</v>
      </c>
      <c r="AK497" s="1003" cm="1">
        <f t="array" ref="AK497">INDEX($H497:$K497,0,MATCH(AK$450,$H$450:$K$450,0))*HLOOKUP(AK$449,$J$446:$R$447,2)</f>
        <v>0</v>
      </c>
      <c r="AL497" s="1003" cm="1">
        <f t="array" ref="AL497">INDEX($H497:$K497,0,MATCH(AL$450,$H$450:$K$450,0))*HLOOKUP(AL$449,$J$446:$R$447,2)</f>
        <v>0</v>
      </c>
      <c r="AM497" s="1003" cm="1">
        <f t="array" ref="AM497">INDEX($H497:$K497,0,MATCH(AM$450,$H$450:$K$450,0))*HLOOKUP(AM$449,$J$446:$R$447,2)</f>
        <v>0</v>
      </c>
      <c r="AN497" s="1003" cm="1">
        <f t="array" ref="AN497">INDEX($H497:$K497,0,MATCH(AN$450,$H$450:$K$450,0))*HLOOKUP(AN$449,$J$446:$R$447,2)</f>
        <v>0</v>
      </c>
      <c r="AO497" s="1003" cm="1">
        <f t="array" ref="AO497">INDEX($H497:$K497,0,MATCH(AO$450,$H$450:$K$450,0))*HLOOKUP(AO$449,$J$446:$R$447,2)</f>
        <v>0</v>
      </c>
      <c r="AP497" s="1003" cm="1">
        <f t="array" ref="AP497">INDEX($H497:$K497,0,MATCH(AP$450,$H$450:$K$450,0))*HLOOKUP(AP$449,$J$446:$R$447,2)</f>
        <v>0</v>
      </c>
      <c r="AQ497" s="1003" cm="1">
        <f t="array" ref="AQ497">INDEX($H497:$K497,0,MATCH(AQ$450,$H$450:$K$450,0))*HLOOKUP(AQ$449,$J$446:$R$447,2)</f>
        <v>0</v>
      </c>
      <c r="AR497" s="1003" cm="1">
        <f t="array" ref="AR497">INDEX($H497:$K497,0,MATCH(AR$450,$H$450:$K$450,0))*HLOOKUP(AR$449,$J$446:$R$447,2)</f>
        <v>0</v>
      </c>
      <c r="AS497" s="1003" cm="1">
        <f t="array" ref="AS497">INDEX($H497:$K497,0,MATCH(AS$450,$H$450:$K$450,0))*HLOOKUP(AS$449,$J$446:$R$447,2)</f>
        <v>0</v>
      </c>
      <c r="AT497" s="1003" cm="1">
        <f t="array" ref="AT497">INDEX($H497:$K497,0,MATCH(AT$450,$H$450:$K$450,0))*HLOOKUP(AT$449,$J$446:$R$447,2)</f>
        <v>0</v>
      </c>
      <c r="AU497" s="1003" cm="1">
        <f t="array" ref="AU497">INDEX($H497:$K497,0,MATCH(AU$450,$H$450:$K$450,0))*HLOOKUP(AU$449,$J$446:$R$447,2)</f>
        <v>0</v>
      </c>
      <c r="AV497" s="312"/>
      <c r="AW497" s="312"/>
      <c r="AX497" s="243"/>
      <c r="AY497" s="235"/>
      <c r="AZ497" s="235"/>
      <c r="BA497" s="235"/>
    </row>
    <row r="498" spans="1:53" s="76" customFormat="1" ht="15" outlineLevel="1" x14ac:dyDescent="0.25">
      <c r="A498" s="233"/>
      <c r="B498" s="234"/>
      <c r="C498" s="244"/>
      <c r="D498" s="244"/>
      <c r="E498" s="244"/>
      <c r="F498" s="252"/>
      <c r="G498" s="252"/>
      <c r="I498" s="252"/>
      <c r="J498" s="252"/>
      <c r="K498" s="252"/>
      <c r="L498" s="252"/>
      <c r="M498" s="252"/>
      <c r="N498" s="252"/>
      <c r="O498" s="252"/>
      <c r="P498" s="252"/>
      <c r="Q498" s="252"/>
      <c r="R498" s="252"/>
      <c r="S498" s="252"/>
      <c r="T498" s="252"/>
      <c r="U498" s="252"/>
      <c r="V498" s="252"/>
      <c r="W498" s="252"/>
      <c r="X498" s="25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c r="AS498" s="312"/>
      <c r="AT498" s="312"/>
      <c r="AU498" s="312"/>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651" t="s">
        <v>819</v>
      </c>
      <c r="I500" s="687"/>
      <c r="J500" s="1001" t="s">
        <v>411</v>
      </c>
      <c r="K500" s="1001" t="s">
        <v>807</v>
      </c>
      <c r="L500" s="1001" t="s">
        <v>808</v>
      </c>
      <c r="M500" s="1001" t="s">
        <v>809</v>
      </c>
      <c r="N500" s="1001" t="s">
        <v>810</v>
      </c>
      <c r="O500" s="1001" t="s">
        <v>811</v>
      </c>
      <c r="P500" s="1001" t="s">
        <v>812</v>
      </c>
      <c r="Q500" s="1001" t="s">
        <v>813</v>
      </c>
      <c r="R500" s="1001" t="s">
        <v>814</v>
      </c>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687" customFormat="1" ht="15" outlineLevel="1" x14ac:dyDescent="0.25">
      <c r="A501" s="691"/>
      <c r="B501" s="688"/>
      <c r="C501" s="700"/>
      <c r="D501" s="700"/>
      <c r="E501" s="700"/>
      <c r="F501" s="704"/>
      <c r="G501" s="651"/>
      <c r="I501" s="687" t="s">
        <v>1145</v>
      </c>
      <c r="J501" s="1002">
        <v>1</v>
      </c>
      <c r="K501" s="1002">
        <v>1</v>
      </c>
      <c r="L501" s="1002">
        <v>1</v>
      </c>
      <c r="M501" s="1002">
        <v>1</v>
      </c>
      <c r="N501" s="1002">
        <v>1</v>
      </c>
      <c r="O501" s="1002">
        <v>1</v>
      </c>
      <c r="P501" s="1002">
        <v>1</v>
      </c>
      <c r="Q501" s="1002">
        <v>1</v>
      </c>
      <c r="R501" s="1002">
        <v>1</v>
      </c>
      <c r="S501" s="704"/>
      <c r="T501" s="704"/>
      <c r="U501" s="704"/>
      <c r="V501" s="704"/>
      <c r="W501" s="704"/>
      <c r="X501" s="704"/>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695"/>
      <c r="AY501" s="690"/>
      <c r="AZ501" s="690"/>
      <c r="BA501" s="690"/>
    </row>
    <row r="502" spans="1:53" s="687" customFormat="1" ht="15" outlineLevel="1" x14ac:dyDescent="0.25">
      <c r="A502" s="691"/>
      <c r="B502" s="688"/>
      <c r="C502" s="700"/>
      <c r="D502" s="700"/>
      <c r="E502" s="700"/>
      <c r="F502" s="704"/>
      <c r="G502" s="651"/>
      <c r="I502" s="704"/>
      <c r="J502" s="704"/>
      <c r="K502" s="704"/>
      <c r="L502" s="704"/>
      <c r="M502" s="704"/>
      <c r="N502" s="704"/>
      <c r="O502" s="704"/>
      <c r="P502" s="704"/>
      <c r="Q502" s="704"/>
      <c r="R502" s="704"/>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76" customFormat="1" ht="15" outlineLevel="1" x14ac:dyDescent="0.25">
      <c r="A503" s="233"/>
      <c r="B503" s="234"/>
      <c r="C503" s="244"/>
      <c r="D503" s="244"/>
      <c r="E503" s="244"/>
      <c r="F503" s="252"/>
      <c r="G503" s="252" t="s">
        <v>821</v>
      </c>
      <c r="H503" s="76" t="s">
        <v>838</v>
      </c>
      <c r="I503" s="76" t="s">
        <v>838</v>
      </c>
      <c r="J503" s="76" t="s">
        <v>838</v>
      </c>
      <c r="K503" s="76" t="s">
        <v>838</v>
      </c>
      <c r="L503" s="76" t="s">
        <v>411</v>
      </c>
      <c r="M503" s="76" t="s">
        <v>411</v>
      </c>
      <c r="N503" s="76" t="s">
        <v>411</v>
      </c>
      <c r="O503" s="76" t="s">
        <v>411</v>
      </c>
      <c r="P503" s="76" t="s">
        <v>807</v>
      </c>
      <c r="Q503" s="76" t="s">
        <v>807</v>
      </c>
      <c r="R503" s="76" t="s">
        <v>807</v>
      </c>
      <c r="S503" s="76" t="s">
        <v>807</v>
      </c>
      <c r="T503" s="76" t="s">
        <v>808</v>
      </c>
      <c r="U503" s="76" t="s">
        <v>808</v>
      </c>
      <c r="V503" s="76" t="s">
        <v>808</v>
      </c>
      <c r="W503" s="76" t="s">
        <v>808</v>
      </c>
      <c r="X503" s="76" t="s">
        <v>809</v>
      </c>
      <c r="Y503" s="76" t="s">
        <v>809</v>
      </c>
      <c r="Z503" s="76" t="s">
        <v>809</v>
      </c>
      <c r="AA503" s="76" t="s">
        <v>809</v>
      </c>
      <c r="AB503" s="76" t="s">
        <v>810</v>
      </c>
      <c r="AC503" s="76" t="s">
        <v>810</v>
      </c>
      <c r="AD503" s="76" t="s">
        <v>810</v>
      </c>
      <c r="AE503" s="76" t="s">
        <v>810</v>
      </c>
      <c r="AF503" s="76" t="s">
        <v>811</v>
      </c>
      <c r="AG503" s="76" t="s">
        <v>811</v>
      </c>
      <c r="AH503" s="76" t="s">
        <v>811</v>
      </c>
      <c r="AI503" s="76" t="s">
        <v>811</v>
      </c>
      <c r="AJ503" s="76" t="s">
        <v>812</v>
      </c>
      <c r="AK503" s="76" t="s">
        <v>812</v>
      </c>
      <c r="AL503" s="76" t="s">
        <v>812</v>
      </c>
      <c r="AM503" s="76" t="s">
        <v>812</v>
      </c>
      <c r="AN503" s="76" t="s">
        <v>813</v>
      </c>
      <c r="AO503" s="76" t="s">
        <v>813</v>
      </c>
      <c r="AP503" s="76" t="s">
        <v>813</v>
      </c>
      <c r="AQ503" s="76" t="s">
        <v>813</v>
      </c>
      <c r="AR503" s="76" t="s">
        <v>814</v>
      </c>
      <c r="AS503" s="76" t="s">
        <v>814</v>
      </c>
      <c r="AT503" s="76" t="s">
        <v>814</v>
      </c>
      <c r="AU503" s="76" t="s">
        <v>814</v>
      </c>
      <c r="AV503" s="312"/>
      <c r="AW503" s="312"/>
      <c r="AX503" s="243"/>
      <c r="AY503" s="235"/>
      <c r="AZ503" s="235"/>
      <c r="BA503" s="235"/>
    </row>
    <row r="504" spans="1:53" s="76" customFormat="1" ht="15" outlineLevel="1" x14ac:dyDescent="0.25">
      <c r="A504" s="233"/>
      <c r="B504" s="234"/>
      <c r="C504" s="244"/>
      <c r="D504" s="244"/>
      <c r="E504" s="244"/>
      <c r="F504" s="252"/>
      <c r="G504" s="252" t="s">
        <v>822</v>
      </c>
      <c r="H504" s="76" t="s">
        <v>358</v>
      </c>
      <c r="I504" s="76" t="s">
        <v>359</v>
      </c>
      <c r="J504" s="76" t="s">
        <v>1142</v>
      </c>
      <c r="K504" s="76" t="s">
        <v>360</v>
      </c>
      <c r="L504" s="76" t="str">
        <f>H504</f>
        <v>agflow</v>
      </c>
      <c r="M504" s="687" t="str">
        <f t="shared" ref="M504:AU504" si="77">I504</f>
        <v>ureamop</v>
      </c>
      <c r="N504" s="687" t="str">
        <f t="shared" si="77"/>
        <v>urea-late</v>
      </c>
      <c r="O504" s="687" t="str">
        <f t="shared" si="77"/>
        <v>ns31</v>
      </c>
      <c r="P504" s="687" t="str">
        <f t="shared" si="77"/>
        <v>agflow</v>
      </c>
      <c r="Q504" s="687" t="str">
        <f t="shared" si="77"/>
        <v>ureamop</v>
      </c>
      <c r="R504" s="687" t="str">
        <f t="shared" si="77"/>
        <v>urea-late</v>
      </c>
      <c r="S504" s="687" t="str">
        <f t="shared" si="77"/>
        <v>ns31</v>
      </c>
      <c r="T504" s="687" t="str">
        <f t="shared" si="77"/>
        <v>agflow</v>
      </c>
      <c r="U504" s="687" t="str">
        <f t="shared" si="77"/>
        <v>ureamop</v>
      </c>
      <c r="V504" s="687" t="str">
        <f t="shared" si="77"/>
        <v>urea-late</v>
      </c>
      <c r="W504" s="687" t="str">
        <f t="shared" si="77"/>
        <v>ns31</v>
      </c>
      <c r="X504" s="687" t="str">
        <f t="shared" si="77"/>
        <v>agflow</v>
      </c>
      <c r="Y504" s="687" t="str">
        <f t="shared" si="77"/>
        <v>ureamop</v>
      </c>
      <c r="Z504" s="687" t="str">
        <f t="shared" si="77"/>
        <v>urea-late</v>
      </c>
      <c r="AA504" s="687" t="str">
        <f t="shared" si="77"/>
        <v>ns31</v>
      </c>
      <c r="AB504" s="687" t="str">
        <f t="shared" si="77"/>
        <v>agflow</v>
      </c>
      <c r="AC504" s="687" t="str">
        <f t="shared" si="77"/>
        <v>ureamop</v>
      </c>
      <c r="AD504" s="687" t="str">
        <f t="shared" si="77"/>
        <v>urea-late</v>
      </c>
      <c r="AE504" s="687" t="str">
        <f t="shared" si="77"/>
        <v>ns31</v>
      </c>
      <c r="AF504" s="687" t="str">
        <f t="shared" si="77"/>
        <v>agflow</v>
      </c>
      <c r="AG504" s="687" t="str">
        <f t="shared" si="77"/>
        <v>ureamop</v>
      </c>
      <c r="AH504" s="687" t="str">
        <f t="shared" si="77"/>
        <v>urea-late</v>
      </c>
      <c r="AI504" s="687" t="str">
        <f t="shared" si="77"/>
        <v>ns31</v>
      </c>
      <c r="AJ504" s="687" t="str">
        <f t="shared" si="77"/>
        <v>agflow</v>
      </c>
      <c r="AK504" s="687" t="str">
        <f t="shared" si="77"/>
        <v>ureamop</v>
      </c>
      <c r="AL504" s="687" t="str">
        <f t="shared" si="77"/>
        <v>urea-late</v>
      </c>
      <c r="AM504" s="687" t="str">
        <f t="shared" si="77"/>
        <v>ns31</v>
      </c>
      <c r="AN504" s="687" t="str">
        <f t="shared" si="77"/>
        <v>agflow</v>
      </c>
      <c r="AO504" s="687" t="str">
        <f t="shared" si="77"/>
        <v>ureamop</v>
      </c>
      <c r="AP504" s="687" t="str">
        <f t="shared" si="77"/>
        <v>urea-late</v>
      </c>
      <c r="AQ504" s="687" t="str">
        <f t="shared" si="77"/>
        <v>ns31</v>
      </c>
      <c r="AR504" s="687" t="str">
        <f t="shared" si="77"/>
        <v>agflow</v>
      </c>
      <c r="AS504" s="687" t="str">
        <f t="shared" si="77"/>
        <v>ureamop</v>
      </c>
      <c r="AT504" s="687" t="str">
        <f t="shared" si="77"/>
        <v>urea-late</v>
      </c>
      <c r="AU504" s="687" t="str">
        <f t="shared" si="77"/>
        <v>ns31</v>
      </c>
      <c r="AV504" s="312"/>
      <c r="AW504" s="312"/>
      <c r="AX504" s="243"/>
      <c r="AY504" s="235"/>
      <c r="AZ504" s="235"/>
      <c r="BA504" s="235"/>
    </row>
    <row r="505" spans="1:53" s="76" customFormat="1" ht="15" outlineLevel="1" x14ac:dyDescent="0.25">
      <c r="A505" s="233"/>
      <c r="B505" s="234"/>
      <c r="C505" s="244"/>
      <c r="D505" s="244"/>
      <c r="E505" s="244"/>
      <c r="F505" s="252"/>
      <c r="G505" s="252" t="str">
        <f t="shared" ref="G505:G551" si="78">_xlfn.CONCAT(H231:M231)</f>
        <v>AAAA2A1a</v>
      </c>
      <c r="H505" s="356">
        <f>IF(H451&gt;0,1,0)</f>
        <v>0</v>
      </c>
      <c r="I505" s="356">
        <f>IF(I451&gt;0,1,0)</f>
        <v>0</v>
      </c>
      <c r="J505" s="356">
        <f>IF(J451&gt;0,1,0)</f>
        <v>0</v>
      </c>
      <c r="K505" s="356">
        <f>IF(K451&gt;0,1,0)</f>
        <v>0</v>
      </c>
      <c r="L505" s="1003" cm="1">
        <f t="array" ref="L505">INDEX($H505:$K505,0,MATCH(L$504,$H$504:$K$504,0))*HLOOKUP(L$503,$J$500:$R$501,2)</f>
        <v>0</v>
      </c>
      <c r="M505" s="1003" cm="1">
        <f t="array" ref="M505">INDEX($H505:$K505,0,MATCH(M$504,$H$504:$K$504,0))*HLOOKUP(M$503,$J$500:$R$501,2)</f>
        <v>0</v>
      </c>
      <c r="N505" s="1003" cm="1">
        <f t="array" ref="N505">INDEX($H505:$K505,0,MATCH(N$504,$H$504:$K$504,0))*HLOOKUP(N$503,$J$500:$R$501,2)</f>
        <v>0</v>
      </c>
      <c r="O505" s="1003" cm="1">
        <f t="array" ref="O505">INDEX($H505:$K505,0,MATCH(O$504,$H$504:$K$504,0))*HLOOKUP(O$503,$J$500:$R$501,2)</f>
        <v>0</v>
      </c>
      <c r="P505" s="1003" cm="1">
        <f t="array" ref="P505">INDEX($H505:$K505,0,MATCH(P$504,$H$504:$K$504,0))*HLOOKUP(P$503,$J$500:$R$501,2)</f>
        <v>0</v>
      </c>
      <c r="Q505" s="1003" cm="1">
        <f t="array" ref="Q505">INDEX($H505:$K505,0,MATCH(Q$504,$H$504:$K$504,0))*HLOOKUP(Q$503,$J$500:$R$501,2)</f>
        <v>0</v>
      </c>
      <c r="R505" s="1003" cm="1">
        <f t="array" ref="R505">INDEX($H505:$K505,0,MATCH(R$504,$H$504:$K$504,0))*HLOOKUP(R$503,$J$500:$R$501,2)</f>
        <v>0</v>
      </c>
      <c r="S505" s="1003" cm="1">
        <f t="array" ref="S505">INDEX($H505:$K505,0,MATCH(S$504,$H$504:$K$504,0))*HLOOKUP(S$503,$J$500:$R$501,2)</f>
        <v>0</v>
      </c>
      <c r="T505" s="1003" cm="1">
        <f t="array" ref="T505">INDEX($H505:$K505,0,MATCH(T$504,$H$504:$K$504,0))*HLOOKUP(T$503,$J$500:$R$501,2)</f>
        <v>0</v>
      </c>
      <c r="U505" s="1003" cm="1">
        <f t="array" ref="U505">INDEX($H505:$K505,0,MATCH(U$504,$H$504:$K$504,0))*HLOOKUP(U$503,$J$500:$R$501,2)</f>
        <v>0</v>
      </c>
      <c r="V505" s="1003" cm="1">
        <f t="array" ref="V505">INDEX($H505:$K505,0,MATCH(V$504,$H$504:$K$504,0))*HLOOKUP(V$503,$J$500:$R$501,2)</f>
        <v>0</v>
      </c>
      <c r="W505" s="1003" cm="1">
        <f t="array" ref="W505">INDEX($H505:$K505,0,MATCH(W$504,$H$504:$K$504,0))*HLOOKUP(W$503,$J$500:$R$501,2)</f>
        <v>0</v>
      </c>
      <c r="X505" s="1003" cm="1">
        <f t="array" ref="X505">INDEX($H505:$K505,0,MATCH(X$504,$H$504:$K$504,0))*HLOOKUP(X$503,$J$500:$R$501,2)</f>
        <v>0</v>
      </c>
      <c r="Y505" s="1003" cm="1">
        <f t="array" ref="Y505">INDEX($H505:$K505,0,MATCH(Y$504,$H$504:$K$504,0))*HLOOKUP(Y$503,$J$500:$R$501,2)</f>
        <v>0</v>
      </c>
      <c r="Z505" s="1003" cm="1">
        <f t="array" ref="Z505">INDEX($H505:$K505,0,MATCH(Z$504,$H$504:$K$504,0))*HLOOKUP(Z$503,$J$500:$R$501,2)</f>
        <v>0</v>
      </c>
      <c r="AA505" s="1003" cm="1">
        <f t="array" ref="AA505">INDEX($H505:$K505,0,MATCH(AA$504,$H$504:$K$504,0))*HLOOKUP(AA$503,$J$500:$R$501,2)</f>
        <v>0</v>
      </c>
      <c r="AB505" s="1003" cm="1">
        <f t="array" ref="AB505">INDEX($H505:$K505,0,MATCH(AB$504,$H$504:$K$504,0))*HLOOKUP(AB$503,$J$500:$R$501,2)</f>
        <v>0</v>
      </c>
      <c r="AC505" s="1003" cm="1">
        <f t="array" ref="AC505">INDEX($H505:$K505,0,MATCH(AC$504,$H$504:$K$504,0))*HLOOKUP(AC$503,$J$500:$R$501,2)</f>
        <v>0</v>
      </c>
      <c r="AD505" s="1003" cm="1">
        <f t="array" ref="AD505">INDEX($H505:$K505,0,MATCH(AD$504,$H$504:$K$504,0))*HLOOKUP(AD$503,$J$500:$R$501,2)</f>
        <v>0</v>
      </c>
      <c r="AE505" s="1003" cm="1">
        <f t="array" ref="AE505">INDEX($H505:$K505,0,MATCH(AE$504,$H$504:$K$504,0))*HLOOKUP(AE$503,$J$500:$R$501,2)</f>
        <v>0</v>
      </c>
      <c r="AF505" s="1003" cm="1">
        <f t="array" ref="AF505">INDEX($H505:$K505,0,MATCH(AF$504,$H$504:$K$504,0))*HLOOKUP(AF$503,$J$500:$R$501,2)</f>
        <v>0</v>
      </c>
      <c r="AG505" s="1003" cm="1">
        <f t="array" ref="AG505">INDEX($H505:$K505,0,MATCH(AG$504,$H$504:$K$504,0))*HLOOKUP(AG$503,$J$500:$R$501,2)</f>
        <v>0</v>
      </c>
      <c r="AH505" s="1003" cm="1">
        <f t="array" ref="AH505">INDEX($H505:$K505,0,MATCH(AH$504,$H$504:$K$504,0))*HLOOKUP(AH$503,$J$500:$R$501,2)</f>
        <v>0</v>
      </c>
      <c r="AI505" s="1003" cm="1">
        <f t="array" ref="AI505">INDEX($H505:$K505,0,MATCH(AI$504,$H$504:$K$504,0))*HLOOKUP(AI$503,$J$500:$R$501,2)</f>
        <v>0</v>
      </c>
      <c r="AJ505" s="1003" cm="1">
        <f t="array" ref="AJ505">INDEX($H505:$K505,0,MATCH(AJ$504,$H$504:$K$504,0))*HLOOKUP(AJ$503,$J$500:$R$501,2)</f>
        <v>0</v>
      </c>
      <c r="AK505" s="1003" cm="1">
        <f t="array" ref="AK505">INDEX($H505:$K505,0,MATCH(AK$504,$H$504:$K$504,0))*HLOOKUP(AK$503,$J$500:$R$501,2)</f>
        <v>0</v>
      </c>
      <c r="AL505" s="1003" cm="1">
        <f t="array" ref="AL505">INDEX($H505:$K505,0,MATCH(AL$504,$H$504:$K$504,0))*HLOOKUP(AL$503,$J$500:$R$501,2)</f>
        <v>0</v>
      </c>
      <c r="AM505" s="1003" cm="1">
        <f t="array" ref="AM505">INDEX($H505:$K505,0,MATCH(AM$504,$H$504:$K$504,0))*HLOOKUP(AM$503,$J$500:$R$501,2)</f>
        <v>0</v>
      </c>
      <c r="AN505" s="1003" cm="1">
        <f t="array" ref="AN505">INDEX($H505:$K505,0,MATCH(AN$504,$H$504:$K$504,0))*HLOOKUP(AN$503,$J$500:$R$501,2)</f>
        <v>0</v>
      </c>
      <c r="AO505" s="1003" cm="1">
        <f t="array" ref="AO505">INDEX($H505:$K505,0,MATCH(AO$504,$H$504:$K$504,0))*HLOOKUP(AO$503,$J$500:$R$501,2)</f>
        <v>0</v>
      </c>
      <c r="AP505" s="1003" cm="1">
        <f t="array" ref="AP505">INDEX($H505:$K505,0,MATCH(AP$504,$H$504:$K$504,0))*HLOOKUP(AP$503,$J$500:$R$501,2)</f>
        <v>0</v>
      </c>
      <c r="AQ505" s="1003" cm="1">
        <f t="array" ref="AQ505">INDEX($H505:$K505,0,MATCH(AQ$504,$H$504:$K$504,0))*HLOOKUP(AQ$503,$J$500:$R$501,2)</f>
        <v>0</v>
      </c>
      <c r="AR505" s="1003" cm="1">
        <f t="array" ref="AR505">INDEX($H505:$K505,0,MATCH(AR$504,$H$504:$K$504,0))*HLOOKUP(AR$503,$J$500:$R$501,2)</f>
        <v>0</v>
      </c>
      <c r="AS505" s="1003" cm="1">
        <f t="array" ref="AS505">INDEX($H505:$K505,0,MATCH(AS$504,$H$504:$K$504,0))*HLOOKUP(AS$503,$J$500:$R$501,2)</f>
        <v>0</v>
      </c>
      <c r="AT505" s="1003" cm="1">
        <f t="array" ref="AT505">INDEX($H505:$K505,0,MATCH(AT$504,$H$504:$K$504,0))*HLOOKUP(AT$503,$J$500:$R$501,2)</f>
        <v>0</v>
      </c>
      <c r="AU505" s="1003" cm="1">
        <f t="array" ref="AU505">INDEX($H505:$K505,0,MATCH(AU$504,$H$504:$K$504,0))*HLOOKUP(AU$503,$J$500:$R$501,2)</f>
        <v>0</v>
      </c>
      <c r="AV505" s="312"/>
      <c r="AW505" s="312"/>
      <c r="AX505" s="243"/>
      <c r="AY505" s="235"/>
      <c r="AZ505" s="235"/>
      <c r="BA505" s="235"/>
    </row>
    <row r="506" spans="1:53" s="687" customFormat="1" ht="15" outlineLevel="1" x14ac:dyDescent="0.25">
      <c r="A506" s="691"/>
      <c r="B506" s="688"/>
      <c r="C506" s="700"/>
      <c r="D506" s="700"/>
      <c r="E506" s="700"/>
      <c r="F506" s="704"/>
      <c r="G506" s="704" t="str">
        <f t="shared" si="78"/>
        <v>GGGGAg1a2</v>
      </c>
      <c r="H506" s="356">
        <f t="shared" ref="H506:K506" si="79">IF(H452&gt;0,1,0)</f>
        <v>0</v>
      </c>
      <c r="I506" s="356">
        <f t="shared" si="79"/>
        <v>0</v>
      </c>
      <c r="J506" s="356">
        <f t="shared" si="79"/>
        <v>0</v>
      </c>
      <c r="K506" s="356">
        <f t="shared" si="79"/>
        <v>0</v>
      </c>
      <c r="L506" s="1003" cm="1">
        <f t="array" ref="L506">INDEX($H506:$K506,0,MATCH(L$504,$H$504:$K$504,0))*HLOOKUP(L$503,$J$500:$R$501,2)</f>
        <v>0</v>
      </c>
      <c r="M506" s="1003" cm="1">
        <f t="array" ref="M506">INDEX($H506:$K506,0,MATCH(M$504,$H$504:$K$504,0))*HLOOKUP(M$503,$J$500:$R$501,2)</f>
        <v>0</v>
      </c>
      <c r="N506" s="1003" cm="1">
        <f t="array" ref="N506">INDEX($H506:$K506,0,MATCH(N$504,$H$504:$K$504,0))*HLOOKUP(N$503,$J$500:$R$501,2)</f>
        <v>0</v>
      </c>
      <c r="O506" s="1003" cm="1">
        <f t="array" ref="O506">INDEX($H506:$K506,0,MATCH(O$504,$H$504:$K$504,0))*HLOOKUP(O$503,$J$500:$R$501,2)</f>
        <v>0</v>
      </c>
      <c r="P506" s="1003" cm="1">
        <f t="array" ref="P506">INDEX($H506:$K506,0,MATCH(P$504,$H$504:$K$504,0))*HLOOKUP(P$503,$J$500:$R$501,2)</f>
        <v>0</v>
      </c>
      <c r="Q506" s="1003" cm="1">
        <f t="array" ref="Q506">INDEX($H506:$K506,0,MATCH(Q$504,$H$504:$K$504,0))*HLOOKUP(Q$503,$J$500:$R$501,2)</f>
        <v>0</v>
      </c>
      <c r="R506" s="1003" cm="1">
        <f t="array" ref="R506">INDEX($H506:$K506,0,MATCH(R$504,$H$504:$K$504,0))*HLOOKUP(R$503,$J$500:$R$501,2)</f>
        <v>0</v>
      </c>
      <c r="S506" s="1003" cm="1">
        <f t="array" ref="S506">INDEX($H506:$K506,0,MATCH(S$504,$H$504:$K$504,0))*HLOOKUP(S$503,$J$500:$R$501,2)</f>
        <v>0</v>
      </c>
      <c r="T506" s="1003" cm="1">
        <f t="array" ref="T506">INDEX($H506:$K506,0,MATCH(T$504,$H$504:$K$504,0))*HLOOKUP(T$503,$J$500:$R$501,2)</f>
        <v>0</v>
      </c>
      <c r="U506" s="1003" cm="1">
        <f t="array" ref="U506">INDEX($H506:$K506,0,MATCH(U$504,$H$504:$K$504,0))*HLOOKUP(U$503,$J$500:$R$501,2)</f>
        <v>0</v>
      </c>
      <c r="V506" s="1003" cm="1">
        <f t="array" ref="V506">INDEX($H506:$K506,0,MATCH(V$504,$H$504:$K$504,0))*HLOOKUP(V$503,$J$500:$R$501,2)</f>
        <v>0</v>
      </c>
      <c r="W506" s="1003" cm="1">
        <f t="array" ref="W506">INDEX($H506:$K506,0,MATCH(W$504,$H$504:$K$504,0))*HLOOKUP(W$503,$J$500:$R$501,2)</f>
        <v>0</v>
      </c>
      <c r="X506" s="1003" cm="1">
        <f t="array" ref="X506">INDEX($H506:$K506,0,MATCH(X$504,$H$504:$K$504,0))*HLOOKUP(X$503,$J$500:$R$501,2)</f>
        <v>0</v>
      </c>
      <c r="Y506" s="1003" cm="1">
        <f t="array" ref="Y506">INDEX($H506:$K506,0,MATCH(Y$504,$H$504:$K$504,0))*HLOOKUP(Y$503,$J$500:$R$501,2)</f>
        <v>0</v>
      </c>
      <c r="Z506" s="1003" cm="1">
        <f t="array" ref="Z506">INDEX($H506:$K506,0,MATCH(Z$504,$H$504:$K$504,0))*HLOOKUP(Z$503,$J$500:$R$501,2)</f>
        <v>0</v>
      </c>
      <c r="AA506" s="1003" cm="1">
        <f t="array" ref="AA506">INDEX($H506:$K506,0,MATCH(AA$504,$H$504:$K$504,0))*HLOOKUP(AA$503,$J$500:$R$501,2)</f>
        <v>0</v>
      </c>
      <c r="AB506" s="1003" cm="1">
        <f t="array" ref="AB506">INDEX($H506:$K506,0,MATCH(AB$504,$H$504:$K$504,0))*HLOOKUP(AB$503,$J$500:$R$501,2)</f>
        <v>0</v>
      </c>
      <c r="AC506" s="1003" cm="1">
        <f t="array" ref="AC506">INDEX($H506:$K506,0,MATCH(AC$504,$H$504:$K$504,0))*HLOOKUP(AC$503,$J$500:$R$501,2)</f>
        <v>0</v>
      </c>
      <c r="AD506" s="1003" cm="1">
        <f t="array" ref="AD506">INDEX($H506:$K506,0,MATCH(AD$504,$H$504:$K$504,0))*HLOOKUP(AD$503,$J$500:$R$501,2)</f>
        <v>0</v>
      </c>
      <c r="AE506" s="1003" cm="1">
        <f t="array" ref="AE506">INDEX($H506:$K506,0,MATCH(AE$504,$H$504:$K$504,0))*HLOOKUP(AE$503,$J$500:$R$501,2)</f>
        <v>0</v>
      </c>
      <c r="AF506" s="1003" cm="1">
        <f t="array" ref="AF506">INDEX($H506:$K506,0,MATCH(AF$504,$H$504:$K$504,0))*HLOOKUP(AF$503,$J$500:$R$501,2)</f>
        <v>0</v>
      </c>
      <c r="AG506" s="1003" cm="1">
        <f t="array" ref="AG506">INDEX($H506:$K506,0,MATCH(AG$504,$H$504:$K$504,0))*HLOOKUP(AG$503,$J$500:$R$501,2)</f>
        <v>0</v>
      </c>
      <c r="AH506" s="1003" cm="1">
        <f t="array" ref="AH506">INDEX($H506:$K506,0,MATCH(AH$504,$H$504:$K$504,0))*HLOOKUP(AH$503,$J$500:$R$501,2)</f>
        <v>0</v>
      </c>
      <c r="AI506" s="1003" cm="1">
        <f t="array" ref="AI506">INDEX($H506:$K506,0,MATCH(AI$504,$H$504:$K$504,0))*HLOOKUP(AI$503,$J$500:$R$501,2)</f>
        <v>0</v>
      </c>
      <c r="AJ506" s="1003" cm="1">
        <f t="array" ref="AJ506">INDEX($H506:$K506,0,MATCH(AJ$504,$H$504:$K$504,0))*HLOOKUP(AJ$503,$J$500:$R$501,2)</f>
        <v>0</v>
      </c>
      <c r="AK506" s="1003" cm="1">
        <f t="array" ref="AK506">INDEX($H506:$K506,0,MATCH(AK$504,$H$504:$K$504,0))*HLOOKUP(AK$503,$J$500:$R$501,2)</f>
        <v>0</v>
      </c>
      <c r="AL506" s="1003" cm="1">
        <f t="array" ref="AL506">INDEX($H506:$K506,0,MATCH(AL$504,$H$504:$K$504,0))*HLOOKUP(AL$503,$J$500:$R$501,2)</f>
        <v>0</v>
      </c>
      <c r="AM506" s="1003" cm="1">
        <f t="array" ref="AM506">INDEX($H506:$K506,0,MATCH(AM$504,$H$504:$K$504,0))*HLOOKUP(AM$503,$J$500:$R$501,2)</f>
        <v>0</v>
      </c>
      <c r="AN506" s="1003" cm="1">
        <f t="array" ref="AN506">INDEX($H506:$K506,0,MATCH(AN$504,$H$504:$K$504,0))*HLOOKUP(AN$503,$J$500:$R$501,2)</f>
        <v>0</v>
      </c>
      <c r="AO506" s="1003" cm="1">
        <f t="array" ref="AO506">INDEX($H506:$K506,0,MATCH(AO$504,$H$504:$K$504,0))*HLOOKUP(AO$503,$J$500:$R$501,2)</f>
        <v>0</v>
      </c>
      <c r="AP506" s="1003" cm="1">
        <f t="array" ref="AP506">INDEX($H506:$K506,0,MATCH(AP$504,$H$504:$K$504,0))*HLOOKUP(AP$503,$J$500:$R$501,2)</f>
        <v>0</v>
      </c>
      <c r="AQ506" s="1003" cm="1">
        <f t="array" ref="AQ506">INDEX($H506:$K506,0,MATCH(AQ$504,$H$504:$K$504,0))*HLOOKUP(AQ$503,$J$500:$R$501,2)</f>
        <v>0</v>
      </c>
      <c r="AR506" s="1003" cm="1">
        <f t="array" ref="AR506">INDEX($H506:$K506,0,MATCH(AR$504,$H$504:$K$504,0))*HLOOKUP(AR$503,$J$500:$R$501,2)</f>
        <v>0</v>
      </c>
      <c r="AS506" s="1003" cm="1">
        <f t="array" ref="AS506">INDEX($H506:$K506,0,MATCH(AS$504,$H$504:$K$504,0))*HLOOKUP(AS$503,$J$500:$R$501,2)</f>
        <v>0</v>
      </c>
      <c r="AT506" s="1003" cm="1">
        <f t="array" ref="AT506">INDEX($H506:$K506,0,MATCH(AT$504,$H$504:$K$504,0))*HLOOKUP(AT$503,$J$500:$R$501,2)</f>
        <v>0</v>
      </c>
      <c r="AU506" s="1003" cm="1">
        <f t="array" ref="AU506">INDEX($H506:$K506,0,MATCH(AU$504,$H$504:$K$504,0))*HLOOKUP(AU$503,$J$500:$R$501,2)</f>
        <v>0</v>
      </c>
      <c r="AV506" s="312"/>
      <c r="AW506" s="312"/>
      <c r="AX506" s="695"/>
      <c r="AY506" s="690"/>
      <c r="AZ506" s="690"/>
      <c r="BA506" s="690"/>
    </row>
    <row r="507" spans="1:53" s="687" customFormat="1" ht="15" outlineLevel="1" x14ac:dyDescent="0.25">
      <c r="A507" s="691"/>
      <c r="B507" s="688"/>
      <c r="C507" s="700"/>
      <c r="D507" s="700"/>
      <c r="E507" s="700"/>
      <c r="F507" s="704"/>
      <c r="G507" s="704" t="str">
        <f t="shared" si="78"/>
        <v>GGGGSg1a2</v>
      </c>
      <c r="H507" s="356">
        <f t="shared" ref="H507:K508" si="80">IF(H453&gt;0,1,0)</f>
        <v>0</v>
      </c>
      <c r="I507" s="356">
        <f t="shared" si="80"/>
        <v>0</v>
      </c>
      <c r="J507" s="356">
        <f t="shared" si="80"/>
        <v>0</v>
      </c>
      <c r="K507" s="356">
        <f t="shared" si="80"/>
        <v>0</v>
      </c>
      <c r="L507" s="1003" cm="1">
        <f t="array" ref="L507">INDEX($H507:$K507,0,MATCH(L$504,$H$504:$K$504,0))*HLOOKUP(L$503,$J$500:$R$501,2)</f>
        <v>0</v>
      </c>
      <c r="M507" s="1003" cm="1">
        <f t="array" ref="M507">INDEX($H507:$K507,0,MATCH(M$504,$H$504:$K$504,0))*HLOOKUP(M$503,$J$500:$R$501,2)</f>
        <v>0</v>
      </c>
      <c r="N507" s="1003" cm="1">
        <f t="array" ref="N507">INDEX($H507:$K507,0,MATCH(N$504,$H$504:$K$504,0))*HLOOKUP(N$503,$J$500:$R$501,2)</f>
        <v>0</v>
      </c>
      <c r="O507" s="1003" cm="1">
        <f t="array" ref="O507">INDEX($H507:$K507,0,MATCH(O$504,$H$504:$K$504,0))*HLOOKUP(O$503,$J$500:$R$501,2)</f>
        <v>0</v>
      </c>
      <c r="P507" s="1003" cm="1">
        <f t="array" ref="P507">INDEX($H507:$K507,0,MATCH(P$504,$H$504:$K$504,0))*HLOOKUP(P$503,$J$500:$R$501,2)</f>
        <v>0</v>
      </c>
      <c r="Q507" s="1003" cm="1">
        <f t="array" ref="Q507">INDEX($H507:$K507,0,MATCH(Q$504,$H$504:$K$504,0))*HLOOKUP(Q$503,$J$500:$R$501,2)</f>
        <v>0</v>
      </c>
      <c r="R507" s="1003" cm="1">
        <f t="array" ref="R507">INDEX($H507:$K507,0,MATCH(R$504,$H$504:$K$504,0))*HLOOKUP(R$503,$J$500:$R$501,2)</f>
        <v>0</v>
      </c>
      <c r="S507" s="1003" cm="1">
        <f t="array" ref="S507">INDEX($H507:$K507,0,MATCH(S$504,$H$504:$K$504,0))*HLOOKUP(S$503,$J$500:$R$501,2)</f>
        <v>0</v>
      </c>
      <c r="T507" s="1003" cm="1">
        <f t="array" ref="T507">INDEX($H507:$K507,0,MATCH(T$504,$H$504:$K$504,0))*HLOOKUP(T$503,$J$500:$R$501,2)</f>
        <v>0</v>
      </c>
      <c r="U507" s="1003" cm="1">
        <f t="array" ref="U507">INDEX($H507:$K507,0,MATCH(U$504,$H$504:$K$504,0))*HLOOKUP(U$503,$J$500:$R$501,2)</f>
        <v>0</v>
      </c>
      <c r="V507" s="1003" cm="1">
        <f t="array" ref="V507">INDEX($H507:$K507,0,MATCH(V$504,$H$504:$K$504,0))*HLOOKUP(V$503,$J$500:$R$501,2)</f>
        <v>0</v>
      </c>
      <c r="W507" s="1003" cm="1">
        <f t="array" ref="W507">INDEX($H507:$K507,0,MATCH(W$504,$H$504:$K$504,0))*HLOOKUP(W$503,$J$500:$R$501,2)</f>
        <v>0</v>
      </c>
      <c r="X507" s="1003" cm="1">
        <f t="array" ref="X507">INDEX($H507:$K507,0,MATCH(X$504,$H$504:$K$504,0))*HLOOKUP(X$503,$J$500:$R$501,2)</f>
        <v>0</v>
      </c>
      <c r="Y507" s="1003" cm="1">
        <f t="array" ref="Y507">INDEX($H507:$K507,0,MATCH(Y$504,$H$504:$K$504,0))*HLOOKUP(Y$503,$J$500:$R$501,2)</f>
        <v>0</v>
      </c>
      <c r="Z507" s="1003" cm="1">
        <f t="array" ref="Z507">INDEX($H507:$K507,0,MATCH(Z$504,$H$504:$K$504,0))*HLOOKUP(Z$503,$J$500:$R$501,2)</f>
        <v>0</v>
      </c>
      <c r="AA507" s="1003" cm="1">
        <f t="array" ref="AA507">INDEX($H507:$K507,0,MATCH(AA$504,$H$504:$K$504,0))*HLOOKUP(AA$503,$J$500:$R$501,2)</f>
        <v>0</v>
      </c>
      <c r="AB507" s="1003" cm="1">
        <f t="array" ref="AB507">INDEX($H507:$K507,0,MATCH(AB$504,$H$504:$K$504,0))*HLOOKUP(AB$503,$J$500:$R$501,2)</f>
        <v>0</v>
      </c>
      <c r="AC507" s="1003" cm="1">
        <f t="array" ref="AC507">INDEX($H507:$K507,0,MATCH(AC$504,$H$504:$K$504,0))*HLOOKUP(AC$503,$J$500:$R$501,2)</f>
        <v>0</v>
      </c>
      <c r="AD507" s="1003" cm="1">
        <f t="array" ref="AD507">INDEX($H507:$K507,0,MATCH(AD$504,$H$504:$K$504,0))*HLOOKUP(AD$503,$J$500:$R$501,2)</f>
        <v>0</v>
      </c>
      <c r="AE507" s="1003" cm="1">
        <f t="array" ref="AE507">INDEX($H507:$K507,0,MATCH(AE$504,$H$504:$K$504,0))*HLOOKUP(AE$503,$J$500:$R$501,2)</f>
        <v>0</v>
      </c>
      <c r="AF507" s="1003" cm="1">
        <f t="array" ref="AF507">INDEX($H507:$K507,0,MATCH(AF$504,$H$504:$K$504,0))*HLOOKUP(AF$503,$J$500:$R$501,2)</f>
        <v>0</v>
      </c>
      <c r="AG507" s="1003" cm="1">
        <f t="array" ref="AG507">INDEX($H507:$K507,0,MATCH(AG$504,$H$504:$K$504,0))*HLOOKUP(AG$503,$J$500:$R$501,2)</f>
        <v>0</v>
      </c>
      <c r="AH507" s="1003" cm="1">
        <f t="array" ref="AH507">INDEX($H507:$K507,0,MATCH(AH$504,$H$504:$K$504,0))*HLOOKUP(AH$503,$J$500:$R$501,2)</f>
        <v>0</v>
      </c>
      <c r="AI507" s="1003" cm="1">
        <f t="array" ref="AI507">INDEX($H507:$K507,0,MATCH(AI$504,$H$504:$K$504,0))*HLOOKUP(AI$503,$J$500:$R$501,2)</f>
        <v>0</v>
      </c>
      <c r="AJ507" s="1003" cm="1">
        <f t="array" ref="AJ507">INDEX($H507:$K507,0,MATCH(AJ$504,$H$504:$K$504,0))*HLOOKUP(AJ$503,$J$500:$R$501,2)</f>
        <v>0</v>
      </c>
      <c r="AK507" s="1003" cm="1">
        <f t="array" ref="AK507">INDEX($H507:$K507,0,MATCH(AK$504,$H$504:$K$504,0))*HLOOKUP(AK$503,$J$500:$R$501,2)</f>
        <v>0</v>
      </c>
      <c r="AL507" s="1003" cm="1">
        <f t="array" ref="AL507">INDEX($H507:$K507,0,MATCH(AL$504,$H$504:$K$504,0))*HLOOKUP(AL$503,$J$500:$R$501,2)</f>
        <v>0</v>
      </c>
      <c r="AM507" s="1003" cm="1">
        <f t="array" ref="AM507">INDEX($H507:$K507,0,MATCH(AM$504,$H$504:$K$504,0))*HLOOKUP(AM$503,$J$500:$R$501,2)</f>
        <v>0</v>
      </c>
      <c r="AN507" s="1003" cm="1">
        <f t="array" ref="AN507">INDEX($H507:$K507,0,MATCH(AN$504,$H$504:$K$504,0))*HLOOKUP(AN$503,$J$500:$R$501,2)</f>
        <v>0</v>
      </c>
      <c r="AO507" s="1003" cm="1">
        <f t="array" ref="AO507">INDEX($H507:$K507,0,MATCH(AO$504,$H$504:$K$504,0))*HLOOKUP(AO$503,$J$500:$R$501,2)</f>
        <v>0</v>
      </c>
      <c r="AP507" s="1003" cm="1">
        <f t="array" ref="AP507">INDEX($H507:$K507,0,MATCH(AP$504,$H$504:$K$504,0))*HLOOKUP(AP$503,$J$500:$R$501,2)</f>
        <v>0</v>
      </c>
      <c r="AQ507" s="1003" cm="1">
        <f t="array" ref="AQ507">INDEX($H507:$K507,0,MATCH(AQ$504,$H$504:$K$504,0))*HLOOKUP(AQ$503,$J$500:$R$501,2)</f>
        <v>0</v>
      </c>
      <c r="AR507" s="1003" cm="1">
        <f t="array" ref="AR507">INDEX($H507:$K507,0,MATCH(AR$504,$H$504:$K$504,0))*HLOOKUP(AR$503,$J$500:$R$501,2)</f>
        <v>0</v>
      </c>
      <c r="AS507" s="1003" cm="1">
        <f t="array" ref="AS507">INDEX($H507:$K507,0,MATCH(AS$504,$H$504:$K$504,0))*HLOOKUP(AS$503,$J$500:$R$501,2)</f>
        <v>0</v>
      </c>
      <c r="AT507" s="1003" cm="1">
        <f t="array" ref="AT507">INDEX($H507:$K507,0,MATCH(AT$504,$H$504:$K$504,0))*HLOOKUP(AT$503,$J$500:$R$501,2)</f>
        <v>0</v>
      </c>
      <c r="AU507" s="1003" cm="1">
        <f t="array" ref="AU507">INDEX($H507:$K507,0,MATCH(AU$504,$H$504:$K$504,0))*HLOOKUP(AU$503,$J$500:$R$501,2)</f>
        <v>0</v>
      </c>
      <c r="AV507" s="312"/>
      <c r="AW507" s="312"/>
      <c r="AX507" s="695"/>
      <c r="AY507" s="690"/>
      <c r="AZ507" s="690"/>
      <c r="BA507" s="690"/>
    </row>
    <row r="508" spans="1:53" s="687" customFormat="1" ht="15" outlineLevel="1" x14ac:dyDescent="0.25">
      <c r="A508" s="691"/>
      <c r="B508" s="688"/>
      <c r="C508" s="700"/>
      <c r="D508" s="700"/>
      <c r="E508" s="700"/>
      <c r="F508" s="704"/>
      <c r="G508" s="704" t="str">
        <f t="shared" si="78"/>
        <v>GGGAg2Na2</v>
      </c>
      <c r="H508" s="356">
        <f t="shared" si="80"/>
        <v>0</v>
      </c>
      <c r="I508" s="356">
        <f t="shared" si="80"/>
        <v>0</v>
      </c>
      <c r="J508" s="356">
        <f t="shared" si="80"/>
        <v>0</v>
      </c>
      <c r="K508" s="356">
        <f t="shared" si="80"/>
        <v>0</v>
      </c>
      <c r="L508" s="1003" cm="1">
        <f t="array" ref="L508">INDEX($H508:$K508,0,MATCH(L$504,$H$504:$K$504,0))*HLOOKUP(L$503,$J$500:$R$501,2)</f>
        <v>0</v>
      </c>
      <c r="M508" s="1003" cm="1">
        <f t="array" ref="M508">INDEX($H508:$K508,0,MATCH(M$504,$H$504:$K$504,0))*HLOOKUP(M$503,$J$500:$R$501,2)</f>
        <v>0</v>
      </c>
      <c r="N508" s="1003" cm="1">
        <f t="array" ref="N508">INDEX($H508:$K508,0,MATCH(N$504,$H$504:$K$504,0))*HLOOKUP(N$503,$J$500:$R$501,2)</f>
        <v>0</v>
      </c>
      <c r="O508" s="1003" cm="1">
        <f t="array" ref="O508">INDEX($H508:$K508,0,MATCH(O$504,$H$504:$K$504,0))*HLOOKUP(O$503,$J$500:$R$501,2)</f>
        <v>0</v>
      </c>
      <c r="P508" s="1003" cm="1">
        <f t="array" ref="P508">INDEX($H508:$K508,0,MATCH(P$504,$H$504:$K$504,0))*HLOOKUP(P$503,$J$500:$R$501,2)</f>
        <v>0</v>
      </c>
      <c r="Q508" s="1003" cm="1">
        <f t="array" ref="Q508">INDEX($H508:$K508,0,MATCH(Q$504,$H$504:$K$504,0))*HLOOKUP(Q$503,$J$500:$R$501,2)</f>
        <v>0</v>
      </c>
      <c r="R508" s="1003" cm="1">
        <f t="array" ref="R508">INDEX($H508:$K508,0,MATCH(R$504,$H$504:$K$504,0))*HLOOKUP(R$503,$J$500:$R$501,2)</f>
        <v>0</v>
      </c>
      <c r="S508" s="1003" cm="1">
        <f t="array" ref="S508">INDEX($H508:$K508,0,MATCH(S$504,$H$504:$K$504,0))*HLOOKUP(S$503,$J$500:$R$501,2)</f>
        <v>0</v>
      </c>
      <c r="T508" s="1003" cm="1">
        <f t="array" ref="T508">INDEX($H508:$K508,0,MATCH(T$504,$H$504:$K$504,0))*HLOOKUP(T$503,$J$500:$R$501,2)</f>
        <v>0</v>
      </c>
      <c r="U508" s="1003" cm="1">
        <f t="array" ref="U508">INDEX($H508:$K508,0,MATCH(U$504,$H$504:$K$504,0))*HLOOKUP(U$503,$J$500:$R$501,2)</f>
        <v>0</v>
      </c>
      <c r="V508" s="1003" cm="1">
        <f t="array" ref="V508">INDEX($H508:$K508,0,MATCH(V$504,$H$504:$K$504,0))*HLOOKUP(V$503,$J$500:$R$501,2)</f>
        <v>0</v>
      </c>
      <c r="W508" s="1003" cm="1">
        <f t="array" ref="W508">INDEX($H508:$K508,0,MATCH(W$504,$H$504:$K$504,0))*HLOOKUP(W$503,$J$500:$R$501,2)</f>
        <v>0</v>
      </c>
      <c r="X508" s="1003" cm="1">
        <f t="array" ref="X508">INDEX($H508:$K508,0,MATCH(X$504,$H$504:$K$504,0))*HLOOKUP(X$503,$J$500:$R$501,2)</f>
        <v>0</v>
      </c>
      <c r="Y508" s="1003" cm="1">
        <f t="array" ref="Y508">INDEX($H508:$K508,0,MATCH(Y$504,$H$504:$K$504,0))*HLOOKUP(Y$503,$J$500:$R$501,2)</f>
        <v>0</v>
      </c>
      <c r="Z508" s="1003" cm="1">
        <f t="array" ref="Z508">INDEX($H508:$K508,0,MATCH(Z$504,$H$504:$K$504,0))*HLOOKUP(Z$503,$J$500:$R$501,2)</f>
        <v>0</v>
      </c>
      <c r="AA508" s="1003" cm="1">
        <f t="array" ref="AA508">INDEX($H508:$K508,0,MATCH(AA$504,$H$504:$K$504,0))*HLOOKUP(AA$503,$J$500:$R$501,2)</f>
        <v>0</v>
      </c>
      <c r="AB508" s="1003" cm="1">
        <f t="array" ref="AB508">INDEX($H508:$K508,0,MATCH(AB$504,$H$504:$K$504,0))*HLOOKUP(AB$503,$J$500:$R$501,2)</f>
        <v>0</v>
      </c>
      <c r="AC508" s="1003" cm="1">
        <f t="array" ref="AC508">INDEX($H508:$K508,0,MATCH(AC$504,$H$504:$K$504,0))*HLOOKUP(AC$503,$J$500:$R$501,2)</f>
        <v>0</v>
      </c>
      <c r="AD508" s="1003" cm="1">
        <f t="array" ref="AD508">INDEX($H508:$K508,0,MATCH(AD$504,$H$504:$K$504,0))*HLOOKUP(AD$503,$J$500:$R$501,2)</f>
        <v>0</v>
      </c>
      <c r="AE508" s="1003" cm="1">
        <f t="array" ref="AE508">INDEX($H508:$K508,0,MATCH(AE$504,$H$504:$K$504,0))*HLOOKUP(AE$503,$J$500:$R$501,2)</f>
        <v>0</v>
      </c>
      <c r="AF508" s="1003" cm="1">
        <f t="array" ref="AF508">INDEX($H508:$K508,0,MATCH(AF$504,$H$504:$K$504,0))*HLOOKUP(AF$503,$J$500:$R$501,2)</f>
        <v>0</v>
      </c>
      <c r="AG508" s="1003" cm="1">
        <f t="array" ref="AG508">INDEX($H508:$K508,0,MATCH(AG$504,$H$504:$K$504,0))*HLOOKUP(AG$503,$J$500:$R$501,2)</f>
        <v>0</v>
      </c>
      <c r="AH508" s="1003" cm="1">
        <f t="array" ref="AH508">INDEX($H508:$K508,0,MATCH(AH$504,$H$504:$K$504,0))*HLOOKUP(AH$503,$J$500:$R$501,2)</f>
        <v>0</v>
      </c>
      <c r="AI508" s="1003" cm="1">
        <f t="array" ref="AI508">INDEX($H508:$K508,0,MATCH(AI$504,$H$504:$K$504,0))*HLOOKUP(AI$503,$J$500:$R$501,2)</f>
        <v>0</v>
      </c>
      <c r="AJ508" s="1003" cm="1">
        <f t="array" ref="AJ508">INDEX($H508:$K508,0,MATCH(AJ$504,$H$504:$K$504,0))*HLOOKUP(AJ$503,$J$500:$R$501,2)</f>
        <v>0</v>
      </c>
      <c r="AK508" s="1003" cm="1">
        <f t="array" ref="AK508">INDEX($H508:$K508,0,MATCH(AK$504,$H$504:$K$504,0))*HLOOKUP(AK$503,$J$500:$R$501,2)</f>
        <v>0</v>
      </c>
      <c r="AL508" s="1003" cm="1">
        <f t="array" ref="AL508">INDEX($H508:$K508,0,MATCH(AL$504,$H$504:$K$504,0))*HLOOKUP(AL$503,$J$500:$R$501,2)</f>
        <v>0</v>
      </c>
      <c r="AM508" s="1003" cm="1">
        <f t="array" ref="AM508">INDEX($H508:$K508,0,MATCH(AM$504,$H$504:$K$504,0))*HLOOKUP(AM$503,$J$500:$R$501,2)</f>
        <v>0</v>
      </c>
      <c r="AN508" s="1003" cm="1">
        <f t="array" ref="AN508">INDEX($H508:$K508,0,MATCH(AN$504,$H$504:$K$504,0))*HLOOKUP(AN$503,$J$500:$R$501,2)</f>
        <v>0</v>
      </c>
      <c r="AO508" s="1003" cm="1">
        <f t="array" ref="AO508">INDEX($H508:$K508,0,MATCH(AO$504,$H$504:$K$504,0))*HLOOKUP(AO$503,$J$500:$R$501,2)</f>
        <v>0</v>
      </c>
      <c r="AP508" s="1003" cm="1">
        <f t="array" ref="AP508">INDEX($H508:$K508,0,MATCH(AP$504,$H$504:$K$504,0))*HLOOKUP(AP$503,$J$500:$R$501,2)</f>
        <v>0</v>
      </c>
      <c r="AQ508" s="1003" cm="1">
        <f t="array" ref="AQ508">INDEX($H508:$K508,0,MATCH(AQ$504,$H$504:$K$504,0))*HLOOKUP(AQ$503,$J$500:$R$501,2)</f>
        <v>0</v>
      </c>
      <c r="AR508" s="1003" cm="1">
        <f t="array" ref="AR508">INDEX($H508:$K508,0,MATCH(AR$504,$H$504:$K$504,0))*HLOOKUP(AR$503,$J$500:$R$501,2)</f>
        <v>0</v>
      </c>
      <c r="AS508" s="1003" cm="1">
        <f t="array" ref="AS508">INDEX($H508:$K508,0,MATCH(AS$504,$H$504:$K$504,0))*HLOOKUP(AS$503,$J$500:$R$501,2)</f>
        <v>0</v>
      </c>
      <c r="AT508" s="1003" cm="1">
        <f t="array" ref="AT508">INDEX($H508:$K508,0,MATCH(AT$504,$H$504:$K$504,0))*HLOOKUP(AT$503,$J$500:$R$501,2)</f>
        <v>0</v>
      </c>
      <c r="AU508" s="1003" cm="1">
        <f t="array" ref="AU508">INDEX($H508:$K508,0,MATCH(AU$504,$H$504:$K$504,0))*HLOOKUP(AU$503,$J$500:$R$501,2)</f>
        <v>0</v>
      </c>
      <c r="AV508" s="312"/>
      <c r="AW508" s="312"/>
      <c r="AX508" s="695"/>
      <c r="AY508" s="690"/>
      <c r="AZ508" s="690"/>
      <c r="BA508" s="690"/>
    </row>
    <row r="509" spans="1:53" s="687" customFormat="1" ht="15" outlineLevel="1" x14ac:dyDescent="0.25">
      <c r="A509" s="691"/>
      <c r="B509" s="688"/>
      <c r="C509" s="700"/>
      <c r="D509" s="700"/>
      <c r="E509" s="700"/>
      <c r="F509" s="704"/>
      <c r="G509" s="704" t="str">
        <f t="shared" si="78"/>
        <v>GGGAg2Ea2</v>
      </c>
      <c r="H509" s="356">
        <f t="shared" ref="H509:K509" si="81">IF(H455&gt;0,1,0)</f>
        <v>0</v>
      </c>
      <c r="I509" s="356">
        <f t="shared" si="81"/>
        <v>0</v>
      </c>
      <c r="J509" s="356">
        <f t="shared" si="81"/>
        <v>0</v>
      </c>
      <c r="K509" s="356">
        <f t="shared" si="81"/>
        <v>0</v>
      </c>
      <c r="L509" s="1003" cm="1">
        <f t="array" ref="L509">INDEX($H509:$K509,0,MATCH(L$504,$H$504:$K$504,0))*HLOOKUP(L$503,$J$500:$R$501,2)</f>
        <v>0</v>
      </c>
      <c r="M509" s="1003" cm="1">
        <f t="array" ref="M509">INDEX($H509:$K509,0,MATCH(M$504,$H$504:$K$504,0))*HLOOKUP(M$503,$J$500:$R$501,2)</f>
        <v>0</v>
      </c>
      <c r="N509" s="1003" cm="1">
        <f t="array" ref="N509">INDEX($H509:$K509,0,MATCH(N$504,$H$504:$K$504,0))*HLOOKUP(N$503,$J$500:$R$501,2)</f>
        <v>0</v>
      </c>
      <c r="O509" s="1003" cm="1">
        <f t="array" ref="O509">INDEX($H509:$K509,0,MATCH(O$504,$H$504:$K$504,0))*HLOOKUP(O$503,$J$500:$R$501,2)</f>
        <v>0</v>
      </c>
      <c r="P509" s="1003" cm="1">
        <f t="array" ref="P509">INDEX($H509:$K509,0,MATCH(P$504,$H$504:$K$504,0))*HLOOKUP(P$503,$J$500:$R$501,2)</f>
        <v>0</v>
      </c>
      <c r="Q509" s="1003" cm="1">
        <f t="array" ref="Q509">INDEX($H509:$K509,0,MATCH(Q$504,$H$504:$K$504,0))*HLOOKUP(Q$503,$J$500:$R$501,2)</f>
        <v>0</v>
      </c>
      <c r="R509" s="1003" cm="1">
        <f t="array" ref="R509">INDEX($H509:$K509,0,MATCH(R$504,$H$504:$K$504,0))*HLOOKUP(R$503,$J$500:$R$501,2)</f>
        <v>0</v>
      </c>
      <c r="S509" s="1003" cm="1">
        <f t="array" ref="S509">INDEX($H509:$K509,0,MATCH(S$504,$H$504:$K$504,0))*HLOOKUP(S$503,$J$500:$R$501,2)</f>
        <v>0</v>
      </c>
      <c r="T509" s="1003" cm="1">
        <f t="array" ref="T509">INDEX($H509:$K509,0,MATCH(T$504,$H$504:$K$504,0))*HLOOKUP(T$503,$J$500:$R$501,2)</f>
        <v>0</v>
      </c>
      <c r="U509" s="1003" cm="1">
        <f t="array" ref="U509">INDEX($H509:$K509,0,MATCH(U$504,$H$504:$K$504,0))*HLOOKUP(U$503,$J$500:$R$501,2)</f>
        <v>0</v>
      </c>
      <c r="V509" s="1003" cm="1">
        <f t="array" ref="V509">INDEX($H509:$K509,0,MATCH(V$504,$H$504:$K$504,0))*HLOOKUP(V$503,$J$500:$R$501,2)</f>
        <v>0</v>
      </c>
      <c r="W509" s="1003" cm="1">
        <f t="array" ref="W509">INDEX($H509:$K509,0,MATCH(W$504,$H$504:$K$504,0))*HLOOKUP(W$503,$J$500:$R$501,2)</f>
        <v>0</v>
      </c>
      <c r="X509" s="1003" cm="1">
        <f t="array" ref="X509">INDEX($H509:$K509,0,MATCH(X$504,$H$504:$K$504,0))*HLOOKUP(X$503,$J$500:$R$501,2)</f>
        <v>0</v>
      </c>
      <c r="Y509" s="1003" cm="1">
        <f t="array" ref="Y509">INDEX($H509:$K509,0,MATCH(Y$504,$H$504:$K$504,0))*HLOOKUP(Y$503,$J$500:$R$501,2)</f>
        <v>0</v>
      </c>
      <c r="Z509" s="1003" cm="1">
        <f t="array" ref="Z509">INDEX($H509:$K509,0,MATCH(Z$504,$H$504:$K$504,0))*HLOOKUP(Z$503,$J$500:$R$501,2)</f>
        <v>0</v>
      </c>
      <c r="AA509" s="1003" cm="1">
        <f t="array" ref="AA509">INDEX($H509:$K509,0,MATCH(AA$504,$H$504:$K$504,0))*HLOOKUP(AA$503,$J$500:$R$501,2)</f>
        <v>0</v>
      </c>
      <c r="AB509" s="1003" cm="1">
        <f t="array" ref="AB509">INDEX($H509:$K509,0,MATCH(AB$504,$H$504:$K$504,0))*HLOOKUP(AB$503,$J$500:$R$501,2)</f>
        <v>0</v>
      </c>
      <c r="AC509" s="1003" cm="1">
        <f t="array" ref="AC509">INDEX($H509:$K509,0,MATCH(AC$504,$H$504:$K$504,0))*HLOOKUP(AC$503,$J$500:$R$501,2)</f>
        <v>0</v>
      </c>
      <c r="AD509" s="1003" cm="1">
        <f t="array" ref="AD509">INDEX($H509:$K509,0,MATCH(AD$504,$H$504:$K$504,0))*HLOOKUP(AD$503,$J$500:$R$501,2)</f>
        <v>0</v>
      </c>
      <c r="AE509" s="1003" cm="1">
        <f t="array" ref="AE509">INDEX($H509:$K509,0,MATCH(AE$504,$H$504:$K$504,0))*HLOOKUP(AE$503,$J$500:$R$501,2)</f>
        <v>0</v>
      </c>
      <c r="AF509" s="1003" cm="1">
        <f t="array" ref="AF509">INDEX($H509:$K509,0,MATCH(AF$504,$H$504:$K$504,0))*HLOOKUP(AF$503,$J$500:$R$501,2)</f>
        <v>0</v>
      </c>
      <c r="AG509" s="1003" cm="1">
        <f t="array" ref="AG509">INDEX($H509:$K509,0,MATCH(AG$504,$H$504:$K$504,0))*HLOOKUP(AG$503,$J$500:$R$501,2)</f>
        <v>0</v>
      </c>
      <c r="AH509" s="1003" cm="1">
        <f t="array" ref="AH509">INDEX($H509:$K509,0,MATCH(AH$504,$H$504:$K$504,0))*HLOOKUP(AH$503,$J$500:$R$501,2)</f>
        <v>0</v>
      </c>
      <c r="AI509" s="1003" cm="1">
        <f t="array" ref="AI509">INDEX($H509:$K509,0,MATCH(AI$504,$H$504:$K$504,0))*HLOOKUP(AI$503,$J$500:$R$501,2)</f>
        <v>0</v>
      </c>
      <c r="AJ509" s="1003" cm="1">
        <f t="array" ref="AJ509">INDEX($H509:$K509,0,MATCH(AJ$504,$H$504:$K$504,0))*HLOOKUP(AJ$503,$J$500:$R$501,2)</f>
        <v>0</v>
      </c>
      <c r="AK509" s="1003" cm="1">
        <f t="array" ref="AK509">INDEX($H509:$K509,0,MATCH(AK$504,$H$504:$K$504,0))*HLOOKUP(AK$503,$J$500:$R$501,2)</f>
        <v>0</v>
      </c>
      <c r="AL509" s="1003" cm="1">
        <f t="array" ref="AL509">INDEX($H509:$K509,0,MATCH(AL$504,$H$504:$K$504,0))*HLOOKUP(AL$503,$J$500:$R$501,2)</f>
        <v>0</v>
      </c>
      <c r="AM509" s="1003" cm="1">
        <f t="array" ref="AM509">INDEX($H509:$K509,0,MATCH(AM$504,$H$504:$K$504,0))*HLOOKUP(AM$503,$J$500:$R$501,2)</f>
        <v>0</v>
      </c>
      <c r="AN509" s="1003" cm="1">
        <f t="array" ref="AN509">INDEX($H509:$K509,0,MATCH(AN$504,$H$504:$K$504,0))*HLOOKUP(AN$503,$J$500:$R$501,2)</f>
        <v>0</v>
      </c>
      <c r="AO509" s="1003" cm="1">
        <f t="array" ref="AO509">INDEX($H509:$K509,0,MATCH(AO$504,$H$504:$K$504,0))*HLOOKUP(AO$503,$J$500:$R$501,2)</f>
        <v>0</v>
      </c>
      <c r="AP509" s="1003" cm="1">
        <f t="array" ref="AP509">INDEX($H509:$K509,0,MATCH(AP$504,$H$504:$K$504,0))*HLOOKUP(AP$503,$J$500:$R$501,2)</f>
        <v>0</v>
      </c>
      <c r="AQ509" s="1003" cm="1">
        <f t="array" ref="AQ509">INDEX($H509:$K509,0,MATCH(AQ$504,$H$504:$K$504,0))*HLOOKUP(AQ$503,$J$500:$R$501,2)</f>
        <v>0</v>
      </c>
      <c r="AR509" s="1003" cm="1">
        <f t="array" ref="AR509">INDEX($H509:$K509,0,MATCH(AR$504,$H$504:$K$504,0))*HLOOKUP(AR$503,$J$500:$R$501,2)</f>
        <v>0</v>
      </c>
      <c r="AS509" s="1003" cm="1">
        <f t="array" ref="AS509">INDEX($H509:$K509,0,MATCH(AS$504,$H$504:$K$504,0))*HLOOKUP(AS$503,$J$500:$R$501,2)</f>
        <v>0</v>
      </c>
      <c r="AT509" s="1003" cm="1">
        <f t="array" ref="AT509">INDEX($H509:$K509,0,MATCH(AT$504,$H$504:$K$504,0))*HLOOKUP(AT$503,$J$500:$R$501,2)</f>
        <v>0</v>
      </c>
      <c r="AU509" s="1003" cm="1">
        <f t="array" ref="AU509">INDEX($H509:$K509,0,MATCH(AU$504,$H$504:$K$504,0))*HLOOKUP(AU$503,$J$500:$R$501,2)</f>
        <v>0</v>
      </c>
      <c r="AV509" s="312"/>
      <c r="AW509" s="312"/>
      <c r="AX509" s="695"/>
      <c r="AY509" s="690"/>
      <c r="AZ509" s="690"/>
      <c r="BA509" s="690"/>
    </row>
    <row r="510" spans="1:53" s="687" customFormat="1" ht="15" outlineLevel="1" x14ac:dyDescent="0.25">
      <c r="A510" s="691"/>
      <c r="B510" s="688"/>
      <c r="C510" s="700"/>
      <c r="D510" s="700"/>
      <c r="E510" s="700"/>
      <c r="F510" s="704"/>
      <c r="G510" s="704" t="str">
        <f t="shared" si="78"/>
        <v>GGGAg2OFa2</v>
      </c>
      <c r="H510" s="356">
        <f t="shared" ref="H510:K510" si="82">IF(H456&gt;0,1,0)</f>
        <v>0</v>
      </c>
      <c r="I510" s="356">
        <f t="shared" si="82"/>
        <v>0</v>
      </c>
      <c r="J510" s="356">
        <f t="shared" si="82"/>
        <v>0</v>
      </c>
      <c r="K510" s="356">
        <f t="shared" si="82"/>
        <v>0</v>
      </c>
      <c r="L510" s="1003" cm="1">
        <f t="array" ref="L510">INDEX($H510:$K510,0,MATCH(L$504,$H$504:$K$504,0))*HLOOKUP(L$503,$J$500:$R$501,2)</f>
        <v>0</v>
      </c>
      <c r="M510" s="1003" cm="1">
        <f t="array" ref="M510">INDEX($H510:$K510,0,MATCH(M$504,$H$504:$K$504,0))*HLOOKUP(M$503,$J$500:$R$501,2)</f>
        <v>0</v>
      </c>
      <c r="N510" s="1003" cm="1">
        <f t="array" ref="N510">INDEX($H510:$K510,0,MATCH(N$504,$H$504:$K$504,0))*HLOOKUP(N$503,$J$500:$R$501,2)</f>
        <v>0</v>
      </c>
      <c r="O510" s="1003" cm="1">
        <f t="array" ref="O510">INDEX($H510:$K510,0,MATCH(O$504,$H$504:$K$504,0))*HLOOKUP(O$503,$J$500:$R$501,2)</f>
        <v>0</v>
      </c>
      <c r="P510" s="1003" cm="1">
        <f t="array" ref="P510">INDEX($H510:$K510,0,MATCH(P$504,$H$504:$K$504,0))*HLOOKUP(P$503,$J$500:$R$501,2)</f>
        <v>0</v>
      </c>
      <c r="Q510" s="1003" cm="1">
        <f t="array" ref="Q510">INDEX($H510:$K510,0,MATCH(Q$504,$H$504:$K$504,0))*HLOOKUP(Q$503,$J$500:$R$501,2)</f>
        <v>0</v>
      </c>
      <c r="R510" s="1003" cm="1">
        <f t="array" ref="R510">INDEX($H510:$K510,0,MATCH(R$504,$H$504:$K$504,0))*HLOOKUP(R$503,$J$500:$R$501,2)</f>
        <v>0</v>
      </c>
      <c r="S510" s="1003" cm="1">
        <f t="array" ref="S510">INDEX($H510:$K510,0,MATCH(S$504,$H$504:$K$504,0))*HLOOKUP(S$503,$J$500:$R$501,2)</f>
        <v>0</v>
      </c>
      <c r="T510" s="1003" cm="1">
        <f t="array" ref="T510">INDEX($H510:$K510,0,MATCH(T$504,$H$504:$K$504,0))*HLOOKUP(T$503,$J$500:$R$501,2)</f>
        <v>0</v>
      </c>
      <c r="U510" s="1003" cm="1">
        <f t="array" ref="U510">INDEX($H510:$K510,0,MATCH(U$504,$H$504:$K$504,0))*HLOOKUP(U$503,$J$500:$R$501,2)</f>
        <v>0</v>
      </c>
      <c r="V510" s="1003" cm="1">
        <f t="array" ref="V510">INDEX($H510:$K510,0,MATCH(V$504,$H$504:$K$504,0))*HLOOKUP(V$503,$J$500:$R$501,2)</f>
        <v>0</v>
      </c>
      <c r="W510" s="1003" cm="1">
        <f t="array" ref="W510">INDEX($H510:$K510,0,MATCH(W$504,$H$504:$K$504,0))*HLOOKUP(W$503,$J$500:$R$501,2)</f>
        <v>0</v>
      </c>
      <c r="X510" s="1003" cm="1">
        <f t="array" ref="X510">INDEX($H510:$K510,0,MATCH(X$504,$H$504:$K$504,0))*HLOOKUP(X$503,$J$500:$R$501,2)</f>
        <v>0</v>
      </c>
      <c r="Y510" s="1003" cm="1">
        <f t="array" ref="Y510">INDEX($H510:$K510,0,MATCH(Y$504,$H$504:$K$504,0))*HLOOKUP(Y$503,$J$500:$R$501,2)</f>
        <v>0</v>
      </c>
      <c r="Z510" s="1003" cm="1">
        <f t="array" ref="Z510">INDEX($H510:$K510,0,MATCH(Z$504,$H$504:$K$504,0))*HLOOKUP(Z$503,$J$500:$R$501,2)</f>
        <v>0</v>
      </c>
      <c r="AA510" s="1003" cm="1">
        <f t="array" ref="AA510">INDEX($H510:$K510,0,MATCH(AA$504,$H$504:$K$504,0))*HLOOKUP(AA$503,$J$500:$R$501,2)</f>
        <v>0</v>
      </c>
      <c r="AB510" s="1003" cm="1">
        <f t="array" ref="AB510">INDEX($H510:$K510,0,MATCH(AB$504,$H$504:$K$504,0))*HLOOKUP(AB$503,$J$500:$R$501,2)</f>
        <v>0</v>
      </c>
      <c r="AC510" s="1003" cm="1">
        <f t="array" ref="AC510">INDEX($H510:$K510,0,MATCH(AC$504,$H$504:$K$504,0))*HLOOKUP(AC$503,$J$500:$R$501,2)</f>
        <v>0</v>
      </c>
      <c r="AD510" s="1003" cm="1">
        <f t="array" ref="AD510">INDEX($H510:$K510,0,MATCH(AD$504,$H$504:$K$504,0))*HLOOKUP(AD$503,$J$500:$R$501,2)</f>
        <v>0</v>
      </c>
      <c r="AE510" s="1003" cm="1">
        <f t="array" ref="AE510">INDEX($H510:$K510,0,MATCH(AE$504,$H$504:$K$504,0))*HLOOKUP(AE$503,$J$500:$R$501,2)</f>
        <v>0</v>
      </c>
      <c r="AF510" s="1003" cm="1">
        <f t="array" ref="AF510">INDEX($H510:$K510,0,MATCH(AF$504,$H$504:$K$504,0))*HLOOKUP(AF$503,$J$500:$R$501,2)</f>
        <v>0</v>
      </c>
      <c r="AG510" s="1003" cm="1">
        <f t="array" ref="AG510">INDEX($H510:$K510,0,MATCH(AG$504,$H$504:$K$504,0))*HLOOKUP(AG$503,$J$500:$R$501,2)</f>
        <v>0</v>
      </c>
      <c r="AH510" s="1003" cm="1">
        <f t="array" ref="AH510">INDEX($H510:$K510,0,MATCH(AH$504,$H$504:$K$504,0))*HLOOKUP(AH$503,$J$500:$R$501,2)</f>
        <v>0</v>
      </c>
      <c r="AI510" s="1003" cm="1">
        <f t="array" ref="AI510">INDEX($H510:$K510,0,MATCH(AI$504,$H$504:$K$504,0))*HLOOKUP(AI$503,$J$500:$R$501,2)</f>
        <v>0</v>
      </c>
      <c r="AJ510" s="1003" cm="1">
        <f t="array" ref="AJ510">INDEX($H510:$K510,0,MATCH(AJ$504,$H$504:$K$504,0))*HLOOKUP(AJ$503,$J$500:$R$501,2)</f>
        <v>0</v>
      </c>
      <c r="AK510" s="1003" cm="1">
        <f t="array" ref="AK510">INDEX($H510:$K510,0,MATCH(AK$504,$H$504:$K$504,0))*HLOOKUP(AK$503,$J$500:$R$501,2)</f>
        <v>0</v>
      </c>
      <c r="AL510" s="1003" cm="1">
        <f t="array" ref="AL510">INDEX($H510:$K510,0,MATCH(AL$504,$H$504:$K$504,0))*HLOOKUP(AL$503,$J$500:$R$501,2)</f>
        <v>0</v>
      </c>
      <c r="AM510" s="1003" cm="1">
        <f t="array" ref="AM510">INDEX($H510:$K510,0,MATCH(AM$504,$H$504:$K$504,0))*HLOOKUP(AM$503,$J$500:$R$501,2)</f>
        <v>0</v>
      </c>
      <c r="AN510" s="1003" cm="1">
        <f t="array" ref="AN510">INDEX($H510:$K510,0,MATCH(AN$504,$H$504:$K$504,0))*HLOOKUP(AN$503,$J$500:$R$501,2)</f>
        <v>0</v>
      </c>
      <c r="AO510" s="1003" cm="1">
        <f t="array" ref="AO510">INDEX($H510:$K510,0,MATCH(AO$504,$H$504:$K$504,0))*HLOOKUP(AO$503,$J$500:$R$501,2)</f>
        <v>0</v>
      </c>
      <c r="AP510" s="1003" cm="1">
        <f t="array" ref="AP510">INDEX($H510:$K510,0,MATCH(AP$504,$H$504:$K$504,0))*HLOOKUP(AP$503,$J$500:$R$501,2)</f>
        <v>0</v>
      </c>
      <c r="AQ510" s="1003" cm="1">
        <f t="array" ref="AQ510">INDEX($H510:$K510,0,MATCH(AQ$504,$H$504:$K$504,0))*HLOOKUP(AQ$503,$J$500:$R$501,2)</f>
        <v>0</v>
      </c>
      <c r="AR510" s="1003" cm="1">
        <f t="array" ref="AR510">INDEX($H510:$K510,0,MATCH(AR$504,$H$504:$K$504,0))*HLOOKUP(AR$503,$J$500:$R$501,2)</f>
        <v>0</v>
      </c>
      <c r="AS510" s="1003" cm="1">
        <f t="array" ref="AS510">INDEX($H510:$K510,0,MATCH(AS$504,$H$504:$K$504,0))*HLOOKUP(AS$503,$J$500:$R$501,2)</f>
        <v>0</v>
      </c>
      <c r="AT510" s="1003" cm="1">
        <f t="array" ref="AT510">INDEX($H510:$K510,0,MATCH(AT$504,$H$504:$K$504,0))*HLOOKUP(AT$503,$J$500:$R$501,2)</f>
        <v>0</v>
      </c>
      <c r="AU510" s="1003" cm="1">
        <f t="array" ref="AU510">INDEX($H510:$K510,0,MATCH(AU$504,$H$504:$K$504,0))*HLOOKUP(AU$503,$J$500:$R$501,2)</f>
        <v>0</v>
      </c>
      <c r="AV510" s="312"/>
      <c r="AW510" s="312"/>
      <c r="AX510" s="695"/>
      <c r="AY510" s="690"/>
      <c r="AZ510" s="690"/>
      <c r="BA510" s="690"/>
    </row>
    <row r="511" spans="1:53" s="687" customFormat="1" ht="15" outlineLevel="1" x14ac:dyDescent="0.25">
      <c r="A511" s="691"/>
      <c r="B511" s="688"/>
      <c r="C511" s="700"/>
      <c r="D511" s="700"/>
      <c r="E511" s="700"/>
      <c r="F511" s="704"/>
      <c r="G511" s="704" t="str">
        <f t="shared" si="78"/>
        <v>GGGC1Na2</v>
      </c>
      <c r="H511" s="356">
        <f t="shared" ref="H511:K511" si="83">IF(H457&gt;0,1,0)</f>
        <v>0</v>
      </c>
      <c r="I511" s="356">
        <f t="shared" si="83"/>
        <v>0</v>
      </c>
      <c r="J511" s="356">
        <f t="shared" si="83"/>
        <v>0</v>
      </c>
      <c r="K511" s="356">
        <f t="shared" si="83"/>
        <v>0</v>
      </c>
      <c r="L511" s="1003" cm="1">
        <f t="array" ref="L511">INDEX($H511:$K511,0,MATCH(L$504,$H$504:$K$504,0))*HLOOKUP(L$503,$J$500:$R$501,2)</f>
        <v>0</v>
      </c>
      <c r="M511" s="1003" cm="1">
        <f t="array" ref="M511">INDEX($H511:$K511,0,MATCH(M$504,$H$504:$K$504,0))*HLOOKUP(M$503,$J$500:$R$501,2)</f>
        <v>0</v>
      </c>
      <c r="N511" s="1003" cm="1">
        <f t="array" ref="N511">INDEX($H511:$K511,0,MATCH(N$504,$H$504:$K$504,0))*HLOOKUP(N$503,$J$500:$R$501,2)</f>
        <v>0</v>
      </c>
      <c r="O511" s="1003" cm="1">
        <f t="array" ref="O511">INDEX($H511:$K511,0,MATCH(O$504,$H$504:$K$504,0))*HLOOKUP(O$503,$J$500:$R$501,2)</f>
        <v>0</v>
      </c>
      <c r="P511" s="1003" cm="1">
        <f t="array" ref="P511">INDEX($H511:$K511,0,MATCH(P$504,$H$504:$K$504,0))*HLOOKUP(P$503,$J$500:$R$501,2)</f>
        <v>0</v>
      </c>
      <c r="Q511" s="1003" cm="1">
        <f t="array" ref="Q511">INDEX($H511:$K511,0,MATCH(Q$504,$H$504:$K$504,0))*HLOOKUP(Q$503,$J$500:$R$501,2)</f>
        <v>0</v>
      </c>
      <c r="R511" s="1003" cm="1">
        <f t="array" ref="R511">INDEX($H511:$K511,0,MATCH(R$504,$H$504:$K$504,0))*HLOOKUP(R$503,$J$500:$R$501,2)</f>
        <v>0</v>
      </c>
      <c r="S511" s="1003" cm="1">
        <f t="array" ref="S511">INDEX($H511:$K511,0,MATCH(S$504,$H$504:$K$504,0))*HLOOKUP(S$503,$J$500:$R$501,2)</f>
        <v>0</v>
      </c>
      <c r="T511" s="1003" cm="1">
        <f t="array" ref="T511">INDEX($H511:$K511,0,MATCH(T$504,$H$504:$K$504,0))*HLOOKUP(T$503,$J$500:$R$501,2)</f>
        <v>0</v>
      </c>
      <c r="U511" s="1003" cm="1">
        <f t="array" ref="U511">INDEX($H511:$K511,0,MATCH(U$504,$H$504:$K$504,0))*HLOOKUP(U$503,$J$500:$R$501,2)</f>
        <v>0</v>
      </c>
      <c r="V511" s="1003" cm="1">
        <f t="array" ref="V511">INDEX($H511:$K511,0,MATCH(V$504,$H$504:$K$504,0))*HLOOKUP(V$503,$J$500:$R$501,2)</f>
        <v>0</v>
      </c>
      <c r="W511" s="1003" cm="1">
        <f t="array" ref="W511">INDEX($H511:$K511,0,MATCH(W$504,$H$504:$K$504,0))*HLOOKUP(W$503,$J$500:$R$501,2)</f>
        <v>0</v>
      </c>
      <c r="X511" s="1003" cm="1">
        <f t="array" ref="X511">INDEX($H511:$K511,0,MATCH(X$504,$H$504:$K$504,0))*HLOOKUP(X$503,$J$500:$R$501,2)</f>
        <v>0</v>
      </c>
      <c r="Y511" s="1003" cm="1">
        <f t="array" ref="Y511">INDEX($H511:$K511,0,MATCH(Y$504,$H$504:$K$504,0))*HLOOKUP(Y$503,$J$500:$R$501,2)</f>
        <v>0</v>
      </c>
      <c r="Z511" s="1003" cm="1">
        <f t="array" ref="Z511">INDEX($H511:$K511,0,MATCH(Z$504,$H$504:$K$504,0))*HLOOKUP(Z$503,$J$500:$R$501,2)</f>
        <v>0</v>
      </c>
      <c r="AA511" s="1003" cm="1">
        <f t="array" ref="AA511">INDEX($H511:$K511,0,MATCH(AA$504,$H$504:$K$504,0))*HLOOKUP(AA$503,$J$500:$R$501,2)</f>
        <v>0</v>
      </c>
      <c r="AB511" s="1003" cm="1">
        <f t="array" ref="AB511">INDEX($H511:$K511,0,MATCH(AB$504,$H$504:$K$504,0))*HLOOKUP(AB$503,$J$500:$R$501,2)</f>
        <v>0</v>
      </c>
      <c r="AC511" s="1003" cm="1">
        <f t="array" ref="AC511">INDEX($H511:$K511,0,MATCH(AC$504,$H$504:$K$504,0))*HLOOKUP(AC$503,$J$500:$R$501,2)</f>
        <v>0</v>
      </c>
      <c r="AD511" s="1003" cm="1">
        <f t="array" ref="AD511">INDEX($H511:$K511,0,MATCH(AD$504,$H$504:$K$504,0))*HLOOKUP(AD$503,$J$500:$R$501,2)</f>
        <v>0</v>
      </c>
      <c r="AE511" s="1003" cm="1">
        <f t="array" ref="AE511">INDEX($H511:$K511,0,MATCH(AE$504,$H$504:$K$504,0))*HLOOKUP(AE$503,$J$500:$R$501,2)</f>
        <v>0</v>
      </c>
      <c r="AF511" s="1003" cm="1">
        <f t="array" ref="AF511">INDEX($H511:$K511,0,MATCH(AF$504,$H$504:$K$504,0))*HLOOKUP(AF$503,$J$500:$R$501,2)</f>
        <v>0</v>
      </c>
      <c r="AG511" s="1003" cm="1">
        <f t="array" ref="AG511">INDEX($H511:$K511,0,MATCH(AG$504,$H$504:$K$504,0))*HLOOKUP(AG$503,$J$500:$R$501,2)</f>
        <v>0</v>
      </c>
      <c r="AH511" s="1003" cm="1">
        <f t="array" ref="AH511">INDEX($H511:$K511,0,MATCH(AH$504,$H$504:$K$504,0))*HLOOKUP(AH$503,$J$500:$R$501,2)</f>
        <v>0</v>
      </c>
      <c r="AI511" s="1003" cm="1">
        <f t="array" ref="AI511">INDEX($H511:$K511,0,MATCH(AI$504,$H$504:$K$504,0))*HLOOKUP(AI$503,$J$500:$R$501,2)</f>
        <v>0</v>
      </c>
      <c r="AJ511" s="1003" cm="1">
        <f t="array" ref="AJ511">INDEX($H511:$K511,0,MATCH(AJ$504,$H$504:$K$504,0))*HLOOKUP(AJ$503,$J$500:$R$501,2)</f>
        <v>0</v>
      </c>
      <c r="AK511" s="1003" cm="1">
        <f t="array" ref="AK511">INDEX($H511:$K511,0,MATCH(AK$504,$H$504:$K$504,0))*HLOOKUP(AK$503,$J$500:$R$501,2)</f>
        <v>0</v>
      </c>
      <c r="AL511" s="1003" cm="1">
        <f t="array" ref="AL511">INDEX($H511:$K511,0,MATCH(AL$504,$H$504:$K$504,0))*HLOOKUP(AL$503,$J$500:$R$501,2)</f>
        <v>0</v>
      </c>
      <c r="AM511" s="1003" cm="1">
        <f t="array" ref="AM511">INDEX($H511:$K511,0,MATCH(AM$504,$H$504:$K$504,0))*HLOOKUP(AM$503,$J$500:$R$501,2)</f>
        <v>0</v>
      </c>
      <c r="AN511" s="1003" cm="1">
        <f t="array" ref="AN511">INDEX($H511:$K511,0,MATCH(AN$504,$H$504:$K$504,0))*HLOOKUP(AN$503,$J$500:$R$501,2)</f>
        <v>0</v>
      </c>
      <c r="AO511" s="1003" cm="1">
        <f t="array" ref="AO511">INDEX($H511:$K511,0,MATCH(AO$504,$H$504:$K$504,0))*HLOOKUP(AO$503,$J$500:$R$501,2)</f>
        <v>0</v>
      </c>
      <c r="AP511" s="1003" cm="1">
        <f t="array" ref="AP511">INDEX($H511:$K511,0,MATCH(AP$504,$H$504:$K$504,0))*HLOOKUP(AP$503,$J$500:$R$501,2)</f>
        <v>0</v>
      </c>
      <c r="AQ511" s="1003" cm="1">
        <f t="array" ref="AQ511">INDEX($H511:$K511,0,MATCH(AQ$504,$H$504:$K$504,0))*HLOOKUP(AQ$503,$J$500:$R$501,2)</f>
        <v>0</v>
      </c>
      <c r="AR511" s="1003" cm="1">
        <f t="array" ref="AR511">INDEX($H511:$K511,0,MATCH(AR$504,$H$504:$K$504,0))*HLOOKUP(AR$503,$J$500:$R$501,2)</f>
        <v>0</v>
      </c>
      <c r="AS511" s="1003" cm="1">
        <f t="array" ref="AS511">INDEX($H511:$K511,0,MATCH(AS$504,$H$504:$K$504,0))*HLOOKUP(AS$503,$J$500:$R$501,2)</f>
        <v>0</v>
      </c>
      <c r="AT511" s="1003" cm="1">
        <f t="array" ref="AT511">INDEX($H511:$K511,0,MATCH(AT$504,$H$504:$K$504,0))*HLOOKUP(AT$503,$J$500:$R$501,2)</f>
        <v>0</v>
      </c>
      <c r="AU511" s="1003" cm="1">
        <f t="array" ref="AU511">INDEX($H511:$K511,0,MATCH(AU$504,$H$504:$K$504,0))*HLOOKUP(AU$503,$J$500:$R$501,2)</f>
        <v>0</v>
      </c>
      <c r="AV511" s="312"/>
      <c r="AW511" s="312"/>
      <c r="AX511" s="695"/>
      <c r="AY511" s="690"/>
      <c r="AZ511" s="690"/>
      <c r="BA511" s="690"/>
    </row>
    <row r="512" spans="1:53" s="687" customFormat="1" ht="15" outlineLevel="1" x14ac:dyDescent="0.25">
      <c r="A512" s="691"/>
      <c r="B512" s="688"/>
      <c r="C512" s="700"/>
      <c r="D512" s="700"/>
      <c r="E512" s="700"/>
      <c r="F512" s="704"/>
      <c r="G512" s="704" t="str">
        <f t="shared" si="78"/>
        <v>GGGC1Ea2</v>
      </c>
      <c r="H512" s="356">
        <f t="shared" ref="H512:K512" si="84">IF(H458&gt;0,1,0)</f>
        <v>0</v>
      </c>
      <c r="I512" s="356">
        <f t="shared" si="84"/>
        <v>0</v>
      </c>
      <c r="J512" s="356">
        <f t="shared" si="84"/>
        <v>0</v>
      </c>
      <c r="K512" s="356">
        <f t="shared" si="84"/>
        <v>0</v>
      </c>
      <c r="L512" s="1003" cm="1">
        <f t="array" ref="L512">INDEX($H512:$K512,0,MATCH(L$504,$H$504:$K$504,0))*HLOOKUP(L$503,$J$500:$R$501,2)</f>
        <v>0</v>
      </c>
      <c r="M512" s="1003" cm="1">
        <f t="array" ref="M512">INDEX($H512:$K512,0,MATCH(M$504,$H$504:$K$504,0))*HLOOKUP(M$503,$J$500:$R$501,2)</f>
        <v>0</v>
      </c>
      <c r="N512" s="1003" cm="1">
        <f t="array" ref="N512">INDEX($H512:$K512,0,MATCH(N$504,$H$504:$K$504,0))*HLOOKUP(N$503,$J$500:$R$501,2)</f>
        <v>0</v>
      </c>
      <c r="O512" s="1003" cm="1">
        <f t="array" ref="O512">INDEX($H512:$K512,0,MATCH(O$504,$H$504:$K$504,0))*HLOOKUP(O$503,$J$500:$R$501,2)</f>
        <v>0</v>
      </c>
      <c r="P512" s="1003" cm="1">
        <f t="array" ref="P512">INDEX($H512:$K512,0,MATCH(P$504,$H$504:$K$504,0))*HLOOKUP(P$503,$J$500:$R$501,2)</f>
        <v>0</v>
      </c>
      <c r="Q512" s="1003" cm="1">
        <f t="array" ref="Q512">INDEX($H512:$K512,0,MATCH(Q$504,$H$504:$K$504,0))*HLOOKUP(Q$503,$J$500:$R$501,2)</f>
        <v>0</v>
      </c>
      <c r="R512" s="1003" cm="1">
        <f t="array" ref="R512">INDEX($H512:$K512,0,MATCH(R$504,$H$504:$K$504,0))*HLOOKUP(R$503,$J$500:$R$501,2)</f>
        <v>0</v>
      </c>
      <c r="S512" s="1003" cm="1">
        <f t="array" ref="S512">INDEX($H512:$K512,0,MATCH(S$504,$H$504:$K$504,0))*HLOOKUP(S$503,$J$500:$R$501,2)</f>
        <v>0</v>
      </c>
      <c r="T512" s="1003" cm="1">
        <f t="array" ref="T512">INDEX($H512:$K512,0,MATCH(T$504,$H$504:$K$504,0))*HLOOKUP(T$503,$J$500:$R$501,2)</f>
        <v>0</v>
      </c>
      <c r="U512" s="1003" cm="1">
        <f t="array" ref="U512">INDEX($H512:$K512,0,MATCH(U$504,$H$504:$K$504,0))*HLOOKUP(U$503,$J$500:$R$501,2)</f>
        <v>0</v>
      </c>
      <c r="V512" s="1003" cm="1">
        <f t="array" ref="V512">INDEX($H512:$K512,0,MATCH(V$504,$H$504:$K$504,0))*HLOOKUP(V$503,$J$500:$R$501,2)</f>
        <v>0</v>
      </c>
      <c r="W512" s="1003" cm="1">
        <f t="array" ref="W512">INDEX($H512:$K512,0,MATCH(W$504,$H$504:$K$504,0))*HLOOKUP(W$503,$J$500:$R$501,2)</f>
        <v>0</v>
      </c>
      <c r="X512" s="1003" cm="1">
        <f t="array" ref="X512">INDEX($H512:$K512,0,MATCH(X$504,$H$504:$K$504,0))*HLOOKUP(X$503,$J$500:$R$501,2)</f>
        <v>0</v>
      </c>
      <c r="Y512" s="1003" cm="1">
        <f t="array" ref="Y512">INDEX($H512:$K512,0,MATCH(Y$504,$H$504:$K$504,0))*HLOOKUP(Y$503,$J$500:$R$501,2)</f>
        <v>0</v>
      </c>
      <c r="Z512" s="1003" cm="1">
        <f t="array" ref="Z512">INDEX($H512:$K512,0,MATCH(Z$504,$H$504:$K$504,0))*HLOOKUP(Z$503,$J$500:$R$501,2)</f>
        <v>0</v>
      </c>
      <c r="AA512" s="1003" cm="1">
        <f t="array" ref="AA512">INDEX($H512:$K512,0,MATCH(AA$504,$H$504:$K$504,0))*HLOOKUP(AA$503,$J$500:$R$501,2)</f>
        <v>0</v>
      </c>
      <c r="AB512" s="1003" cm="1">
        <f t="array" ref="AB512">INDEX($H512:$K512,0,MATCH(AB$504,$H$504:$K$504,0))*HLOOKUP(AB$503,$J$500:$R$501,2)</f>
        <v>0</v>
      </c>
      <c r="AC512" s="1003" cm="1">
        <f t="array" ref="AC512">INDEX($H512:$K512,0,MATCH(AC$504,$H$504:$K$504,0))*HLOOKUP(AC$503,$J$500:$R$501,2)</f>
        <v>0</v>
      </c>
      <c r="AD512" s="1003" cm="1">
        <f t="array" ref="AD512">INDEX($H512:$K512,0,MATCH(AD$504,$H$504:$K$504,0))*HLOOKUP(AD$503,$J$500:$R$501,2)</f>
        <v>0</v>
      </c>
      <c r="AE512" s="1003" cm="1">
        <f t="array" ref="AE512">INDEX($H512:$K512,0,MATCH(AE$504,$H$504:$K$504,0))*HLOOKUP(AE$503,$J$500:$R$501,2)</f>
        <v>0</v>
      </c>
      <c r="AF512" s="1003" cm="1">
        <f t="array" ref="AF512">INDEX($H512:$K512,0,MATCH(AF$504,$H$504:$K$504,0))*HLOOKUP(AF$503,$J$500:$R$501,2)</f>
        <v>0</v>
      </c>
      <c r="AG512" s="1003" cm="1">
        <f t="array" ref="AG512">INDEX($H512:$K512,0,MATCH(AG$504,$H$504:$K$504,0))*HLOOKUP(AG$503,$J$500:$R$501,2)</f>
        <v>0</v>
      </c>
      <c r="AH512" s="1003" cm="1">
        <f t="array" ref="AH512">INDEX($H512:$K512,0,MATCH(AH$504,$H$504:$K$504,0))*HLOOKUP(AH$503,$J$500:$R$501,2)</f>
        <v>0</v>
      </c>
      <c r="AI512" s="1003" cm="1">
        <f t="array" ref="AI512">INDEX($H512:$K512,0,MATCH(AI$504,$H$504:$K$504,0))*HLOOKUP(AI$503,$J$500:$R$501,2)</f>
        <v>0</v>
      </c>
      <c r="AJ512" s="1003" cm="1">
        <f t="array" ref="AJ512">INDEX($H512:$K512,0,MATCH(AJ$504,$H$504:$K$504,0))*HLOOKUP(AJ$503,$J$500:$R$501,2)</f>
        <v>0</v>
      </c>
      <c r="AK512" s="1003" cm="1">
        <f t="array" ref="AK512">INDEX($H512:$K512,0,MATCH(AK$504,$H$504:$K$504,0))*HLOOKUP(AK$503,$J$500:$R$501,2)</f>
        <v>0</v>
      </c>
      <c r="AL512" s="1003" cm="1">
        <f t="array" ref="AL512">INDEX($H512:$K512,0,MATCH(AL$504,$H$504:$K$504,0))*HLOOKUP(AL$503,$J$500:$R$501,2)</f>
        <v>0</v>
      </c>
      <c r="AM512" s="1003" cm="1">
        <f t="array" ref="AM512">INDEX($H512:$K512,0,MATCH(AM$504,$H$504:$K$504,0))*HLOOKUP(AM$503,$J$500:$R$501,2)</f>
        <v>0</v>
      </c>
      <c r="AN512" s="1003" cm="1">
        <f t="array" ref="AN512">INDEX($H512:$K512,0,MATCH(AN$504,$H$504:$K$504,0))*HLOOKUP(AN$503,$J$500:$R$501,2)</f>
        <v>0</v>
      </c>
      <c r="AO512" s="1003" cm="1">
        <f t="array" ref="AO512">INDEX($H512:$K512,0,MATCH(AO$504,$H$504:$K$504,0))*HLOOKUP(AO$503,$J$500:$R$501,2)</f>
        <v>0</v>
      </c>
      <c r="AP512" s="1003" cm="1">
        <f t="array" ref="AP512">INDEX($H512:$K512,0,MATCH(AP$504,$H$504:$K$504,0))*HLOOKUP(AP$503,$J$500:$R$501,2)</f>
        <v>0</v>
      </c>
      <c r="AQ512" s="1003" cm="1">
        <f t="array" ref="AQ512">INDEX($H512:$K512,0,MATCH(AQ$504,$H$504:$K$504,0))*HLOOKUP(AQ$503,$J$500:$R$501,2)</f>
        <v>0</v>
      </c>
      <c r="AR512" s="1003" cm="1">
        <f t="array" ref="AR512">INDEX($H512:$K512,0,MATCH(AR$504,$H$504:$K$504,0))*HLOOKUP(AR$503,$J$500:$R$501,2)</f>
        <v>0</v>
      </c>
      <c r="AS512" s="1003" cm="1">
        <f t="array" ref="AS512">INDEX($H512:$K512,0,MATCH(AS$504,$H$504:$K$504,0))*HLOOKUP(AS$503,$J$500:$R$501,2)</f>
        <v>0</v>
      </c>
      <c r="AT512" s="1003" cm="1">
        <f t="array" ref="AT512">INDEX($H512:$K512,0,MATCH(AT$504,$H$504:$K$504,0))*HLOOKUP(AT$503,$J$500:$R$501,2)</f>
        <v>0</v>
      </c>
      <c r="AU512" s="1003" cm="1">
        <f t="array" ref="AU512">INDEX($H512:$K512,0,MATCH(AU$504,$H$504:$K$504,0))*HLOOKUP(AU$503,$J$500:$R$501,2)</f>
        <v>0</v>
      </c>
      <c r="AV512" s="312"/>
      <c r="AW512" s="312"/>
      <c r="AX512" s="695"/>
      <c r="AY512" s="690"/>
      <c r="AZ512" s="690"/>
      <c r="BA512" s="690"/>
    </row>
    <row r="513" spans="1:53" s="687" customFormat="1" ht="15" outlineLevel="1" x14ac:dyDescent="0.25">
      <c r="A513" s="691"/>
      <c r="B513" s="688"/>
      <c r="C513" s="700"/>
      <c r="D513" s="700"/>
      <c r="E513" s="700"/>
      <c r="F513" s="704"/>
      <c r="G513" s="704" t="str">
        <f t="shared" si="78"/>
        <v>GGGC1Pa2</v>
      </c>
      <c r="H513" s="356">
        <f t="shared" ref="H513:K513" si="85">IF(H459&gt;0,1,0)</f>
        <v>0</v>
      </c>
      <c r="I513" s="356">
        <f t="shared" si="85"/>
        <v>0</v>
      </c>
      <c r="J513" s="356">
        <f t="shared" si="85"/>
        <v>0</v>
      </c>
      <c r="K513" s="356">
        <f t="shared" si="85"/>
        <v>0</v>
      </c>
      <c r="L513" s="1003" cm="1">
        <f t="array" ref="L513">INDEX($H513:$K513,0,MATCH(L$504,$H$504:$K$504,0))*HLOOKUP(L$503,$J$500:$R$501,2)</f>
        <v>0</v>
      </c>
      <c r="M513" s="1003" cm="1">
        <f t="array" ref="M513">INDEX($H513:$K513,0,MATCH(M$504,$H$504:$K$504,0))*HLOOKUP(M$503,$J$500:$R$501,2)</f>
        <v>0</v>
      </c>
      <c r="N513" s="1003" cm="1">
        <f t="array" ref="N513">INDEX($H513:$K513,0,MATCH(N$504,$H$504:$K$504,0))*HLOOKUP(N$503,$J$500:$R$501,2)</f>
        <v>0</v>
      </c>
      <c r="O513" s="1003" cm="1">
        <f t="array" ref="O513">INDEX($H513:$K513,0,MATCH(O$504,$H$504:$K$504,0))*HLOOKUP(O$503,$J$500:$R$501,2)</f>
        <v>0</v>
      </c>
      <c r="P513" s="1003" cm="1">
        <f t="array" ref="P513">INDEX($H513:$K513,0,MATCH(P$504,$H$504:$K$504,0))*HLOOKUP(P$503,$J$500:$R$501,2)</f>
        <v>0</v>
      </c>
      <c r="Q513" s="1003" cm="1">
        <f t="array" ref="Q513">INDEX($H513:$K513,0,MATCH(Q$504,$H$504:$K$504,0))*HLOOKUP(Q$503,$J$500:$R$501,2)</f>
        <v>0</v>
      </c>
      <c r="R513" s="1003" cm="1">
        <f t="array" ref="R513">INDEX($H513:$K513,0,MATCH(R$504,$H$504:$K$504,0))*HLOOKUP(R$503,$J$500:$R$501,2)</f>
        <v>0</v>
      </c>
      <c r="S513" s="1003" cm="1">
        <f t="array" ref="S513">INDEX($H513:$K513,0,MATCH(S$504,$H$504:$K$504,0))*HLOOKUP(S$503,$J$500:$R$501,2)</f>
        <v>0</v>
      </c>
      <c r="T513" s="1003" cm="1">
        <f t="array" ref="T513">INDEX($H513:$K513,0,MATCH(T$504,$H$504:$K$504,0))*HLOOKUP(T$503,$J$500:$R$501,2)</f>
        <v>0</v>
      </c>
      <c r="U513" s="1003" cm="1">
        <f t="array" ref="U513">INDEX($H513:$K513,0,MATCH(U$504,$H$504:$K$504,0))*HLOOKUP(U$503,$J$500:$R$501,2)</f>
        <v>0</v>
      </c>
      <c r="V513" s="1003" cm="1">
        <f t="array" ref="V513">INDEX($H513:$K513,0,MATCH(V$504,$H$504:$K$504,0))*HLOOKUP(V$503,$J$500:$R$501,2)</f>
        <v>0</v>
      </c>
      <c r="W513" s="1003" cm="1">
        <f t="array" ref="W513">INDEX($H513:$K513,0,MATCH(W$504,$H$504:$K$504,0))*HLOOKUP(W$503,$J$500:$R$501,2)</f>
        <v>0</v>
      </c>
      <c r="X513" s="1003" cm="1">
        <f t="array" ref="X513">INDEX($H513:$K513,0,MATCH(X$504,$H$504:$K$504,0))*HLOOKUP(X$503,$J$500:$R$501,2)</f>
        <v>0</v>
      </c>
      <c r="Y513" s="1003" cm="1">
        <f t="array" ref="Y513">INDEX($H513:$K513,0,MATCH(Y$504,$H$504:$K$504,0))*HLOOKUP(Y$503,$J$500:$R$501,2)</f>
        <v>0</v>
      </c>
      <c r="Z513" s="1003" cm="1">
        <f t="array" ref="Z513">INDEX($H513:$K513,0,MATCH(Z$504,$H$504:$K$504,0))*HLOOKUP(Z$503,$J$500:$R$501,2)</f>
        <v>0</v>
      </c>
      <c r="AA513" s="1003" cm="1">
        <f t="array" ref="AA513">INDEX($H513:$K513,0,MATCH(AA$504,$H$504:$K$504,0))*HLOOKUP(AA$503,$J$500:$R$501,2)</f>
        <v>0</v>
      </c>
      <c r="AB513" s="1003" cm="1">
        <f t="array" ref="AB513">INDEX($H513:$K513,0,MATCH(AB$504,$H$504:$K$504,0))*HLOOKUP(AB$503,$J$500:$R$501,2)</f>
        <v>0</v>
      </c>
      <c r="AC513" s="1003" cm="1">
        <f t="array" ref="AC513">INDEX($H513:$K513,0,MATCH(AC$504,$H$504:$K$504,0))*HLOOKUP(AC$503,$J$500:$R$501,2)</f>
        <v>0</v>
      </c>
      <c r="AD513" s="1003" cm="1">
        <f t="array" ref="AD513">INDEX($H513:$K513,0,MATCH(AD$504,$H$504:$K$504,0))*HLOOKUP(AD$503,$J$500:$R$501,2)</f>
        <v>0</v>
      </c>
      <c r="AE513" s="1003" cm="1">
        <f t="array" ref="AE513">INDEX($H513:$K513,0,MATCH(AE$504,$H$504:$K$504,0))*HLOOKUP(AE$503,$J$500:$R$501,2)</f>
        <v>0</v>
      </c>
      <c r="AF513" s="1003" cm="1">
        <f t="array" ref="AF513">INDEX($H513:$K513,0,MATCH(AF$504,$H$504:$K$504,0))*HLOOKUP(AF$503,$J$500:$R$501,2)</f>
        <v>0</v>
      </c>
      <c r="AG513" s="1003" cm="1">
        <f t="array" ref="AG513">INDEX($H513:$K513,0,MATCH(AG$504,$H$504:$K$504,0))*HLOOKUP(AG$503,$J$500:$R$501,2)</f>
        <v>0</v>
      </c>
      <c r="AH513" s="1003" cm="1">
        <f t="array" ref="AH513">INDEX($H513:$K513,0,MATCH(AH$504,$H$504:$K$504,0))*HLOOKUP(AH$503,$J$500:$R$501,2)</f>
        <v>0</v>
      </c>
      <c r="AI513" s="1003" cm="1">
        <f t="array" ref="AI513">INDEX($H513:$K513,0,MATCH(AI$504,$H$504:$K$504,0))*HLOOKUP(AI$503,$J$500:$R$501,2)</f>
        <v>0</v>
      </c>
      <c r="AJ513" s="1003" cm="1">
        <f t="array" ref="AJ513">INDEX($H513:$K513,0,MATCH(AJ$504,$H$504:$K$504,0))*HLOOKUP(AJ$503,$J$500:$R$501,2)</f>
        <v>0</v>
      </c>
      <c r="AK513" s="1003" cm="1">
        <f t="array" ref="AK513">INDEX($H513:$K513,0,MATCH(AK$504,$H$504:$K$504,0))*HLOOKUP(AK$503,$J$500:$R$501,2)</f>
        <v>0</v>
      </c>
      <c r="AL513" s="1003" cm="1">
        <f t="array" ref="AL513">INDEX($H513:$K513,0,MATCH(AL$504,$H$504:$K$504,0))*HLOOKUP(AL$503,$J$500:$R$501,2)</f>
        <v>0</v>
      </c>
      <c r="AM513" s="1003" cm="1">
        <f t="array" ref="AM513">INDEX($H513:$K513,0,MATCH(AM$504,$H$504:$K$504,0))*HLOOKUP(AM$503,$J$500:$R$501,2)</f>
        <v>0</v>
      </c>
      <c r="AN513" s="1003" cm="1">
        <f t="array" ref="AN513">INDEX($H513:$K513,0,MATCH(AN$504,$H$504:$K$504,0))*HLOOKUP(AN$503,$J$500:$R$501,2)</f>
        <v>0</v>
      </c>
      <c r="AO513" s="1003" cm="1">
        <f t="array" ref="AO513">INDEX($H513:$K513,0,MATCH(AO$504,$H$504:$K$504,0))*HLOOKUP(AO$503,$J$500:$R$501,2)</f>
        <v>0</v>
      </c>
      <c r="AP513" s="1003" cm="1">
        <f t="array" ref="AP513">INDEX($H513:$K513,0,MATCH(AP$504,$H$504:$K$504,0))*HLOOKUP(AP$503,$J$500:$R$501,2)</f>
        <v>0</v>
      </c>
      <c r="AQ513" s="1003" cm="1">
        <f t="array" ref="AQ513">INDEX($H513:$K513,0,MATCH(AQ$504,$H$504:$K$504,0))*HLOOKUP(AQ$503,$J$500:$R$501,2)</f>
        <v>0</v>
      </c>
      <c r="AR513" s="1003" cm="1">
        <f t="array" ref="AR513">INDEX($H513:$K513,0,MATCH(AR$504,$H$504:$K$504,0))*HLOOKUP(AR$503,$J$500:$R$501,2)</f>
        <v>0</v>
      </c>
      <c r="AS513" s="1003" cm="1">
        <f t="array" ref="AS513">INDEX($H513:$K513,0,MATCH(AS$504,$H$504:$K$504,0))*HLOOKUP(AS$503,$J$500:$R$501,2)</f>
        <v>0</v>
      </c>
      <c r="AT513" s="1003" cm="1">
        <f t="array" ref="AT513">INDEX($H513:$K513,0,MATCH(AT$504,$H$504:$K$504,0))*HLOOKUP(AT$503,$J$500:$R$501,2)</f>
        <v>0</v>
      </c>
      <c r="AU513" s="1003" cm="1">
        <f t="array" ref="AU513">INDEX($H513:$K513,0,MATCH(AU$504,$H$504:$K$504,0))*HLOOKUP(AU$503,$J$500:$R$501,2)</f>
        <v>0</v>
      </c>
      <c r="AV513" s="312"/>
      <c r="AW513" s="312"/>
      <c r="AX513" s="695"/>
      <c r="AY513" s="690"/>
      <c r="AZ513" s="690"/>
      <c r="BA513" s="690"/>
    </row>
    <row r="514" spans="1:53" s="687" customFormat="1" ht="15" outlineLevel="1" x14ac:dyDescent="0.25">
      <c r="A514" s="691"/>
      <c r="B514" s="688"/>
      <c r="C514" s="700"/>
      <c r="D514" s="700"/>
      <c r="E514" s="700"/>
      <c r="F514" s="704"/>
      <c r="G514" s="704" t="str">
        <f t="shared" si="78"/>
        <v>GGGC1OFa2</v>
      </c>
      <c r="H514" s="356">
        <f t="shared" ref="H514:K514" si="86">IF(H460&gt;0,1,0)</f>
        <v>0</v>
      </c>
      <c r="I514" s="356">
        <f t="shared" si="86"/>
        <v>0</v>
      </c>
      <c r="J514" s="356">
        <f t="shared" si="86"/>
        <v>0</v>
      </c>
      <c r="K514" s="356">
        <f t="shared" si="86"/>
        <v>0</v>
      </c>
      <c r="L514" s="1003" cm="1">
        <f t="array" ref="L514">INDEX($H514:$K514,0,MATCH(L$504,$H$504:$K$504,0))*HLOOKUP(L$503,$J$500:$R$501,2)</f>
        <v>0</v>
      </c>
      <c r="M514" s="1003" cm="1">
        <f t="array" ref="M514">INDEX($H514:$K514,0,MATCH(M$504,$H$504:$K$504,0))*HLOOKUP(M$503,$J$500:$R$501,2)</f>
        <v>0</v>
      </c>
      <c r="N514" s="1003" cm="1">
        <f t="array" ref="N514">INDEX($H514:$K514,0,MATCH(N$504,$H$504:$K$504,0))*HLOOKUP(N$503,$J$500:$R$501,2)</f>
        <v>0</v>
      </c>
      <c r="O514" s="1003" cm="1">
        <f t="array" ref="O514">INDEX($H514:$K514,0,MATCH(O$504,$H$504:$K$504,0))*HLOOKUP(O$503,$J$500:$R$501,2)</f>
        <v>0</v>
      </c>
      <c r="P514" s="1003" cm="1">
        <f t="array" ref="P514">INDEX($H514:$K514,0,MATCH(P$504,$H$504:$K$504,0))*HLOOKUP(P$503,$J$500:$R$501,2)</f>
        <v>0</v>
      </c>
      <c r="Q514" s="1003" cm="1">
        <f t="array" ref="Q514">INDEX($H514:$K514,0,MATCH(Q$504,$H$504:$K$504,0))*HLOOKUP(Q$503,$J$500:$R$501,2)</f>
        <v>0</v>
      </c>
      <c r="R514" s="1003" cm="1">
        <f t="array" ref="R514">INDEX($H514:$K514,0,MATCH(R$504,$H$504:$K$504,0))*HLOOKUP(R$503,$J$500:$R$501,2)</f>
        <v>0</v>
      </c>
      <c r="S514" s="1003" cm="1">
        <f t="array" ref="S514">INDEX($H514:$K514,0,MATCH(S$504,$H$504:$K$504,0))*HLOOKUP(S$503,$J$500:$R$501,2)</f>
        <v>0</v>
      </c>
      <c r="T514" s="1003" cm="1">
        <f t="array" ref="T514">INDEX($H514:$K514,0,MATCH(T$504,$H$504:$K$504,0))*HLOOKUP(T$503,$J$500:$R$501,2)</f>
        <v>0</v>
      </c>
      <c r="U514" s="1003" cm="1">
        <f t="array" ref="U514">INDEX($H514:$K514,0,MATCH(U$504,$H$504:$K$504,0))*HLOOKUP(U$503,$J$500:$R$501,2)</f>
        <v>0</v>
      </c>
      <c r="V514" s="1003" cm="1">
        <f t="array" ref="V514">INDEX($H514:$K514,0,MATCH(V$504,$H$504:$K$504,0))*HLOOKUP(V$503,$J$500:$R$501,2)</f>
        <v>0</v>
      </c>
      <c r="W514" s="1003" cm="1">
        <f t="array" ref="W514">INDEX($H514:$K514,0,MATCH(W$504,$H$504:$K$504,0))*HLOOKUP(W$503,$J$500:$R$501,2)</f>
        <v>0</v>
      </c>
      <c r="X514" s="1003" cm="1">
        <f t="array" ref="X514">INDEX($H514:$K514,0,MATCH(X$504,$H$504:$K$504,0))*HLOOKUP(X$503,$J$500:$R$501,2)</f>
        <v>0</v>
      </c>
      <c r="Y514" s="1003" cm="1">
        <f t="array" ref="Y514">INDEX($H514:$K514,0,MATCH(Y$504,$H$504:$K$504,0))*HLOOKUP(Y$503,$J$500:$R$501,2)</f>
        <v>0</v>
      </c>
      <c r="Z514" s="1003" cm="1">
        <f t="array" ref="Z514">INDEX($H514:$K514,0,MATCH(Z$504,$H$504:$K$504,0))*HLOOKUP(Z$503,$J$500:$R$501,2)</f>
        <v>0</v>
      </c>
      <c r="AA514" s="1003" cm="1">
        <f t="array" ref="AA514">INDEX($H514:$K514,0,MATCH(AA$504,$H$504:$K$504,0))*HLOOKUP(AA$503,$J$500:$R$501,2)</f>
        <v>0</v>
      </c>
      <c r="AB514" s="1003" cm="1">
        <f t="array" ref="AB514">INDEX($H514:$K514,0,MATCH(AB$504,$H$504:$K$504,0))*HLOOKUP(AB$503,$J$500:$R$501,2)</f>
        <v>0</v>
      </c>
      <c r="AC514" s="1003" cm="1">
        <f t="array" ref="AC514">INDEX($H514:$K514,0,MATCH(AC$504,$H$504:$K$504,0))*HLOOKUP(AC$503,$J$500:$R$501,2)</f>
        <v>0</v>
      </c>
      <c r="AD514" s="1003" cm="1">
        <f t="array" ref="AD514">INDEX($H514:$K514,0,MATCH(AD$504,$H$504:$K$504,0))*HLOOKUP(AD$503,$J$500:$R$501,2)</f>
        <v>0</v>
      </c>
      <c r="AE514" s="1003" cm="1">
        <f t="array" ref="AE514">INDEX($H514:$K514,0,MATCH(AE$504,$H$504:$K$504,0))*HLOOKUP(AE$503,$J$500:$R$501,2)</f>
        <v>0</v>
      </c>
      <c r="AF514" s="1003" cm="1">
        <f t="array" ref="AF514">INDEX($H514:$K514,0,MATCH(AF$504,$H$504:$K$504,0))*HLOOKUP(AF$503,$J$500:$R$501,2)</f>
        <v>0</v>
      </c>
      <c r="AG514" s="1003" cm="1">
        <f t="array" ref="AG514">INDEX($H514:$K514,0,MATCH(AG$504,$H$504:$K$504,0))*HLOOKUP(AG$503,$J$500:$R$501,2)</f>
        <v>0</v>
      </c>
      <c r="AH514" s="1003" cm="1">
        <f t="array" ref="AH514">INDEX($H514:$K514,0,MATCH(AH$504,$H$504:$K$504,0))*HLOOKUP(AH$503,$J$500:$R$501,2)</f>
        <v>0</v>
      </c>
      <c r="AI514" s="1003" cm="1">
        <f t="array" ref="AI514">INDEX($H514:$K514,0,MATCH(AI$504,$H$504:$K$504,0))*HLOOKUP(AI$503,$J$500:$R$501,2)</f>
        <v>0</v>
      </c>
      <c r="AJ514" s="1003" cm="1">
        <f t="array" ref="AJ514">INDEX($H514:$K514,0,MATCH(AJ$504,$H$504:$K$504,0))*HLOOKUP(AJ$503,$J$500:$R$501,2)</f>
        <v>0</v>
      </c>
      <c r="AK514" s="1003" cm="1">
        <f t="array" ref="AK514">INDEX($H514:$K514,0,MATCH(AK$504,$H$504:$K$504,0))*HLOOKUP(AK$503,$J$500:$R$501,2)</f>
        <v>0</v>
      </c>
      <c r="AL514" s="1003" cm="1">
        <f t="array" ref="AL514">INDEX($H514:$K514,0,MATCH(AL$504,$H$504:$K$504,0))*HLOOKUP(AL$503,$J$500:$R$501,2)</f>
        <v>0</v>
      </c>
      <c r="AM514" s="1003" cm="1">
        <f t="array" ref="AM514">INDEX($H514:$K514,0,MATCH(AM$504,$H$504:$K$504,0))*HLOOKUP(AM$503,$J$500:$R$501,2)</f>
        <v>0</v>
      </c>
      <c r="AN514" s="1003" cm="1">
        <f t="array" ref="AN514">INDEX($H514:$K514,0,MATCH(AN$504,$H$504:$K$504,0))*HLOOKUP(AN$503,$J$500:$R$501,2)</f>
        <v>0</v>
      </c>
      <c r="AO514" s="1003" cm="1">
        <f t="array" ref="AO514">INDEX($H514:$K514,0,MATCH(AO$504,$H$504:$K$504,0))*HLOOKUP(AO$503,$J$500:$R$501,2)</f>
        <v>0</v>
      </c>
      <c r="AP514" s="1003" cm="1">
        <f t="array" ref="AP514">INDEX($H514:$K514,0,MATCH(AP$504,$H$504:$K$504,0))*HLOOKUP(AP$503,$J$500:$R$501,2)</f>
        <v>0</v>
      </c>
      <c r="AQ514" s="1003" cm="1">
        <f t="array" ref="AQ514">INDEX($H514:$K514,0,MATCH(AQ$504,$H$504:$K$504,0))*HLOOKUP(AQ$503,$J$500:$R$501,2)</f>
        <v>0</v>
      </c>
      <c r="AR514" s="1003" cm="1">
        <f t="array" ref="AR514">INDEX($H514:$K514,0,MATCH(AR$504,$H$504:$K$504,0))*HLOOKUP(AR$503,$J$500:$R$501,2)</f>
        <v>0</v>
      </c>
      <c r="AS514" s="1003" cm="1">
        <f t="array" ref="AS514">INDEX($H514:$K514,0,MATCH(AS$504,$H$504:$K$504,0))*HLOOKUP(AS$503,$J$500:$R$501,2)</f>
        <v>0</v>
      </c>
      <c r="AT514" s="1003" cm="1">
        <f t="array" ref="AT514">INDEX($H514:$K514,0,MATCH(AT$504,$H$504:$K$504,0))*HLOOKUP(AT$503,$J$500:$R$501,2)</f>
        <v>0</v>
      </c>
      <c r="AU514" s="1003" cm="1">
        <f t="array" ref="AU514">INDEX($H514:$K514,0,MATCH(AU$504,$H$504:$K$504,0))*HLOOKUP(AU$503,$J$500:$R$501,2)</f>
        <v>0</v>
      </c>
      <c r="AV514" s="312"/>
      <c r="AW514" s="312"/>
      <c r="AX514" s="695"/>
      <c r="AY514" s="690"/>
      <c r="AZ514" s="690"/>
      <c r="BA514" s="690"/>
    </row>
    <row r="515" spans="1:53" s="687" customFormat="1" ht="15" outlineLevel="1" x14ac:dyDescent="0.25">
      <c r="A515" s="691"/>
      <c r="B515" s="688"/>
      <c r="C515" s="700"/>
      <c r="D515" s="700"/>
      <c r="E515" s="700"/>
      <c r="F515" s="704"/>
      <c r="G515" s="704" t="str">
        <f t="shared" si="78"/>
        <v>SPSPSPSPSPsp</v>
      </c>
      <c r="H515" s="356">
        <f t="shared" ref="H515:K515" si="87">IF(H461&gt;0,1,0)</f>
        <v>0</v>
      </c>
      <c r="I515" s="356">
        <f t="shared" si="87"/>
        <v>0</v>
      </c>
      <c r="J515" s="356">
        <f t="shared" si="87"/>
        <v>0</v>
      </c>
      <c r="K515" s="356">
        <f t="shared" si="87"/>
        <v>0</v>
      </c>
      <c r="L515" s="1003" cm="1">
        <f t="array" ref="L515">INDEX($H515:$K515,0,MATCH(L$504,$H$504:$K$504,0))*HLOOKUP(L$503,$J$500:$R$501,2)</f>
        <v>0</v>
      </c>
      <c r="M515" s="1003" cm="1">
        <f t="array" ref="M515">INDEX($H515:$K515,0,MATCH(M$504,$H$504:$K$504,0))*HLOOKUP(M$503,$J$500:$R$501,2)</f>
        <v>0</v>
      </c>
      <c r="N515" s="1003" cm="1">
        <f t="array" ref="N515">INDEX($H515:$K515,0,MATCH(N$504,$H$504:$K$504,0))*HLOOKUP(N$503,$J$500:$R$501,2)</f>
        <v>0</v>
      </c>
      <c r="O515" s="1003" cm="1">
        <f t="array" ref="O515">INDEX($H515:$K515,0,MATCH(O$504,$H$504:$K$504,0))*HLOOKUP(O$503,$J$500:$R$501,2)</f>
        <v>0</v>
      </c>
      <c r="P515" s="1003" cm="1">
        <f t="array" ref="P515">INDEX($H515:$K515,0,MATCH(P$504,$H$504:$K$504,0))*HLOOKUP(P$503,$J$500:$R$501,2)</f>
        <v>0</v>
      </c>
      <c r="Q515" s="1003" cm="1">
        <f t="array" ref="Q515">INDEX($H515:$K515,0,MATCH(Q$504,$H$504:$K$504,0))*HLOOKUP(Q$503,$J$500:$R$501,2)</f>
        <v>0</v>
      </c>
      <c r="R515" s="1003" cm="1">
        <f t="array" ref="R515">INDEX($H515:$K515,0,MATCH(R$504,$H$504:$K$504,0))*HLOOKUP(R$503,$J$500:$R$501,2)</f>
        <v>0</v>
      </c>
      <c r="S515" s="1003" cm="1">
        <f t="array" ref="S515">INDEX($H515:$K515,0,MATCH(S$504,$H$504:$K$504,0))*HLOOKUP(S$503,$J$500:$R$501,2)</f>
        <v>0</v>
      </c>
      <c r="T515" s="1003" cm="1">
        <f t="array" ref="T515">INDEX($H515:$K515,0,MATCH(T$504,$H$504:$K$504,0))*HLOOKUP(T$503,$J$500:$R$501,2)</f>
        <v>0</v>
      </c>
      <c r="U515" s="1003" cm="1">
        <f t="array" ref="U515">INDEX($H515:$K515,0,MATCH(U$504,$H$504:$K$504,0))*HLOOKUP(U$503,$J$500:$R$501,2)</f>
        <v>0</v>
      </c>
      <c r="V515" s="1003" cm="1">
        <f t="array" ref="V515">INDEX($H515:$K515,0,MATCH(V$504,$H$504:$K$504,0))*HLOOKUP(V$503,$J$500:$R$501,2)</f>
        <v>0</v>
      </c>
      <c r="W515" s="1003" cm="1">
        <f t="array" ref="W515">INDEX($H515:$K515,0,MATCH(W$504,$H$504:$K$504,0))*HLOOKUP(W$503,$J$500:$R$501,2)</f>
        <v>0</v>
      </c>
      <c r="X515" s="1003" cm="1">
        <f t="array" ref="X515">INDEX($H515:$K515,0,MATCH(X$504,$H$504:$K$504,0))*HLOOKUP(X$503,$J$500:$R$501,2)</f>
        <v>0</v>
      </c>
      <c r="Y515" s="1003" cm="1">
        <f t="array" ref="Y515">INDEX($H515:$K515,0,MATCH(Y$504,$H$504:$K$504,0))*HLOOKUP(Y$503,$J$500:$R$501,2)</f>
        <v>0</v>
      </c>
      <c r="Z515" s="1003" cm="1">
        <f t="array" ref="Z515">INDEX($H515:$K515,0,MATCH(Z$504,$H$504:$K$504,0))*HLOOKUP(Z$503,$J$500:$R$501,2)</f>
        <v>0</v>
      </c>
      <c r="AA515" s="1003" cm="1">
        <f t="array" ref="AA515">INDEX($H515:$K515,0,MATCH(AA$504,$H$504:$K$504,0))*HLOOKUP(AA$503,$J$500:$R$501,2)</f>
        <v>0</v>
      </c>
      <c r="AB515" s="1003" cm="1">
        <f t="array" ref="AB515">INDEX($H515:$K515,0,MATCH(AB$504,$H$504:$K$504,0))*HLOOKUP(AB$503,$J$500:$R$501,2)</f>
        <v>0</v>
      </c>
      <c r="AC515" s="1003" cm="1">
        <f t="array" ref="AC515">INDEX($H515:$K515,0,MATCH(AC$504,$H$504:$K$504,0))*HLOOKUP(AC$503,$J$500:$R$501,2)</f>
        <v>0</v>
      </c>
      <c r="AD515" s="1003" cm="1">
        <f t="array" ref="AD515">INDEX($H515:$K515,0,MATCH(AD$504,$H$504:$K$504,0))*HLOOKUP(AD$503,$J$500:$R$501,2)</f>
        <v>0</v>
      </c>
      <c r="AE515" s="1003" cm="1">
        <f t="array" ref="AE515">INDEX($H515:$K515,0,MATCH(AE$504,$H$504:$K$504,0))*HLOOKUP(AE$503,$J$500:$R$501,2)</f>
        <v>0</v>
      </c>
      <c r="AF515" s="1003" cm="1">
        <f t="array" ref="AF515">INDEX($H515:$K515,0,MATCH(AF$504,$H$504:$K$504,0))*HLOOKUP(AF$503,$J$500:$R$501,2)</f>
        <v>0</v>
      </c>
      <c r="AG515" s="1003" cm="1">
        <f t="array" ref="AG515">INDEX($H515:$K515,0,MATCH(AG$504,$H$504:$K$504,0))*HLOOKUP(AG$503,$J$500:$R$501,2)</f>
        <v>0</v>
      </c>
      <c r="AH515" s="1003" cm="1">
        <f t="array" ref="AH515">INDEX($H515:$K515,0,MATCH(AH$504,$H$504:$K$504,0))*HLOOKUP(AH$503,$J$500:$R$501,2)</f>
        <v>0</v>
      </c>
      <c r="AI515" s="1003" cm="1">
        <f t="array" ref="AI515">INDEX($H515:$K515,0,MATCH(AI$504,$H$504:$K$504,0))*HLOOKUP(AI$503,$J$500:$R$501,2)</f>
        <v>0</v>
      </c>
      <c r="AJ515" s="1003" cm="1">
        <f t="array" ref="AJ515">INDEX($H515:$K515,0,MATCH(AJ$504,$H$504:$K$504,0))*HLOOKUP(AJ$503,$J$500:$R$501,2)</f>
        <v>0</v>
      </c>
      <c r="AK515" s="1003" cm="1">
        <f t="array" ref="AK515">INDEX($H515:$K515,0,MATCH(AK$504,$H$504:$K$504,0))*HLOOKUP(AK$503,$J$500:$R$501,2)</f>
        <v>0</v>
      </c>
      <c r="AL515" s="1003" cm="1">
        <f t="array" ref="AL515">INDEX($H515:$K515,0,MATCH(AL$504,$H$504:$K$504,0))*HLOOKUP(AL$503,$J$500:$R$501,2)</f>
        <v>0</v>
      </c>
      <c r="AM515" s="1003" cm="1">
        <f t="array" ref="AM515">INDEX($H515:$K515,0,MATCH(AM$504,$H$504:$K$504,0))*HLOOKUP(AM$503,$J$500:$R$501,2)</f>
        <v>0</v>
      </c>
      <c r="AN515" s="1003" cm="1">
        <f t="array" ref="AN515">INDEX($H515:$K515,0,MATCH(AN$504,$H$504:$K$504,0))*HLOOKUP(AN$503,$J$500:$R$501,2)</f>
        <v>0</v>
      </c>
      <c r="AO515" s="1003" cm="1">
        <f t="array" ref="AO515">INDEX($H515:$K515,0,MATCH(AO$504,$H$504:$K$504,0))*HLOOKUP(AO$503,$J$500:$R$501,2)</f>
        <v>0</v>
      </c>
      <c r="AP515" s="1003" cm="1">
        <f t="array" ref="AP515">INDEX($H515:$K515,0,MATCH(AP$504,$H$504:$K$504,0))*HLOOKUP(AP$503,$J$500:$R$501,2)</f>
        <v>0</v>
      </c>
      <c r="AQ515" s="1003" cm="1">
        <f t="array" ref="AQ515">INDEX($H515:$K515,0,MATCH(AQ$504,$H$504:$K$504,0))*HLOOKUP(AQ$503,$J$500:$R$501,2)</f>
        <v>0</v>
      </c>
      <c r="AR515" s="1003" cm="1">
        <f t="array" ref="AR515">INDEX($H515:$K515,0,MATCH(AR$504,$H$504:$K$504,0))*HLOOKUP(AR$503,$J$500:$R$501,2)</f>
        <v>0</v>
      </c>
      <c r="AS515" s="1003" cm="1">
        <f t="array" ref="AS515">INDEX($H515:$K515,0,MATCH(AS$504,$H$504:$K$504,0))*HLOOKUP(AS$503,$J$500:$R$501,2)</f>
        <v>0</v>
      </c>
      <c r="AT515" s="1003" cm="1">
        <f t="array" ref="AT515">INDEX($H515:$K515,0,MATCH(AT$504,$H$504:$K$504,0))*HLOOKUP(AT$503,$J$500:$R$501,2)</f>
        <v>0</v>
      </c>
      <c r="AU515" s="1003" cm="1">
        <f t="array" ref="AU515">INDEX($H515:$K515,0,MATCH(AU$504,$H$504:$K$504,0))*HLOOKUP(AU$503,$J$500:$R$501,2)</f>
        <v>0</v>
      </c>
      <c r="AV515" s="312"/>
      <c r="AW515" s="312"/>
      <c r="AX515" s="695"/>
      <c r="AY515" s="690"/>
      <c r="AZ515" s="690"/>
      <c r="BA515" s="690"/>
    </row>
    <row r="516" spans="1:53" s="76" customFormat="1" ht="15" outlineLevel="1" x14ac:dyDescent="0.25">
      <c r="A516" s="233"/>
      <c r="B516" s="234"/>
      <c r="C516" s="244"/>
      <c r="D516" s="244"/>
      <c r="E516" s="244"/>
      <c r="F516" s="252"/>
      <c r="G516" s="704" t="str">
        <f t="shared" si="78"/>
        <v>YABA2Ba</v>
      </c>
      <c r="H516" s="356">
        <f t="shared" ref="H516:K516" si="88">IF(H462&gt;0,1,0)</f>
        <v>0</v>
      </c>
      <c r="I516" s="356">
        <f t="shared" si="88"/>
        <v>0</v>
      </c>
      <c r="J516" s="356">
        <f t="shared" si="88"/>
        <v>0</v>
      </c>
      <c r="K516" s="356">
        <f t="shared" si="88"/>
        <v>0</v>
      </c>
      <c r="L516" s="1003" cm="1">
        <f t="array" ref="L516">INDEX($H516:$K516,0,MATCH(L$504,$H$504:$K$504,0))*HLOOKUP(L$503,$J$500:$R$501,2)</f>
        <v>0</v>
      </c>
      <c r="M516" s="1003" cm="1">
        <f t="array" ref="M516">INDEX($H516:$K516,0,MATCH(M$504,$H$504:$K$504,0))*HLOOKUP(M$503,$J$500:$R$501,2)</f>
        <v>0</v>
      </c>
      <c r="N516" s="1003" cm="1">
        <f t="array" ref="N516">INDEX($H516:$K516,0,MATCH(N$504,$H$504:$K$504,0))*HLOOKUP(N$503,$J$500:$R$501,2)</f>
        <v>0</v>
      </c>
      <c r="O516" s="1003" cm="1">
        <f t="array" ref="O516">INDEX($H516:$K516,0,MATCH(O$504,$H$504:$K$504,0))*HLOOKUP(O$503,$J$500:$R$501,2)</f>
        <v>0</v>
      </c>
      <c r="P516" s="1003" cm="1">
        <f t="array" ref="P516">INDEX($H516:$K516,0,MATCH(P$504,$H$504:$K$504,0))*HLOOKUP(P$503,$J$500:$R$501,2)</f>
        <v>0</v>
      </c>
      <c r="Q516" s="1003" cm="1">
        <f t="array" ref="Q516">INDEX($H516:$K516,0,MATCH(Q$504,$H$504:$K$504,0))*HLOOKUP(Q$503,$J$500:$R$501,2)</f>
        <v>0</v>
      </c>
      <c r="R516" s="1003" cm="1">
        <f t="array" ref="R516">INDEX($H516:$K516,0,MATCH(R$504,$H$504:$K$504,0))*HLOOKUP(R$503,$J$500:$R$501,2)</f>
        <v>0</v>
      </c>
      <c r="S516" s="1003" cm="1">
        <f t="array" ref="S516">INDEX($H516:$K516,0,MATCH(S$504,$H$504:$K$504,0))*HLOOKUP(S$503,$J$500:$R$501,2)</f>
        <v>0</v>
      </c>
      <c r="T516" s="1003" cm="1">
        <f t="array" ref="T516">INDEX($H516:$K516,0,MATCH(T$504,$H$504:$K$504,0))*HLOOKUP(T$503,$J$500:$R$501,2)</f>
        <v>0</v>
      </c>
      <c r="U516" s="1003" cm="1">
        <f t="array" ref="U516">INDEX($H516:$K516,0,MATCH(U$504,$H$504:$K$504,0))*HLOOKUP(U$503,$J$500:$R$501,2)</f>
        <v>0</v>
      </c>
      <c r="V516" s="1003" cm="1">
        <f t="array" ref="V516">INDEX($H516:$K516,0,MATCH(V$504,$H$504:$K$504,0))*HLOOKUP(V$503,$J$500:$R$501,2)</f>
        <v>0</v>
      </c>
      <c r="W516" s="1003" cm="1">
        <f t="array" ref="W516">INDEX($H516:$K516,0,MATCH(W$504,$H$504:$K$504,0))*HLOOKUP(W$503,$J$500:$R$501,2)</f>
        <v>0</v>
      </c>
      <c r="X516" s="1003" cm="1">
        <f t="array" ref="X516">INDEX($H516:$K516,0,MATCH(X$504,$H$504:$K$504,0))*HLOOKUP(X$503,$J$500:$R$501,2)</f>
        <v>0</v>
      </c>
      <c r="Y516" s="1003" cm="1">
        <f t="array" ref="Y516">INDEX($H516:$K516,0,MATCH(Y$504,$H$504:$K$504,0))*HLOOKUP(Y$503,$J$500:$R$501,2)</f>
        <v>0</v>
      </c>
      <c r="Z516" s="1003" cm="1">
        <f t="array" ref="Z516">INDEX($H516:$K516,0,MATCH(Z$504,$H$504:$K$504,0))*HLOOKUP(Z$503,$J$500:$R$501,2)</f>
        <v>0</v>
      </c>
      <c r="AA516" s="1003" cm="1">
        <f t="array" ref="AA516">INDEX($H516:$K516,0,MATCH(AA$504,$H$504:$K$504,0))*HLOOKUP(AA$503,$J$500:$R$501,2)</f>
        <v>0</v>
      </c>
      <c r="AB516" s="1003" cm="1">
        <f t="array" ref="AB516">INDEX($H516:$K516,0,MATCH(AB$504,$H$504:$K$504,0))*HLOOKUP(AB$503,$J$500:$R$501,2)</f>
        <v>0</v>
      </c>
      <c r="AC516" s="1003" cm="1">
        <f t="array" ref="AC516">INDEX($H516:$K516,0,MATCH(AC$504,$H$504:$K$504,0))*HLOOKUP(AC$503,$J$500:$R$501,2)</f>
        <v>0</v>
      </c>
      <c r="AD516" s="1003" cm="1">
        <f t="array" ref="AD516">INDEX($H516:$K516,0,MATCH(AD$504,$H$504:$K$504,0))*HLOOKUP(AD$503,$J$500:$R$501,2)</f>
        <v>0</v>
      </c>
      <c r="AE516" s="1003" cm="1">
        <f t="array" ref="AE516">INDEX($H516:$K516,0,MATCH(AE$504,$H$504:$K$504,0))*HLOOKUP(AE$503,$J$500:$R$501,2)</f>
        <v>0</v>
      </c>
      <c r="AF516" s="1003" cm="1">
        <f t="array" ref="AF516">INDEX($H516:$K516,0,MATCH(AF$504,$H$504:$K$504,0))*HLOOKUP(AF$503,$J$500:$R$501,2)</f>
        <v>0</v>
      </c>
      <c r="AG516" s="1003" cm="1">
        <f t="array" ref="AG516">INDEX($H516:$K516,0,MATCH(AG$504,$H$504:$K$504,0))*HLOOKUP(AG$503,$J$500:$R$501,2)</f>
        <v>0</v>
      </c>
      <c r="AH516" s="1003" cm="1">
        <f t="array" ref="AH516">INDEX($H516:$K516,0,MATCH(AH$504,$H$504:$K$504,0))*HLOOKUP(AH$503,$J$500:$R$501,2)</f>
        <v>0</v>
      </c>
      <c r="AI516" s="1003" cm="1">
        <f t="array" ref="AI516">INDEX($H516:$K516,0,MATCH(AI$504,$H$504:$K$504,0))*HLOOKUP(AI$503,$J$500:$R$501,2)</f>
        <v>0</v>
      </c>
      <c r="AJ516" s="1003" cm="1">
        <f t="array" ref="AJ516">INDEX($H516:$K516,0,MATCH(AJ$504,$H$504:$K$504,0))*HLOOKUP(AJ$503,$J$500:$R$501,2)</f>
        <v>0</v>
      </c>
      <c r="AK516" s="1003" cm="1">
        <f t="array" ref="AK516">INDEX($H516:$K516,0,MATCH(AK$504,$H$504:$K$504,0))*HLOOKUP(AK$503,$J$500:$R$501,2)</f>
        <v>0</v>
      </c>
      <c r="AL516" s="1003" cm="1">
        <f t="array" ref="AL516">INDEX($H516:$K516,0,MATCH(AL$504,$H$504:$K$504,0))*HLOOKUP(AL$503,$J$500:$R$501,2)</f>
        <v>0</v>
      </c>
      <c r="AM516" s="1003" cm="1">
        <f t="array" ref="AM516">INDEX($H516:$K516,0,MATCH(AM$504,$H$504:$K$504,0))*HLOOKUP(AM$503,$J$500:$R$501,2)</f>
        <v>0</v>
      </c>
      <c r="AN516" s="1003" cm="1">
        <f t="array" ref="AN516">INDEX($H516:$K516,0,MATCH(AN$504,$H$504:$K$504,0))*HLOOKUP(AN$503,$J$500:$R$501,2)</f>
        <v>0</v>
      </c>
      <c r="AO516" s="1003" cm="1">
        <f t="array" ref="AO516">INDEX($H516:$K516,0,MATCH(AO$504,$H$504:$K$504,0))*HLOOKUP(AO$503,$J$500:$R$501,2)</f>
        <v>0</v>
      </c>
      <c r="AP516" s="1003" cm="1">
        <f t="array" ref="AP516">INDEX($H516:$K516,0,MATCH(AP$504,$H$504:$K$504,0))*HLOOKUP(AP$503,$J$500:$R$501,2)</f>
        <v>0</v>
      </c>
      <c r="AQ516" s="1003" cm="1">
        <f t="array" ref="AQ516">INDEX($H516:$K516,0,MATCH(AQ$504,$H$504:$K$504,0))*HLOOKUP(AQ$503,$J$500:$R$501,2)</f>
        <v>0</v>
      </c>
      <c r="AR516" s="1003" cm="1">
        <f t="array" ref="AR516">INDEX($H516:$K516,0,MATCH(AR$504,$H$504:$K$504,0))*HLOOKUP(AR$503,$J$500:$R$501,2)</f>
        <v>0</v>
      </c>
      <c r="AS516" s="1003" cm="1">
        <f t="array" ref="AS516">INDEX($H516:$K516,0,MATCH(AS$504,$H$504:$K$504,0))*HLOOKUP(AS$503,$J$500:$R$501,2)</f>
        <v>0</v>
      </c>
      <c r="AT516" s="1003" cm="1">
        <f t="array" ref="AT516">INDEX($H516:$K516,0,MATCH(AT$504,$H$504:$K$504,0))*HLOOKUP(AT$503,$J$500:$R$501,2)</f>
        <v>0</v>
      </c>
      <c r="AU516" s="1003" cm="1">
        <f t="array" ref="AU516">INDEX($H516:$K516,0,MATCH(AU$504,$H$504:$K$504,0))*HLOOKUP(AU$503,$J$500:$R$501,2)</f>
        <v>0</v>
      </c>
      <c r="AV516" s="312"/>
      <c r="AW516" s="312"/>
      <c r="AX516" s="243"/>
      <c r="AY516" s="235"/>
      <c r="AZ516" s="235"/>
      <c r="BA516" s="235"/>
    </row>
    <row r="517" spans="1:53" s="76" customFormat="1" ht="15" outlineLevel="1" x14ac:dyDescent="0.25">
      <c r="A517" s="233"/>
      <c r="B517" s="234"/>
      <c r="C517" s="244"/>
      <c r="D517" s="244"/>
      <c r="E517" s="244"/>
      <c r="F517" s="252"/>
      <c r="G517" s="704" t="str">
        <f t="shared" si="78"/>
        <v>AYABA1b</v>
      </c>
      <c r="H517" s="356">
        <f t="shared" ref="H517:K517" si="89">IF(H463&gt;0,1,0)</f>
        <v>1</v>
      </c>
      <c r="I517" s="356">
        <f t="shared" si="89"/>
        <v>1</v>
      </c>
      <c r="J517" s="356">
        <f t="shared" si="89"/>
        <v>1</v>
      </c>
      <c r="K517" s="356">
        <f t="shared" si="89"/>
        <v>0</v>
      </c>
      <c r="L517" s="1003" cm="1">
        <f t="array" ref="L517">INDEX($H517:$K517,0,MATCH(L$504,$H$504:$K$504,0))*HLOOKUP(L$503,$J$500:$R$501,2)</f>
        <v>1</v>
      </c>
      <c r="M517" s="1003" cm="1">
        <f t="array" ref="M517">INDEX($H517:$K517,0,MATCH(M$504,$H$504:$K$504,0))*HLOOKUP(M$503,$J$500:$R$501,2)</f>
        <v>1</v>
      </c>
      <c r="N517" s="1003" cm="1">
        <f t="array" ref="N517">INDEX($H517:$K517,0,MATCH(N$504,$H$504:$K$504,0))*HLOOKUP(N$503,$J$500:$R$501,2)</f>
        <v>1</v>
      </c>
      <c r="O517" s="1003" cm="1">
        <f t="array" ref="O517">INDEX($H517:$K517,0,MATCH(O$504,$H$504:$K$504,0))*HLOOKUP(O$503,$J$500:$R$501,2)</f>
        <v>0</v>
      </c>
      <c r="P517" s="1003" cm="1">
        <f t="array" ref="P517">INDEX($H517:$K517,0,MATCH(P$504,$H$504:$K$504,0))*HLOOKUP(P$503,$J$500:$R$501,2)</f>
        <v>1</v>
      </c>
      <c r="Q517" s="1003" cm="1">
        <f t="array" ref="Q517">INDEX($H517:$K517,0,MATCH(Q$504,$H$504:$K$504,0))*HLOOKUP(Q$503,$J$500:$R$501,2)</f>
        <v>1</v>
      </c>
      <c r="R517" s="1003" cm="1">
        <f t="array" ref="R517">INDEX($H517:$K517,0,MATCH(R$504,$H$504:$K$504,0))*HLOOKUP(R$503,$J$500:$R$501,2)</f>
        <v>1</v>
      </c>
      <c r="S517" s="1003" cm="1">
        <f t="array" ref="S517">INDEX($H517:$K517,0,MATCH(S$504,$H$504:$K$504,0))*HLOOKUP(S$503,$J$500:$R$501,2)</f>
        <v>0</v>
      </c>
      <c r="T517" s="1003" cm="1">
        <f t="array" ref="T517">INDEX($H517:$K517,0,MATCH(T$504,$H$504:$K$504,0))*HLOOKUP(T$503,$J$500:$R$501,2)</f>
        <v>1</v>
      </c>
      <c r="U517" s="1003" cm="1">
        <f t="array" ref="U517">INDEX($H517:$K517,0,MATCH(U$504,$H$504:$K$504,0))*HLOOKUP(U$503,$J$500:$R$501,2)</f>
        <v>1</v>
      </c>
      <c r="V517" s="1003" cm="1">
        <f t="array" ref="V517">INDEX($H517:$K517,0,MATCH(V$504,$H$504:$K$504,0))*HLOOKUP(V$503,$J$500:$R$501,2)</f>
        <v>1</v>
      </c>
      <c r="W517" s="1003" cm="1">
        <f t="array" ref="W517">INDEX($H517:$K517,0,MATCH(W$504,$H$504:$K$504,0))*HLOOKUP(W$503,$J$500:$R$501,2)</f>
        <v>0</v>
      </c>
      <c r="X517" s="1003" cm="1">
        <f t="array" ref="X517">INDEX($H517:$K517,0,MATCH(X$504,$H$504:$K$504,0))*HLOOKUP(X$503,$J$500:$R$501,2)</f>
        <v>1</v>
      </c>
      <c r="Y517" s="1003" cm="1">
        <f t="array" ref="Y517">INDEX($H517:$K517,0,MATCH(Y$504,$H$504:$K$504,0))*HLOOKUP(Y$503,$J$500:$R$501,2)</f>
        <v>1</v>
      </c>
      <c r="Z517" s="1003" cm="1">
        <f t="array" ref="Z517">INDEX($H517:$K517,0,MATCH(Z$504,$H$504:$K$504,0))*HLOOKUP(Z$503,$J$500:$R$501,2)</f>
        <v>1</v>
      </c>
      <c r="AA517" s="1003" cm="1">
        <f t="array" ref="AA517">INDEX($H517:$K517,0,MATCH(AA$504,$H$504:$K$504,0))*HLOOKUP(AA$503,$J$500:$R$501,2)</f>
        <v>0</v>
      </c>
      <c r="AB517" s="1003" cm="1">
        <f t="array" ref="AB517">INDEX($H517:$K517,0,MATCH(AB$504,$H$504:$K$504,0))*HLOOKUP(AB$503,$J$500:$R$501,2)</f>
        <v>1</v>
      </c>
      <c r="AC517" s="1003" cm="1">
        <f t="array" ref="AC517">INDEX($H517:$K517,0,MATCH(AC$504,$H$504:$K$504,0))*HLOOKUP(AC$503,$J$500:$R$501,2)</f>
        <v>1</v>
      </c>
      <c r="AD517" s="1003" cm="1">
        <f t="array" ref="AD517">INDEX($H517:$K517,0,MATCH(AD$504,$H$504:$K$504,0))*HLOOKUP(AD$503,$J$500:$R$501,2)</f>
        <v>1</v>
      </c>
      <c r="AE517" s="1003" cm="1">
        <f t="array" ref="AE517">INDEX($H517:$K517,0,MATCH(AE$504,$H$504:$K$504,0))*HLOOKUP(AE$503,$J$500:$R$501,2)</f>
        <v>0</v>
      </c>
      <c r="AF517" s="1003" cm="1">
        <f t="array" ref="AF517">INDEX($H517:$K517,0,MATCH(AF$504,$H$504:$K$504,0))*HLOOKUP(AF$503,$J$500:$R$501,2)</f>
        <v>1</v>
      </c>
      <c r="AG517" s="1003" cm="1">
        <f t="array" ref="AG517">INDEX($H517:$K517,0,MATCH(AG$504,$H$504:$K$504,0))*HLOOKUP(AG$503,$J$500:$R$501,2)</f>
        <v>1</v>
      </c>
      <c r="AH517" s="1003" cm="1">
        <f t="array" ref="AH517">INDEX($H517:$K517,0,MATCH(AH$504,$H$504:$K$504,0))*HLOOKUP(AH$503,$J$500:$R$501,2)</f>
        <v>1</v>
      </c>
      <c r="AI517" s="1003" cm="1">
        <f t="array" ref="AI517">INDEX($H517:$K517,0,MATCH(AI$504,$H$504:$K$504,0))*HLOOKUP(AI$503,$J$500:$R$501,2)</f>
        <v>0</v>
      </c>
      <c r="AJ517" s="1003" cm="1">
        <f t="array" ref="AJ517">INDEX($H517:$K517,0,MATCH(AJ$504,$H$504:$K$504,0))*HLOOKUP(AJ$503,$J$500:$R$501,2)</f>
        <v>1</v>
      </c>
      <c r="AK517" s="1003" cm="1">
        <f t="array" ref="AK517">INDEX($H517:$K517,0,MATCH(AK$504,$H$504:$K$504,0))*HLOOKUP(AK$503,$J$500:$R$501,2)</f>
        <v>1</v>
      </c>
      <c r="AL517" s="1003" cm="1">
        <f t="array" ref="AL517">INDEX($H517:$K517,0,MATCH(AL$504,$H$504:$K$504,0))*HLOOKUP(AL$503,$J$500:$R$501,2)</f>
        <v>1</v>
      </c>
      <c r="AM517" s="1003" cm="1">
        <f t="array" ref="AM517">INDEX($H517:$K517,0,MATCH(AM$504,$H$504:$K$504,0))*HLOOKUP(AM$503,$J$500:$R$501,2)</f>
        <v>0</v>
      </c>
      <c r="AN517" s="1003" cm="1">
        <f t="array" ref="AN517">INDEX($H517:$K517,0,MATCH(AN$504,$H$504:$K$504,0))*HLOOKUP(AN$503,$J$500:$R$501,2)</f>
        <v>1</v>
      </c>
      <c r="AO517" s="1003" cm="1">
        <f t="array" ref="AO517">INDEX($H517:$K517,0,MATCH(AO$504,$H$504:$K$504,0))*HLOOKUP(AO$503,$J$500:$R$501,2)</f>
        <v>1</v>
      </c>
      <c r="AP517" s="1003" cm="1">
        <f t="array" ref="AP517">INDEX($H517:$K517,0,MATCH(AP$504,$H$504:$K$504,0))*HLOOKUP(AP$503,$J$500:$R$501,2)</f>
        <v>1</v>
      </c>
      <c r="AQ517" s="1003" cm="1">
        <f t="array" ref="AQ517">INDEX($H517:$K517,0,MATCH(AQ$504,$H$504:$K$504,0))*HLOOKUP(AQ$503,$J$500:$R$501,2)</f>
        <v>0</v>
      </c>
      <c r="AR517" s="1003" cm="1">
        <f t="array" ref="AR517">INDEX($H517:$K517,0,MATCH(AR$504,$H$504:$K$504,0))*HLOOKUP(AR$503,$J$500:$R$501,2)</f>
        <v>1</v>
      </c>
      <c r="AS517" s="1003" cm="1">
        <f t="array" ref="AS517">INDEX($H517:$K517,0,MATCH(AS$504,$H$504:$K$504,0))*HLOOKUP(AS$503,$J$500:$R$501,2)</f>
        <v>1</v>
      </c>
      <c r="AT517" s="1003" cm="1">
        <f t="array" ref="AT517">INDEX($H517:$K517,0,MATCH(AT$504,$H$504:$K$504,0))*HLOOKUP(AT$503,$J$500:$R$501,2)</f>
        <v>1</v>
      </c>
      <c r="AU517" s="1003" cm="1">
        <f t="array" ref="AU517">INDEX($H517:$K517,0,MATCH(AU$504,$H$504:$K$504,0))*HLOOKUP(AU$503,$J$500:$R$501,2)</f>
        <v>0</v>
      </c>
      <c r="AV517" s="312"/>
      <c r="AW517" s="312"/>
      <c r="AX517" s="243"/>
      <c r="AY517" s="235"/>
      <c r="AZ517" s="235"/>
      <c r="BA517" s="235"/>
    </row>
    <row r="518" spans="1:53" s="687" customFormat="1" ht="15" outlineLevel="1" x14ac:dyDescent="0.25">
      <c r="A518" s="691"/>
      <c r="B518" s="688"/>
      <c r="C518" s="700"/>
      <c r="D518" s="700"/>
      <c r="E518" s="700"/>
      <c r="F518" s="704"/>
      <c r="G518" s="704" t="str">
        <f t="shared" si="78"/>
        <v>AYABA1bd</v>
      </c>
      <c r="H518" s="356">
        <f t="shared" ref="H518:K518" si="90">IF(H464&gt;0,1,0)</f>
        <v>1</v>
      </c>
      <c r="I518" s="356">
        <f t="shared" si="90"/>
        <v>1</v>
      </c>
      <c r="J518" s="356">
        <f t="shared" si="90"/>
        <v>1</v>
      </c>
      <c r="K518" s="356">
        <f t="shared" si="90"/>
        <v>0</v>
      </c>
      <c r="L518" s="1003" cm="1">
        <f t="array" ref="L518">INDEX($H518:$K518,0,MATCH(L$504,$H$504:$K$504,0))*HLOOKUP(L$503,$J$500:$R$501,2)</f>
        <v>1</v>
      </c>
      <c r="M518" s="1003" cm="1">
        <f t="array" ref="M518">INDEX($H518:$K518,0,MATCH(M$504,$H$504:$K$504,0))*HLOOKUP(M$503,$J$500:$R$501,2)</f>
        <v>1</v>
      </c>
      <c r="N518" s="1003" cm="1">
        <f t="array" ref="N518">INDEX($H518:$K518,0,MATCH(N$504,$H$504:$K$504,0))*HLOOKUP(N$503,$J$500:$R$501,2)</f>
        <v>1</v>
      </c>
      <c r="O518" s="1003" cm="1">
        <f t="array" ref="O518">INDEX($H518:$K518,0,MATCH(O$504,$H$504:$K$504,0))*HLOOKUP(O$503,$J$500:$R$501,2)</f>
        <v>0</v>
      </c>
      <c r="P518" s="1003" cm="1">
        <f t="array" ref="P518">INDEX($H518:$K518,0,MATCH(P$504,$H$504:$K$504,0))*HLOOKUP(P$503,$J$500:$R$501,2)</f>
        <v>1</v>
      </c>
      <c r="Q518" s="1003" cm="1">
        <f t="array" ref="Q518">INDEX($H518:$K518,0,MATCH(Q$504,$H$504:$K$504,0))*HLOOKUP(Q$503,$J$500:$R$501,2)</f>
        <v>1</v>
      </c>
      <c r="R518" s="1003" cm="1">
        <f t="array" ref="R518">INDEX($H518:$K518,0,MATCH(R$504,$H$504:$K$504,0))*HLOOKUP(R$503,$J$500:$R$501,2)</f>
        <v>1</v>
      </c>
      <c r="S518" s="1003" cm="1">
        <f t="array" ref="S518">INDEX($H518:$K518,0,MATCH(S$504,$H$504:$K$504,0))*HLOOKUP(S$503,$J$500:$R$501,2)</f>
        <v>0</v>
      </c>
      <c r="T518" s="1003" cm="1">
        <f t="array" ref="T518">INDEX($H518:$K518,0,MATCH(T$504,$H$504:$K$504,0))*HLOOKUP(T$503,$J$500:$R$501,2)</f>
        <v>1</v>
      </c>
      <c r="U518" s="1003" cm="1">
        <f t="array" ref="U518">INDEX($H518:$K518,0,MATCH(U$504,$H$504:$K$504,0))*HLOOKUP(U$503,$J$500:$R$501,2)</f>
        <v>1</v>
      </c>
      <c r="V518" s="1003" cm="1">
        <f t="array" ref="V518">INDEX($H518:$K518,0,MATCH(V$504,$H$504:$K$504,0))*HLOOKUP(V$503,$J$500:$R$501,2)</f>
        <v>1</v>
      </c>
      <c r="W518" s="1003" cm="1">
        <f t="array" ref="W518">INDEX($H518:$K518,0,MATCH(W$504,$H$504:$K$504,0))*HLOOKUP(W$503,$J$500:$R$501,2)</f>
        <v>0</v>
      </c>
      <c r="X518" s="1003" cm="1">
        <f t="array" ref="X518">INDEX($H518:$K518,0,MATCH(X$504,$H$504:$K$504,0))*HLOOKUP(X$503,$J$500:$R$501,2)</f>
        <v>1</v>
      </c>
      <c r="Y518" s="1003" cm="1">
        <f t="array" ref="Y518">INDEX($H518:$K518,0,MATCH(Y$504,$H$504:$K$504,0))*HLOOKUP(Y$503,$J$500:$R$501,2)</f>
        <v>1</v>
      </c>
      <c r="Z518" s="1003" cm="1">
        <f t="array" ref="Z518">INDEX($H518:$K518,0,MATCH(Z$504,$H$504:$K$504,0))*HLOOKUP(Z$503,$J$500:$R$501,2)</f>
        <v>1</v>
      </c>
      <c r="AA518" s="1003" cm="1">
        <f t="array" ref="AA518">INDEX($H518:$K518,0,MATCH(AA$504,$H$504:$K$504,0))*HLOOKUP(AA$503,$J$500:$R$501,2)</f>
        <v>0</v>
      </c>
      <c r="AB518" s="1003" cm="1">
        <f t="array" ref="AB518">INDEX($H518:$K518,0,MATCH(AB$504,$H$504:$K$504,0))*HLOOKUP(AB$503,$J$500:$R$501,2)</f>
        <v>1</v>
      </c>
      <c r="AC518" s="1003" cm="1">
        <f t="array" ref="AC518">INDEX($H518:$K518,0,MATCH(AC$504,$H$504:$K$504,0))*HLOOKUP(AC$503,$J$500:$R$501,2)</f>
        <v>1</v>
      </c>
      <c r="AD518" s="1003" cm="1">
        <f t="array" ref="AD518">INDEX($H518:$K518,0,MATCH(AD$504,$H$504:$K$504,0))*HLOOKUP(AD$503,$J$500:$R$501,2)</f>
        <v>1</v>
      </c>
      <c r="AE518" s="1003" cm="1">
        <f t="array" ref="AE518">INDEX($H518:$K518,0,MATCH(AE$504,$H$504:$K$504,0))*HLOOKUP(AE$503,$J$500:$R$501,2)</f>
        <v>0</v>
      </c>
      <c r="AF518" s="1003" cm="1">
        <f t="array" ref="AF518">INDEX($H518:$K518,0,MATCH(AF$504,$H$504:$K$504,0))*HLOOKUP(AF$503,$J$500:$R$501,2)</f>
        <v>1</v>
      </c>
      <c r="AG518" s="1003" cm="1">
        <f t="array" ref="AG518">INDEX($H518:$K518,0,MATCH(AG$504,$H$504:$K$504,0))*HLOOKUP(AG$503,$J$500:$R$501,2)</f>
        <v>1</v>
      </c>
      <c r="AH518" s="1003" cm="1">
        <f t="array" ref="AH518">INDEX($H518:$K518,0,MATCH(AH$504,$H$504:$K$504,0))*HLOOKUP(AH$503,$J$500:$R$501,2)</f>
        <v>1</v>
      </c>
      <c r="AI518" s="1003" cm="1">
        <f t="array" ref="AI518">INDEX($H518:$K518,0,MATCH(AI$504,$H$504:$K$504,0))*HLOOKUP(AI$503,$J$500:$R$501,2)</f>
        <v>0</v>
      </c>
      <c r="AJ518" s="1003" cm="1">
        <f t="array" ref="AJ518">INDEX($H518:$K518,0,MATCH(AJ$504,$H$504:$K$504,0))*HLOOKUP(AJ$503,$J$500:$R$501,2)</f>
        <v>1</v>
      </c>
      <c r="AK518" s="1003" cm="1">
        <f t="array" ref="AK518">INDEX($H518:$K518,0,MATCH(AK$504,$H$504:$K$504,0))*HLOOKUP(AK$503,$J$500:$R$501,2)</f>
        <v>1</v>
      </c>
      <c r="AL518" s="1003" cm="1">
        <f t="array" ref="AL518">INDEX($H518:$K518,0,MATCH(AL$504,$H$504:$K$504,0))*HLOOKUP(AL$503,$J$500:$R$501,2)</f>
        <v>1</v>
      </c>
      <c r="AM518" s="1003" cm="1">
        <f t="array" ref="AM518">INDEX($H518:$K518,0,MATCH(AM$504,$H$504:$K$504,0))*HLOOKUP(AM$503,$J$500:$R$501,2)</f>
        <v>0</v>
      </c>
      <c r="AN518" s="1003" cm="1">
        <f t="array" ref="AN518">INDEX($H518:$K518,0,MATCH(AN$504,$H$504:$K$504,0))*HLOOKUP(AN$503,$J$500:$R$501,2)</f>
        <v>1</v>
      </c>
      <c r="AO518" s="1003" cm="1">
        <f t="array" ref="AO518">INDEX($H518:$K518,0,MATCH(AO$504,$H$504:$K$504,0))*HLOOKUP(AO$503,$J$500:$R$501,2)</f>
        <v>1</v>
      </c>
      <c r="AP518" s="1003" cm="1">
        <f t="array" ref="AP518">INDEX($H518:$K518,0,MATCH(AP$504,$H$504:$K$504,0))*HLOOKUP(AP$503,$J$500:$R$501,2)</f>
        <v>1</v>
      </c>
      <c r="AQ518" s="1003" cm="1">
        <f t="array" ref="AQ518">INDEX($H518:$K518,0,MATCH(AQ$504,$H$504:$K$504,0))*HLOOKUP(AQ$503,$J$500:$R$501,2)</f>
        <v>0</v>
      </c>
      <c r="AR518" s="1003" cm="1">
        <f t="array" ref="AR518">INDEX($H518:$K518,0,MATCH(AR$504,$H$504:$K$504,0))*HLOOKUP(AR$503,$J$500:$R$501,2)</f>
        <v>1</v>
      </c>
      <c r="AS518" s="1003" cm="1">
        <f t="array" ref="AS518">INDEX($H518:$K518,0,MATCH(AS$504,$H$504:$K$504,0))*HLOOKUP(AS$503,$J$500:$R$501,2)</f>
        <v>1</v>
      </c>
      <c r="AT518" s="1003" cm="1">
        <f t="array" ref="AT518">INDEX($H518:$K518,0,MATCH(AT$504,$H$504:$K$504,0))*HLOOKUP(AT$503,$J$500:$R$501,2)</f>
        <v>1</v>
      </c>
      <c r="AU518" s="1003" cm="1">
        <f t="array" ref="AU518">INDEX($H518:$K518,0,MATCH(AU$504,$H$504:$K$504,0))*HLOOKUP(AU$503,$J$500:$R$501,2)</f>
        <v>0</v>
      </c>
      <c r="AV518" s="312"/>
      <c r="AW518" s="312"/>
      <c r="AX518" s="695"/>
      <c r="AY518" s="690"/>
      <c r="AZ518" s="690"/>
      <c r="BA518" s="690"/>
    </row>
    <row r="519" spans="1:53" s="687" customFormat="1" ht="15" outlineLevel="1" x14ac:dyDescent="0.25">
      <c r="A519" s="691"/>
      <c r="B519" s="688"/>
      <c r="C519" s="700"/>
      <c r="D519" s="700"/>
      <c r="E519" s="700"/>
      <c r="F519" s="704"/>
      <c r="G519" s="704" t="str">
        <f t="shared" si="78"/>
        <v>YAOA2OFa</v>
      </c>
      <c r="H519" s="356">
        <f t="shared" ref="H519:K519" si="91">IF(H465&gt;0,1,0)</f>
        <v>0</v>
      </c>
      <c r="I519" s="356">
        <f t="shared" si="91"/>
        <v>0</v>
      </c>
      <c r="J519" s="356">
        <f t="shared" si="91"/>
        <v>0</v>
      </c>
      <c r="K519" s="356">
        <f t="shared" si="91"/>
        <v>0</v>
      </c>
      <c r="L519" s="1003" cm="1">
        <f t="array" ref="L519">INDEX($H519:$K519,0,MATCH(L$504,$H$504:$K$504,0))*HLOOKUP(L$503,$J$500:$R$501,2)</f>
        <v>0</v>
      </c>
      <c r="M519" s="1003" cm="1">
        <f t="array" ref="M519">INDEX($H519:$K519,0,MATCH(M$504,$H$504:$K$504,0))*HLOOKUP(M$503,$J$500:$R$501,2)</f>
        <v>0</v>
      </c>
      <c r="N519" s="1003" cm="1">
        <f t="array" ref="N519">INDEX($H519:$K519,0,MATCH(N$504,$H$504:$K$504,0))*HLOOKUP(N$503,$J$500:$R$501,2)</f>
        <v>0</v>
      </c>
      <c r="O519" s="1003" cm="1">
        <f t="array" ref="O519">INDEX($H519:$K519,0,MATCH(O$504,$H$504:$K$504,0))*HLOOKUP(O$503,$J$500:$R$501,2)</f>
        <v>0</v>
      </c>
      <c r="P519" s="1003" cm="1">
        <f t="array" ref="P519">INDEX($H519:$K519,0,MATCH(P$504,$H$504:$K$504,0))*HLOOKUP(P$503,$J$500:$R$501,2)</f>
        <v>0</v>
      </c>
      <c r="Q519" s="1003" cm="1">
        <f t="array" ref="Q519">INDEX($H519:$K519,0,MATCH(Q$504,$H$504:$K$504,0))*HLOOKUP(Q$503,$J$500:$R$501,2)</f>
        <v>0</v>
      </c>
      <c r="R519" s="1003" cm="1">
        <f t="array" ref="R519">INDEX($H519:$K519,0,MATCH(R$504,$H$504:$K$504,0))*HLOOKUP(R$503,$J$500:$R$501,2)</f>
        <v>0</v>
      </c>
      <c r="S519" s="1003" cm="1">
        <f t="array" ref="S519">INDEX($H519:$K519,0,MATCH(S$504,$H$504:$K$504,0))*HLOOKUP(S$503,$J$500:$R$501,2)</f>
        <v>0</v>
      </c>
      <c r="T519" s="1003" cm="1">
        <f t="array" ref="T519">INDEX($H519:$K519,0,MATCH(T$504,$H$504:$K$504,0))*HLOOKUP(T$503,$J$500:$R$501,2)</f>
        <v>0</v>
      </c>
      <c r="U519" s="1003" cm="1">
        <f t="array" ref="U519">INDEX($H519:$K519,0,MATCH(U$504,$H$504:$K$504,0))*HLOOKUP(U$503,$J$500:$R$501,2)</f>
        <v>0</v>
      </c>
      <c r="V519" s="1003" cm="1">
        <f t="array" ref="V519">INDEX($H519:$K519,0,MATCH(V$504,$H$504:$K$504,0))*HLOOKUP(V$503,$J$500:$R$501,2)</f>
        <v>0</v>
      </c>
      <c r="W519" s="1003" cm="1">
        <f t="array" ref="W519">INDEX($H519:$K519,0,MATCH(W$504,$H$504:$K$504,0))*HLOOKUP(W$503,$J$500:$R$501,2)</f>
        <v>0</v>
      </c>
      <c r="X519" s="1003" cm="1">
        <f t="array" ref="X519">INDEX($H519:$K519,0,MATCH(X$504,$H$504:$K$504,0))*HLOOKUP(X$503,$J$500:$R$501,2)</f>
        <v>0</v>
      </c>
      <c r="Y519" s="1003" cm="1">
        <f t="array" ref="Y519">INDEX($H519:$K519,0,MATCH(Y$504,$H$504:$K$504,0))*HLOOKUP(Y$503,$J$500:$R$501,2)</f>
        <v>0</v>
      </c>
      <c r="Z519" s="1003" cm="1">
        <f t="array" ref="Z519">INDEX($H519:$K519,0,MATCH(Z$504,$H$504:$K$504,0))*HLOOKUP(Z$503,$J$500:$R$501,2)</f>
        <v>0</v>
      </c>
      <c r="AA519" s="1003" cm="1">
        <f t="array" ref="AA519">INDEX($H519:$K519,0,MATCH(AA$504,$H$504:$K$504,0))*HLOOKUP(AA$503,$J$500:$R$501,2)</f>
        <v>0</v>
      </c>
      <c r="AB519" s="1003" cm="1">
        <f t="array" ref="AB519">INDEX($H519:$K519,0,MATCH(AB$504,$H$504:$K$504,0))*HLOOKUP(AB$503,$J$500:$R$501,2)</f>
        <v>0</v>
      </c>
      <c r="AC519" s="1003" cm="1">
        <f t="array" ref="AC519">INDEX($H519:$K519,0,MATCH(AC$504,$H$504:$K$504,0))*HLOOKUP(AC$503,$J$500:$R$501,2)</f>
        <v>0</v>
      </c>
      <c r="AD519" s="1003" cm="1">
        <f t="array" ref="AD519">INDEX($H519:$K519,0,MATCH(AD$504,$H$504:$K$504,0))*HLOOKUP(AD$503,$J$500:$R$501,2)</f>
        <v>0</v>
      </c>
      <c r="AE519" s="1003" cm="1">
        <f t="array" ref="AE519">INDEX($H519:$K519,0,MATCH(AE$504,$H$504:$K$504,0))*HLOOKUP(AE$503,$J$500:$R$501,2)</f>
        <v>0</v>
      </c>
      <c r="AF519" s="1003" cm="1">
        <f t="array" ref="AF519">INDEX($H519:$K519,0,MATCH(AF$504,$H$504:$K$504,0))*HLOOKUP(AF$503,$J$500:$R$501,2)</f>
        <v>0</v>
      </c>
      <c r="AG519" s="1003" cm="1">
        <f t="array" ref="AG519">INDEX($H519:$K519,0,MATCH(AG$504,$H$504:$K$504,0))*HLOOKUP(AG$503,$J$500:$R$501,2)</f>
        <v>0</v>
      </c>
      <c r="AH519" s="1003" cm="1">
        <f t="array" ref="AH519">INDEX($H519:$K519,0,MATCH(AH$504,$H$504:$K$504,0))*HLOOKUP(AH$503,$J$500:$R$501,2)</f>
        <v>0</v>
      </c>
      <c r="AI519" s="1003" cm="1">
        <f t="array" ref="AI519">INDEX($H519:$K519,0,MATCH(AI$504,$H$504:$K$504,0))*HLOOKUP(AI$503,$J$500:$R$501,2)</f>
        <v>0</v>
      </c>
      <c r="AJ519" s="1003" cm="1">
        <f t="array" ref="AJ519">INDEX($H519:$K519,0,MATCH(AJ$504,$H$504:$K$504,0))*HLOOKUP(AJ$503,$J$500:$R$501,2)</f>
        <v>0</v>
      </c>
      <c r="AK519" s="1003" cm="1">
        <f t="array" ref="AK519">INDEX($H519:$K519,0,MATCH(AK$504,$H$504:$K$504,0))*HLOOKUP(AK$503,$J$500:$R$501,2)</f>
        <v>0</v>
      </c>
      <c r="AL519" s="1003" cm="1">
        <f t="array" ref="AL519">INDEX($H519:$K519,0,MATCH(AL$504,$H$504:$K$504,0))*HLOOKUP(AL$503,$J$500:$R$501,2)</f>
        <v>0</v>
      </c>
      <c r="AM519" s="1003" cm="1">
        <f t="array" ref="AM519">INDEX($H519:$K519,0,MATCH(AM$504,$H$504:$K$504,0))*HLOOKUP(AM$503,$J$500:$R$501,2)</f>
        <v>0</v>
      </c>
      <c r="AN519" s="1003" cm="1">
        <f t="array" ref="AN519">INDEX($H519:$K519,0,MATCH(AN$504,$H$504:$K$504,0))*HLOOKUP(AN$503,$J$500:$R$501,2)</f>
        <v>0</v>
      </c>
      <c r="AO519" s="1003" cm="1">
        <f t="array" ref="AO519">INDEX($H519:$K519,0,MATCH(AO$504,$H$504:$K$504,0))*HLOOKUP(AO$503,$J$500:$R$501,2)</f>
        <v>0</v>
      </c>
      <c r="AP519" s="1003" cm="1">
        <f t="array" ref="AP519">INDEX($H519:$K519,0,MATCH(AP$504,$H$504:$K$504,0))*HLOOKUP(AP$503,$J$500:$R$501,2)</f>
        <v>0</v>
      </c>
      <c r="AQ519" s="1003" cm="1">
        <f t="array" ref="AQ519">INDEX($H519:$K519,0,MATCH(AQ$504,$H$504:$K$504,0))*HLOOKUP(AQ$503,$J$500:$R$501,2)</f>
        <v>0</v>
      </c>
      <c r="AR519" s="1003" cm="1">
        <f t="array" ref="AR519">INDEX($H519:$K519,0,MATCH(AR$504,$H$504:$K$504,0))*HLOOKUP(AR$503,$J$500:$R$501,2)</f>
        <v>0</v>
      </c>
      <c r="AS519" s="1003" cm="1">
        <f t="array" ref="AS519">INDEX($H519:$K519,0,MATCH(AS$504,$H$504:$K$504,0))*HLOOKUP(AS$503,$J$500:$R$501,2)</f>
        <v>0</v>
      </c>
      <c r="AT519" s="1003" cm="1">
        <f t="array" ref="AT519">INDEX($H519:$K519,0,MATCH(AT$504,$H$504:$K$504,0))*HLOOKUP(AT$503,$J$500:$R$501,2)</f>
        <v>0</v>
      </c>
      <c r="AU519" s="1003" cm="1">
        <f t="array" ref="AU519">INDEX($H519:$K519,0,MATCH(AU$504,$H$504:$K$504,0))*HLOOKUP(AU$503,$J$500:$R$501,2)</f>
        <v>0</v>
      </c>
      <c r="AV519" s="312"/>
      <c r="AW519" s="312"/>
      <c r="AX519" s="695"/>
      <c r="AY519" s="690"/>
      <c r="AZ519" s="690"/>
      <c r="BA519" s="690"/>
    </row>
    <row r="520" spans="1:53" s="687" customFormat="1" ht="15" outlineLevel="1" x14ac:dyDescent="0.25">
      <c r="A520" s="691"/>
      <c r="B520" s="688"/>
      <c r="C520" s="700"/>
      <c r="D520" s="700"/>
      <c r="E520" s="700"/>
      <c r="F520" s="704"/>
      <c r="G520" s="704" t="str">
        <f t="shared" si="78"/>
        <v>AYAOA1of</v>
      </c>
      <c r="H520" s="356">
        <f t="shared" ref="H520:K520" si="92">IF(H466&gt;0,1,0)</f>
        <v>0</v>
      </c>
      <c r="I520" s="356">
        <f t="shared" si="92"/>
        <v>0</v>
      </c>
      <c r="J520" s="356">
        <f t="shared" si="92"/>
        <v>0</v>
      </c>
      <c r="K520" s="356">
        <f t="shared" si="92"/>
        <v>0</v>
      </c>
      <c r="L520" s="1003" cm="1">
        <f t="array" ref="L520">INDEX($H520:$K520,0,MATCH(L$504,$H$504:$K$504,0))*HLOOKUP(L$503,$J$500:$R$501,2)</f>
        <v>0</v>
      </c>
      <c r="M520" s="1003" cm="1">
        <f t="array" ref="M520">INDEX($H520:$K520,0,MATCH(M$504,$H$504:$K$504,0))*HLOOKUP(M$503,$J$500:$R$501,2)</f>
        <v>0</v>
      </c>
      <c r="N520" s="1003" cm="1">
        <f t="array" ref="N520">INDEX($H520:$K520,0,MATCH(N$504,$H$504:$K$504,0))*HLOOKUP(N$503,$J$500:$R$501,2)</f>
        <v>0</v>
      </c>
      <c r="O520" s="1003" cm="1">
        <f t="array" ref="O520">INDEX($H520:$K520,0,MATCH(O$504,$H$504:$K$504,0))*HLOOKUP(O$503,$J$500:$R$501,2)</f>
        <v>0</v>
      </c>
      <c r="P520" s="1003" cm="1">
        <f t="array" ref="P520">INDEX($H520:$K520,0,MATCH(P$504,$H$504:$K$504,0))*HLOOKUP(P$503,$J$500:$R$501,2)</f>
        <v>0</v>
      </c>
      <c r="Q520" s="1003" cm="1">
        <f t="array" ref="Q520">INDEX($H520:$K520,0,MATCH(Q$504,$H$504:$K$504,0))*HLOOKUP(Q$503,$J$500:$R$501,2)</f>
        <v>0</v>
      </c>
      <c r="R520" s="1003" cm="1">
        <f t="array" ref="R520">INDEX($H520:$K520,0,MATCH(R$504,$H$504:$K$504,0))*HLOOKUP(R$503,$J$500:$R$501,2)</f>
        <v>0</v>
      </c>
      <c r="S520" s="1003" cm="1">
        <f t="array" ref="S520">INDEX($H520:$K520,0,MATCH(S$504,$H$504:$K$504,0))*HLOOKUP(S$503,$J$500:$R$501,2)</f>
        <v>0</v>
      </c>
      <c r="T520" s="1003" cm="1">
        <f t="array" ref="T520">INDEX($H520:$K520,0,MATCH(T$504,$H$504:$K$504,0))*HLOOKUP(T$503,$J$500:$R$501,2)</f>
        <v>0</v>
      </c>
      <c r="U520" s="1003" cm="1">
        <f t="array" ref="U520">INDEX($H520:$K520,0,MATCH(U$504,$H$504:$K$504,0))*HLOOKUP(U$503,$J$500:$R$501,2)</f>
        <v>0</v>
      </c>
      <c r="V520" s="1003" cm="1">
        <f t="array" ref="V520">INDEX($H520:$K520,0,MATCH(V$504,$H$504:$K$504,0))*HLOOKUP(V$503,$J$500:$R$501,2)</f>
        <v>0</v>
      </c>
      <c r="W520" s="1003" cm="1">
        <f t="array" ref="W520">INDEX($H520:$K520,0,MATCH(W$504,$H$504:$K$504,0))*HLOOKUP(W$503,$J$500:$R$501,2)</f>
        <v>0</v>
      </c>
      <c r="X520" s="1003" cm="1">
        <f t="array" ref="X520">INDEX($H520:$K520,0,MATCH(X$504,$H$504:$K$504,0))*HLOOKUP(X$503,$J$500:$R$501,2)</f>
        <v>0</v>
      </c>
      <c r="Y520" s="1003" cm="1">
        <f t="array" ref="Y520">INDEX($H520:$K520,0,MATCH(Y$504,$H$504:$K$504,0))*HLOOKUP(Y$503,$J$500:$R$501,2)</f>
        <v>0</v>
      </c>
      <c r="Z520" s="1003" cm="1">
        <f t="array" ref="Z520">INDEX($H520:$K520,0,MATCH(Z$504,$H$504:$K$504,0))*HLOOKUP(Z$503,$J$500:$R$501,2)</f>
        <v>0</v>
      </c>
      <c r="AA520" s="1003" cm="1">
        <f t="array" ref="AA520">INDEX($H520:$K520,0,MATCH(AA$504,$H$504:$K$504,0))*HLOOKUP(AA$503,$J$500:$R$501,2)</f>
        <v>0</v>
      </c>
      <c r="AB520" s="1003" cm="1">
        <f t="array" ref="AB520">INDEX($H520:$K520,0,MATCH(AB$504,$H$504:$K$504,0))*HLOOKUP(AB$503,$J$500:$R$501,2)</f>
        <v>0</v>
      </c>
      <c r="AC520" s="1003" cm="1">
        <f t="array" ref="AC520">INDEX($H520:$K520,0,MATCH(AC$504,$H$504:$K$504,0))*HLOOKUP(AC$503,$J$500:$R$501,2)</f>
        <v>0</v>
      </c>
      <c r="AD520" s="1003" cm="1">
        <f t="array" ref="AD520">INDEX($H520:$K520,0,MATCH(AD$504,$H$504:$K$504,0))*HLOOKUP(AD$503,$J$500:$R$501,2)</f>
        <v>0</v>
      </c>
      <c r="AE520" s="1003" cm="1">
        <f t="array" ref="AE520">INDEX($H520:$K520,0,MATCH(AE$504,$H$504:$K$504,0))*HLOOKUP(AE$503,$J$500:$R$501,2)</f>
        <v>0</v>
      </c>
      <c r="AF520" s="1003" cm="1">
        <f t="array" ref="AF520">INDEX($H520:$K520,0,MATCH(AF$504,$H$504:$K$504,0))*HLOOKUP(AF$503,$J$500:$R$501,2)</f>
        <v>0</v>
      </c>
      <c r="AG520" s="1003" cm="1">
        <f t="array" ref="AG520">INDEX($H520:$K520,0,MATCH(AG$504,$H$504:$K$504,0))*HLOOKUP(AG$503,$J$500:$R$501,2)</f>
        <v>0</v>
      </c>
      <c r="AH520" s="1003" cm="1">
        <f t="array" ref="AH520">INDEX($H520:$K520,0,MATCH(AH$504,$H$504:$K$504,0))*HLOOKUP(AH$503,$J$500:$R$501,2)</f>
        <v>0</v>
      </c>
      <c r="AI520" s="1003" cm="1">
        <f t="array" ref="AI520">INDEX($H520:$K520,0,MATCH(AI$504,$H$504:$K$504,0))*HLOOKUP(AI$503,$J$500:$R$501,2)</f>
        <v>0</v>
      </c>
      <c r="AJ520" s="1003" cm="1">
        <f t="array" ref="AJ520">INDEX($H520:$K520,0,MATCH(AJ$504,$H$504:$K$504,0))*HLOOKUP(AJ$503,$J$500:$R$501,2)</f>
        <v>0</v>
      </c>
      <c r="AK520" s="1003" cm="1">
        <f t="array" ref="AK520">INDEX($H520:$K520,0,MATCH(AK$504,$H$504:$K$504,0))*HLOOKUP(AK$503,$J$500:$R$501,2)</f>
        <v>0</v>
      </c>
      <c r="AL520" s="1003" cm="1">
        <f t="array" ref="AL520">INDEX($H520:$K520,0,MATCH(AL$504,$H$504:$K$504,0))*HLOOKUP(AL$503,$J$500:$R$501,2)</f>
        <v>0</v>
      </c>
      <c r="AM520" s="1003" cm="1">
        <f t="array" ref="AM520">INDEX($H520:$K520,0,MATCH(AM$504,$H$504:$K$504,0))*HLOOKUP(AM$503,$J$500:$R$501,2)</f>
        <v>0</v>
      </c>
      <c r="AN520" s="1003" cm="1">
        <f t="array" ref="AN520">INDEX($H520:$K520,0,MATCH(AN$504,$H$504:$K$504,0))*HLOOKUP(AN$503,$J$500:$R$501,2)</f>
        <v>0</v>
      </c>
      <c r="AO520" s="1003" cm="1">
        <f t="array" ref="AO520">INDEX($H520:$K520,0,MATCH(AO$504,$H$504:$K$504,0))*HLOOKUP(AO$503,$J$500:$R$501,2)</f>
        <v>0</v>
      </c>
      <c r="AP520" s="1003" cm="1">
        <f t="array" ref="AP520">INDEX($H520:$K520,0,MATCH(AP$504,$H$504:$K$504,0))*HLOOKUP(AP$503,$J$500:$R$501,2)</f>
        <v>0</v>
      </c>
      <c r="AQ520" s="1003" cm="1">
        <f t="array" ref="AQ520">INDEX($H520:$K520,0,MATCH(AQ$504,$H$504:$K$504,0))*HLOOKUP(AQ$503,$J$500:$R$501,2)</f>
        <v>0</v>
      </c>
      <c r="AR520" s="1003" cm="1">
        <f t="array" ref="AR520">INDEX($H520:$K520,0,MATCH(AR$504,$H$504:$K$504,0))*HLOOKUP(AR$503,$J$500:$R$501,2)</f>
        <v>0</v>
      </c>
      <c r="AS520" s="1003" cm="1">
        <f t="array" ref="AS520">INDEX($H520:$K520,0,MATCH(AS$504,$H$504:$K$504,0))*HLOOKUP(AS$503,$J$500:$R$501,2)</f>
        <v>0</v>
      </c>
      <c r="AT520" s="1003" cm="1">
        <f t="array" ref="AT520">INDEX($H520:$K520,0,MATCH(AT$504,$H$504:$K$504,0))*HLOOKUP(AT$503,$J$500:$R$501,2)</f>
        <v>0</v>
      </c>
      <c r="AU520" s="1003" cm="1">
        <f t="array" ref="AU520">INDEX($H520:$K520,0,MATCH(AU$504,$H$504:$K$504,0))*HLOOKUP(AU$503,$J$500:$R$501,2)</f>
        <v>0</v>
      </c>
      <c r="AV520" s="312"/>
      <c r="AW520" s="312"/>
      <c r="AX520" s="695"/>
      <c r="AY520" s="690"/>
      <c r="AZ520" s="690"/>
      <c r="BA520" s="690"/>
    </row>
    <row r="521" spans="1:53" s="76" customFormat="1" ht="15" outlineLevel="1" x14ac:dyDescent="0.25">
      <c r="A521" s="233"/>
      <c r="B521" s="234"/>
      <c r="C521" s="244"/>
      <c r="D521" s="244"/>
      <c r="E521" s="244"/>
      <c r="F521" s="252"/>
      <c r="G521" s="704" t="str">
        <f t="shared" si="78"/>
        <v>YYNBNb</v>
      </c>
      <c r="H521" s="356">
        <f t="shared" ref="H521:K521" si="93">IF(H467&gt;0,1,0)</f>
        <v>1</v>
      </c>
      <c r="I521" s="356">
        <f t="shared" si="93"/>
        <v>1</v>
      </c>
      <c r="J521" s="356">
        <f t="shared" si="93"/>
        <v>1</v>
      </c>
      <c r="K521" s="356">
        <f t="shared" si="93"/>
        <v>0</v>
      </c>
      <c r="L521" s="1003" cm="1">
        <f t="array" ref="L521">INDEX($H521:$K521,0,MATCH(L$504,$H$504:$K$504,0))*HLOOKUP(L$503,$J$500:$R$501,2)</f>
        <v>1</v>
      </c>
      <c r="M521" s="1003" cm="1">
        <f t="array" ref="M521">INDEX($H521:$K521,0,MATCH(M$504,$H$504:$K$504,0))*HLOOKUP(M$503,$J$500:$R$501,2)</f>
        <v>1</v>
      </c>
      <c r="N521" s="1003" cm="1">
        <f t="array" ref="N521">INDEX($H521:$K521,0,MATCH(N$504,$H$504:$K$504,0))*HLOOKUP(N$503,$J$500:$R$501,2)</f>
        <v>1</v>
      </c>
      <c r="O521" s="1003" cm="1">
        <f t="array" ref="O521">INDEX($H521:$K521,0,MATCH(O$504,$H$504:$K$504,0))*HLOOKUP(O$503,$J$500:$R$501,2)</f>
        <v>0</v>
      </c>
      <c r="P521" s="1003" cm="1">
        <f t="array" ref="P521">INDEX($H521:$K521,0,MATCH(P$504,$H$504:$K$504,0))*HLOOKUP(P$503,$J$500:$R$501,2)</f>
        <v>1</v>
      </c>
      <c r="Q521" s="1003" cm="1">
        <f t="array" ref="Q521">INDEX($H521:$K521,0,MATCH(Q$504,$H$504:$K$504,0))*HLOOKUP(Q$503,$J$500:$R$501,2)</f>
        <v>1</v>
      </c>
      <c r="R521" s="1003" cm="1">
        <f t="array" ref="R521">INDEX($H521:$K521,0,MATCH(R$504,$H$504:$K$504,0))*HLOOKUP(R$503,$J$500:$R$501,2)</f>
        <v>1</v>
      </c>
      <c r="S521" s="1003" cm="1">
        <f t="array" ref="S521">INDEX($H521:$K521,0,MATCH(S$504,$H$504:$K$504,0))*HLOOKUP(S$503,$J$500:$R$501,2)</f>
        <v>0</v>
      </c>
      <c r="T521" s="1003" cm="1">
        <f t="array" ref="T521">INDEX($H521:$K521,0,MATCH(T$504,$H$504:$K$504,0))*HLOOKUP(T$503,$J$500:$R$501,2)</f>
        <v>1</v>
      </c>
      <c r="U521" s="1003" cm="1">
        <f t="array" ref="U521">INDEX($H521:$K521,0,MATCH(U$504,$H$504:$K$504,0))*HLOOKUP(U$503,$J$500:$R$501,2)</f>
        <v>1</v>
      </c>
      <c r="V521" s="1003" cm="1">
        <f t="array" ref="V521">INDEX($H521:$K521,0,MATCH(V$504,$H$504:$K$504,0))*HLOOKUP(V$503,$J$500:$R$501,2)</f>
        <v>1</v>
      </c>
      <c r="W521" s="1003" cm="1">
        <f t="array" ref="W521">INDEX($H521:$K521,0,MATCH(W$504,$H$504:$K$504,0))*HLOOKUP(W$503,$J$500:$R$501,2)</f>
        <v>0</v>
      </c>
      <c r="X521" s="1003" cm="1">
        <f t="array" ref="X521">INDEX($H521:$K521,0,MATCH(X$504,$H$504:$K$504,0))*HLOOKUP(X$503,$J$500:$R$501,2)</f>
        <v>1</v>
      </c>
      <c r="Y521" s="1003" cm="1">
        <f t="array" ref="Y521">INDEX($H521:$K521,0,MATCH(Y$504,$H$504:$K$504,0))*HLOOKUP(Y$503,$J$500:$R$501,2)</f>
        <v>1</v>
      </c>
      <c r="Z521" s="1003" cm="1">
        <f t="array" ref="Z521">INDEX($H521:$K521,0,MATCH(Z$504,$H$504:$K$504,0))*HLOOKUP(Z$503,$J$500:$R$501,2)</f>
        <v>1</v>
      </c>
      <c r="AA521" s="1003" cm="1">
        <f t="array" ref="AA521">INDEX($H521:$K521,0,MATCH(AA$504,$H$504:$K$504,0))*HLOOKUP(AA$503,$J$500:$R$501,2)</f>
        <v>0</v>
      </c>
      <c r="AB521" s="1003" cm="1">
        <f t="array" ref="AB521">INDEX($H521:$K521,0,MATCH(AB$504,$H$504:$K$504,0))*HLOOKUP(AB$503,$J$500:$R$501,2)</f>
        <v>1</v>
      </c>
      <c r="AC521" s="1003" cm="1">
        <f t="array" ref="AC521">INDEX($H521:$K521,0,MATCH(AC$504,$H$504:$K$504,0))*HLOOKUP(AC$503,$J$500:$R$501,2)</f>
        <v>1</v>
      </c>
      <c r="AD521" s="1003" cm="1">
        <f t="array" ref="AD521">INDEX($H521:$K521,0,MATCH(AD$504,$H$504:$K$504,0))*HLOOKUP(AD$503,$J$500:$R$501,2)</f>
        <v>1</v>
      </c>
      <c r="AE521" s="1003" cm="1">
        <f t="array" ref="AE521">INDEX($H521:$K521,0,MATCH(AE$504,$H$504:$K$504,0))*HLOOKUP(AE$503,$J$500:$R$501,2)</f>
        <v>0</v>
      </c>
      <c r="AF521" s="1003" cm="1">
        <f t="array" ref="AF521">INDEX($H521:$K521,0,MATCH(AF$504,$H$504:$K$504,0))*HLOOKUP(AF$503,$J$500:$R$501,2)</f>
        <v>1</v>
      </c>
      <c r="AG521" s="1003" cm="1">
        <f t="array" ref="AG521">INDEX($H521:$K521,0,MATCH(AG$504,$H$504:$K$504,0))*HLOOKUP(AG$503,$J$500:$R$501,2)</f>
        <v>1</v>
      </c>
      <c r="AH521" s="1003" cm="1">
        <f t="array" ref="AH521">INDEX($H521:$K521,0,MATCH(AH$504,$H$504:$K$504,0))*HLOOKUP(AH$503,$J$500:$R$501,2)</f>
        <v>1</v>
      </c>
      <c r="AI521" s="1003" cm="1">
        <f t="array" ref="AI521">INDEX($H521:$K521,0,MATCH(AI$504,$H$504:$K$504,0))*HLOOKUP(AI$503,$J$500:$R$501,2)</f>
        <v>0</v>
      </c>
      <c r="AJ521" s="1003" cm="1">
        <f t="array" ref="AJ521">INDEX($H521:$K521,0,MATCH(AJ$504,$H$504:$K$504,0))*HLOOKUP(AJ$503,$J$500:$R$501,2)</f>
        <v>1</v>
      </c>
      <c r="AK521" s="1003" cm="1">
        <f t="array" ref="AK521">INDEX($H521:$K521,0,MATCH(AK$504,$H$504:$K$504,0))*HLOOKUP(AK$503,$J$500:$R$501,2)</f>
        <v>1</v>
      </c>
      <c r="AL521" s="1003" cm="1">
        <f t="array" ref="AL521">INDEX($H521:$K521,0,MATCH(AL$504,$H$504:$K$504,0))*HLOOKUP(AL$503,$J$500:$R$501,2)</f>
        <v>1</v>
      </c>
      <c r="AM521" s="1003" cm="1">
        <f t="array" ref="AM521">INDEX($H521:$K521,0,MATCH(AM$504,$H$504:$K$504,0))*HLOOKUP(AM$503,$J$500:$R$501,2)</f>
        <v>0</v>
      </c>
      <c r="AN521" s="1003" cm="1">
        <f t="array" ref="AN521">INDEX($H521:$K521,0,MATCH(AN$504,$H$504:$K$504,0))*HLOOKUP(AN$503,$J$500:$R$501,2)</f>
        <v>1</v>
      </c>
      <c r="AO521" s="1003" cm="1">
        <f t="array" ref="AO521">INDEX($H521:$K521,0,MATCH(AO$504,$H$504:$K$504,0))*HLOOKUP(AO$503,$J$500:$R$501,2)</f>
        <v>1</v>
      </c>
      <c r="AP521" s="1003" cm="1">
        <f t="array" ref="AP521">INDEX($H521:$K521,0,MATCH(AP$504,$H$504:$K$504,0))*HLOOKUP(AP$503,$J$500:$R$501,2)</f>
        <v>1</v>
      </c>
      <c r="AQ521" s="1003" cm="1">
        <f t="array" ref="AQ521">INDEX($H521:$K521,0,MATCH(AQ$504,$H$504:$K$504,0))*HLOOKUP(AQ$503,$J$500:$R$501,2)</f>
        <v>0</v>
      </c>
      <c r="AR521" s="1003" cm="1">
        <f t="array" ref="AR521">INDEX($H521:$K521,0,MATCH(AR$504,$H$504:$K$504,0))*HLOOKUP(AR$503,$J$500:$R$501,2)</f>
        <v>1</v>
      </c>
      <c r="AS521" s="1003" cm="1">
        <f t="array" ref="AS521">INDEX($H521:$K521,0,MATCH(AS$504,$H$504:$K$504,0))*HLOOKUP(AS$503,$J$500:$R$501,2)</f>
        <v>1</v>
      </c>
      <c r="AT521" s="1003" cm="1">
        <f t="array" ref="AT521">INDEX($H521:$K521,0,MATCH(AT$504,$H$504:$K$504,0))*HLOOKUP(AT$503,$J$500:$R$501,2)</f>
        <v>1</v>
      </c>
      <c r="AU521" s="1003" cm="1">
        <f t="array" ref="AU521">INDEX($H521:$K521,0,MATCH(AU$504,$H$504:$K$504,0))*HLOOKUP(AU$503,$J$500:$R$501,2)</f>
        <v>0</v>
      </c>
      <c r="AV521" s="312"/>
      <c r="AW521" s="312"/>
      <c r="AX521" s="243"/>
      <c r="AY521" s="235"/>
      <c r="AZ521" s="235"/>
      <c r="BA521" s="235"/>
    </row>
    <row r="522" spans="1:53" s="76" customFormat="1" ht="15" outlineLevel="1" x14ac:dyDescent="0.25">
      <c r="A522" s="233"/>
      <c r="B522" s="234"/>
      <c r="C522" s="244"/>
      <c r="D522" s="244"/>
      <c r="E522" s="244"/>
      <c r="F522" s="252"/>
      <c r="G522" s="704" t="str">
        <f t="shared" si="78"/>
        <v>YYBNBz</v>
      </c>
      <c r="H522" s="356">
        <f t="shared" ref="H522:K522" si="94">IF(H468&gt;0,1,0)</f>
        <v>1</v>
      </c>
      <c r="I522" s="356">
        <f t="shared" si="94"/>
        <v>1</v>
      </c>
      <c r="J522" s="356">
        <f t="shared" si="94"/>
        <v>0</v>
      </c>
      <c r="K522" s="356">
        <f t="shared" si="94"/>
        <v>1</v>
      </c>
      <c r="L522" s="1003" cm="1">
        <f t="array" ref="L522">INDEX($H522:$K522,0,MATCH(L$504,$H$504:$K$504,0))*HLOOKUP(L$503,$J$500:$R$501,2)</f>
        <v>1</v>
      </c>
      <c r="M522" s="1003" cm="1">
        <f t="array" ref="M522">INDEX($H522:$K522,0,MATCH(M$504,$H$504:$K$504,0))*HLOOKUP(M$503,$J$500:$R$501,2)</f>
        <v>1</v>
      </c>
      <c r="N522" s="1003" cm="1">
        <f t="array" ref="N522">INDEX($H522:$K522,0,MATCH(N$504,$H$504:$K$504,0))*HLOOKUP(N$503,$J$500:$R$501,2)</f>
        <v>0</v>
      </c>
      <c r="O522" s="1003" cm="1">
        <f t="array" ref="O522">INDEX($H522:$K522,0,MATCH(O$504,$H$504:$K$504,0))*HLOOKUP(O$503,$J$500:$R$501,2)</f>
        <v>1</v>
      </c>
      <c r="P522" s="1003" cm="1">
        <f t="array" ref="P522">INDEX($H522:$K522,0,MATCH(P$504,$H$504:$K$504,0))*HLOOKUP(P$503,$J$500:$R$501,2)</f>
        <v>1</v>
      </c>
      <c r="Q522" s="1003" cm="1">
        <f t="array" ref="Q522">INDEX($H522:$K522,0,MATCH(Q$504,$H$504:$K$504,0))*HLOOKUP(Q$503,$J$500:$R$501,2)</f>
        <v>1</v>
      </c>
      <c r="R522" s="1003" cm="1">
        <f t="array" ref="R522">INDEX($H522:$K522,0,MATCH(R$504,$H$504:$K$504,0))*HLOOKUP(R$503,$J$500:$R$501,2)</f>
        <v>0</v>
      </c>
      <c r="S522" s="1003" cm="1">
        <f t="array" ref="S522">INDEX($H522:$K522,0,MATCH(S$504,$H$504:$K$504,0))*HLOOKUP(S$503,$J$500:$R$501,2)</f>
        <v>1</v>
      </c>
      <c r="T522" s="1003" cm="1">
        <f t="array" ref="T522">INDEX($H522:$K522,0,MATCH(T$504,$H$504:$K$504,0))*HLOOKUP(T$503,$J$500:$R$501,2)</f>
        <v>1</v>
      </c>
      <c r="U522" s="1003" cm="1">
        <f t="array" ref="U522">INDEX($H522:$K522,0,MATCH(U$504,$H$504:$K$504,0))*HLOOKUP(U$503,$J$500:$R$501,2)</f>
        <v>1</v>
      </c>
      <c r="V522" s="1003" cm="1">
        <f t="array" ref="V522">INDEX($H522:$K522,0,MATCH(V$504,$H$504:$K$504,0))*HLOOKUP(V$503,$J$500:$R$501,2)</f>
        <v>0</v>
      </c>
      <c r="W522" s="1003" cm="1">
        <f t="array" ref="W522">INDEX($H522:$K522,0,MATCH(W$504,$H$504:$K$504,0))*HLOOKUP(W$503,$J$500:$R$501,2)</f>
        <v>1</v>
      </c>
      <c r="X522" s="1003" cm="1">
        <f t="array" ref="X522">INDEX($H522:$K522,0,MATCH(X$504,$H$504:$K$504,0))*HLOOKUP(X$503,$J$500:$R$501,2)</f>
        <v>1</v>
      </c>
      <c r="Y522" s="1003" cm="1">
        <f t="array" ref="Y522">INDEX($H522:$K522,0,MATCH(Y$504,$H$504:$K$504,0))*HLOOKUP(Y$503,$J$500:$R$501,2)</f>
        <v>1</v>
      </c>
      <c r="Z522" s="1003" cm="1">
        <f t="array" ref="Z522">INDEX($H522:$K522,0,MATCH(Z$504,$H$504:$K$504,0))*HLOOKUP(Z$503,$J$500:$R$501,2)</f>
        <v>0</v>
      </c>
      <c r="AA522" s="1003" cm="1">
        <f t="array" ref="AA522">INDEX($H522:$K522,0,MATCH(AA$504,$H$504:$K$504,0))*HLOOKUP(AA$503,$J$500:$R$501,2)</f>
        <v>1</v>
      </c>
      <c r="AB522" s="1003" cm="1">
        <f t="array" ref="AB522">INDEX($H522:$K522,0,MATCH(AB$504,$H$504:$K$504,0))*HLOOKUP(AB$503,$J$500:$R$501,2)</f>
        <v>1</v>
      </c>
      <c r="AC522" s="1003" cm="1">
        <f t="array" ref="AC522">INDEX($H522:$K522,0,MATCH(AC$504,$H$504:$K$504,0))*HLOOKUP(AC$503,$J$500:$R$501,2)</f>
        <v>1</v>
      </c>
      <c r="AD522" s="1003" cm="1">
        <f t="array" ref="AD522">INDEX($H522:$K522,0,MATCH(AD$504,$H$504:$K$504,0))*HLOOKUP(AD$503,$J$500:$R$501,2)</f>
        <v>0</v>
      </c>
      <c r="AE522" s="1003" cm="1">
        <f t="array" ref="AE522">INDEX($H522:$K522,0,MATCH(AE$504,$H$504:$K$504,0))*HLOOKUP(AE$503,$J$500:$R$501,2)</f>
        <v>1</v>
      </c>
      <c r="AF522" s="1003" cm="1">
        <f t="array" ref="AF522">INDEX($H522:$K522,0,MATCH(AF$504,$H$504:$K$504,0))*HLOOKUP(AF$503,$J$500:$R$501,2)</f>
        <v>1</v>
      </c>
      <c r="AG522" s="1003" cm="1">
        <f t="array" ref="AG522">INDEX($H522:$K522,0,MATCH(AG$504,$H$504:$K$504,0))*HLOOKUP(AG$503,$J$500:$R$501,2)</f>
        <v>1</v>
      </c>
      <c r="AH522" s="1003" cm="1">
        <f t="array" ref="AH522">INDEX($H522:$K522,0,MATCH(AH$504,$H$504:$K$504,0))*HLOOKUP(AH$503,$J$500:$R$501,2)</f>
        <v>0</v>
      </c>
      <c r="AI522" s="1003" cm="1">
        <f t="array" ref="AI522">INDEX($H522:$K522,0,MATCH(AI$504,$H$504:$K$504,0))*HLOOKUP(AI$503,$J$500:$R$501,2)</f>
        <v>1</v>
      </c>
      <c r="AJ522" s="1003" cm="1">
        <f t="array" ref="AJ522">INDEX($H522:$K522,0,MATCH(AJ$504,$H$504:$K$504,0))*HLOOKUP(AJ$503,$J$500:$R$501,2)</f>
        <v>1</v>
      </c>
      <c r="AK522" s="1003" cm="1">
        <f t="array" ref="AK522">INDEX($H522:$K522,0,MATCH(AK$504,$H$504:$K$504,0))*HLOOKUP(AK$503,$J$500:$R$501,2)</f>
        <v>1</v>
      </c>
      <c r="AL522" s="1003" cm="1">
        <f t="array" ref="AL522">INDEX($H522:$K522,0,MATCH(AL$504,$H$504:$K$504,0))*HLOOKUP(AL$503,$J$500:$R$501,2)</f>
        <v>0</v>
      </c>
      <c r="AM522" s="1003" cm="1">
        <f t="array" ref="AM522">INDEX($H522:$K522,0,MATCH(AM$504,$H$504:$K$504,0))*HLOOKUP(AM$503,$J$500:$R$501,2)</f>
        <v>1</v>
      </c>
      <c r="AN522" s="1003" cm="1">
        <f t="array" ref="AN522">INDEX($H522:$K522,0,MATCH(AN$504,$H$504:$K$504,0))*HLOOKUP(AN$503,$J$500:$R$501,2)</f>
        <v>1</v>
      </c>
      <c r="AO522" s="1003" cm="1">
        <f t="array" ref="AO522">INDEX($H522:$K522,0,MATCH(AO$504,$H$504:$K$504,0))*HLOOKUP(AO$503,$J$500:$R$501,2)</f>
        <v>1</v>
      </c>
      <c r="AP522" s="1003" cm="1">
        <f t="array" ref="AP522">INDEX($H522:$K522,0,MATCH(AP$504,$H$504:$K$504,0))*HLOOKUP(AP$503,$J$500:$R$501,2)</f>
        <v>0</v>
      </c>
      <c r="AQ522" s="1003" cm="1">
        <f t="array" ref="AQ522">INDEX($H522:$K522,0,MATCH(AQ$504,$H$504:$K$504,0))*HLOOKUP(AQ$503,$J$500:$R$501,2)</f>
        <v>1</v>
      </c>
      <c r="AR522" s="1003" cm="1">
        <f t="array" ref="AR522">INDEX($H522:$K522,0,MATCH(AR$504,$H$504:$K$504,0))*HLOOKUP(AR$503,$J$500:$R$501,2)</f>
        <v>1</v>
      </c>
      <c r="AS522" s="1003" cm="1">
        <f t="array" ref="AS522">INDEX($H522:$K522,0,MATCH(AS$504,$H$504:$K$504,0))*HLOOKUP(AS$503,$J$500:$R$501,2)</f>
        <v>1</v>
      </c>
      <c r="AT522" s="1003" cm="1">
        <f t="array" ref="AT522">INDEX($H522:$K522,0,MATCH(AT$504,$H$504:$K$504,0))*HLOOKUP(AT$503,$J$500:$R$501,2)</f>
        <v>0</v>
      </c>
      <c r="AU522" s="1003" cm="1">
        <f t="array" ref="AU522">INDEX($H522:$K522,0,MATCH(AU$504,$H$504:$K$504,0))*HLOOKUP(AU$503,$J$500:$R$501,2)</f>
        <v>1</v>
      </c>
      <c r="AV522" s="312"/>
      <c r="AW522" s="312"/>
      <c r="AX522" s="243"/>
      <c r="AY522" s="235"/>
      <c r="AZ522" s="235"/>
      <c r="BA522" s="235"/>
    </row>
    <row r="523" spans="1:53" s="76" customFormat="1" ht="12" customHeight="1" outlineLevel="1" x14ac:dyDescent="0.25">
      <c r="A523" s="233"/>
      <c r="B523" s="234"/>
      <c r="C523" s="244"/>
      <c r="D523" s="244"/>
      <c r="E523" s="244"/>
      <c r="F523" s="260"/>
      <c r="G523" s="704" t="str">
        <f t="shared" si="78"/>
        <v>YYBNBr</v>
      </c>
      <c r="H523" s="356">
        <f t="shared" ref="H523:K523" si="95">IF(H469&gt;0,1,0)</f>
        <v>1</v>
      </c>
      <c r="I523" s="356">
        <f t="shared" si="95"/>
        <v>1</v>
      </c>
      <c r="J523" s="356">
        <f t="shared" si="95"/>
        <v>0</v>
      </c>
      <c r="K523" s="356">
        <f t="shared" si="95"/>
        <v>1</v>
      </c>
      <c r="L523" s="1003" cm="1">
        <f t="array" ref="L523">INDEX($H523:$K523,0,MATCH(L$504,$H$504:$K$504,0))*HLOOKUP(L$503,$J$500:$R$501,2)</f>
        <v>1</v>
      </c>
      <c r="M523" s="1003" cm="1">
        <f t="array" ref="M523">INDEX($H523:$K523,0,MATCH(M$504,$H$504:$K$504,0))*HLOOKUP(M$503,$J$500:$R$501,2)</f>
        <v>1</v>
      </c>
      <c r="N523" s="1003" cm="1">
        <f t="array" ref="N523">INDEX($H523:$K523,0,MATCH(N$504,$H$504:$K$504,0))*HLOOKUP(N$503,$J$500:$R$501,2)</f>
        <v>0</v>
      </c>
      <c r="O523" s="1003" cm="1">
        <f t="array" ref="O523">INDEX($H523:$K523,0,MATCH(O$504,$H$504:$K$504,0))*HLOOKUP(O$503,$J$500:$R$501,2)</f>
        <v>1</v>
      </c>
      <c r="P523" s="1003" cm="1">
        <f t="array" ref="P523">INDEX($H523:$K523,0,MATCH(P$504,$H$504:$K$504,0))*HLOOKUP(P$503,$J$500:$R$501,2)</f>
        <v>1</v>
      </c>
      <c r="Q523" s="1003" cm="1">
        <f t="array" ref="Q523">INDEX($H523:$K523,0,MATCH(Q$504,$H$504:$K$504,0))*HLOOKUP(Q$503,$J$500:$R$501,2)</f>
        <v>1</v>
      </c>
      <c r="R523" s="1003" cm="1">
        <f t="array" ref="R523">INDEX($H523:$K523,0,MATCH(R$504,$H$504:$K$504,0))*HLOOKUP(R$503,$J$500:$R$501,2)</f>
        <v>0</v>
      </c>
      <c r="S523" s="1003" cm="1">
        <f t="array" ref="S523">INDEX($H523:$K523,0,MATCH(S$504,$H$504:$K$504,0))*HLOOKUP(S$503,$J$500:$R$501,2)</f>
        <v>1</v>
      </c>
      <c r="T523" s="1003" cm="1">
        <f t="array" ref="T523">INDEX($H523:$K523,0,MATCH(T$504,$H$504:$K$504,0))*HLOOKUP(T$503,$J$500:$R$501,2)</f>
        <v>1</v>
      </c>
      <c r="U523" s="1003" cm="1">
        <f t="array" ref="U523">INDEX($H523:$K523,0,MATCH(U$504,$H$504:$K$504,0))*HLOOKUP(U$503,$J$500:$R$501,2)</f>
        <v>1</v>
      </c>
      <c r="V523" s="1003" cm="1">
        <f t="array" ref="V523">INDEX($H523:$K523,0,MATCH(V$504,$H$504:$K$504,0))*HLOOKUP(V$503,$J$500:$R$501,2)</f>
        <v>0</v>
      </c>
      <c r="W523" s="1003" cm="1">
        <f t="array" ref="W523">INDEX($H523:$K523,0,MATCH(W$504,$H$504:$K$504,0))*HLOOKUP(W$503,$J$500:$R$501,2)</f>
        <v>1</v>
      </c>
      <c r="X523" s="1003" cm="1">
        <f t="array" ref="X523">INDEX($H523:$K523,0,MATCH(X$504,$H$504:$K$504,0))*HLOOKUP(X$503,$J$500:$R$501,2)</f>
        <v>1</v>
      </c>
      <c r="Y523" s="1003" cm="1">
        <f t="array" ref="Y523">INDEX($H523:$K523,0,MATCH(Y$504,$H$504:$K$504,0))*HLOOKUP(Y$503,$J$500:$R$501,2)</f>
        <v>1</v>
      </c>
      <c r="Z523" s="1003" cm="1">
        <f t="array" ref="Z523">INDEX($H523:$K523,0,MATCH(Z$504,$H$504:$K$504,0))*HLOOKUP(Z$503,$J$500:$R$501,2)</f>
        <v>0</v>
      </c>
      <c r="AA523" s="1003" cm="1">
        <f t="array" ref="AA523">INDEX($H523:$K523,0,MATCH(AA$504,$H$504:$K$504,0))*HLOOKUP(AA$503,$J$500:$R$501,2)</f>
        <v>1</v>
      </c>
      <c r="AB523" s="1003" cm="1">
        <f t="array" ref="AB523">INDEX($H523:$K523,0,MATCH(AB$504,$H$504:$K$504,0))*HLOOKUP(AB$503,$J$500:$R$501,2)</f>
        <v>1</v>
      </c>
      <c r="AC523" s="1003" cm="1">
        <f t="array" ref="AC523">INDEX($H523:$K523,0,MATCH(AC$504,$H$504:$K$504,0))*HLOOKUP(AC$503,$J$500:$R$501,2)</f>
        <v>1</v>
      </c>
      <c r="AD523" s="1003" cm="1">
        <f t="array" ref="AD523">INDEX($H523:$K523,0,MATCH(AD$504,$H$504:$K$504,0))*HLOOKUP(AD$503,$J$500:$R$501,2)</f>
        <v>0</v>
      </c>
      <c r="AE523" s="1003" cm="1">
        <f t="array" ref="AE523">INDEX($H523:$K523,0,MATCH(AE$504,$H$504:$K$504,0))*HLOOKUP(AE$503,$J$500:$R$501,2)</f>
        <v>1</v>
      </c>
      <c r="AF523" s="1003" cm="1">
        <f t="array" ref="AF523">INDEX($H523:$K523,0,MATCH(AF$504,$H$504:$K$504,0))*HLOOKUP(AF$503,$J$500:$R$501,2)</f>
        <v>1</v>
      </c>
      <c r="AG523" s="1003" cm="1">
        <f t="array" ref="AG523">INDEX($H523:$K523,0,MATCH(AG$504,$H$504:$K$504,0))*HLOOKUP(AG$503,$J$500:$R$501,2)</f>
        <v>1</v>
      </c>
      <c r="AH523" s="1003" cm="1">
        <f t="array" ref="AH523">INDEX($H523:$K523,0,MATCH(AH$504,$H$504:$K$504,0))*HLOOKUP(AH$503,$J$500:$R$501,2)</f>
        <v>0</v>
      </c>
      <c r="AI523" s="1003" cm="1">
        <f t="array" ref="AI523">INDEX($H523:$K523,0,MATCH(AI$504,$H$504:$K$504,0))*HLOOKUP(AI$503,$J$500:$R$501,2)</f>
        <v>1</v>
      </c>
      <c r="AJ523" s="1003" cm="1">
        <f t="array" ref="AJ523">INDEX($H523:$K523,0,MATCH(AJ$504,$H$504:$K$504,0))*HLOOKUP(AJ$503,$J$500:$R$501,2)</f>
        <v>1</v>
      </c>
      <c r="AK523" s="1003" cm="1">
        <f t="array" ref="AK523">INDEX($H523:$K523,0,MATCH(AK$504,$H$504:$K$504,0))*HLOOKUP(AK$503,$J$500:$R$501,2)</f>
        <v>1</v>
      </c>
      <c r="AL523" s="1003" cm="1">
        <f t="array" ref="AL523">INDEX($H523:$K523,0,MATCH(AL$504,$H$504:$K$504,0))*HLOOKUP(AL$503,$J$500:$R$501,2)</f>
        <v>0</v>
      </c>
      <c r="AM523" s="1003" cm="1">
        <f t="array" ref="AM523">INDEX($H523:$K523,0,MATCH(AM$504,$H$504:$K$504,0))*HLOOKUP(AM$503,$J$500:$R$501,2)</f>
        <v>1</v>
      </c>
      <c r="AN523" s="1003" cm="1">
        <f t="array" ref="AN523">INDEX($H523:$K523,0,MATCH(AN$504,$H$504:$K$504,0))*HLOOKUP(AN$503,$J$500:$R$501,2)</f>
        <v>1</v>
      </c>
      <c r="AO523" s="1003" cm="1">
        <f t="array" ref="AO523">INDEX($H523:$K523,0,MATCH(AO$504,$H$504:$K$504,0))*HLOOKUP(AO$503,$J$500:$R$501,2)</f>
        <v>1</v>
      </c>
      <c r="AP523" s="1003" cm="1">
        <f t="array" ref="AP523">INDEX($H523:$K523,0,MATCH(AP$504,$H$504:$K$504,0))*HLOOKUP(AP$503,$J$500:$R$501,2)</f>
        <v>0</v>
      </c>
      <c r="AQ523" s="1003" cm="1">
        <f t="array" ref="AQ523">INDEX($H523:$K523,0,MATCH(AQ$504,$H$504:$K$504,0))*HLOOKUP(AQ$503,$J$500:$R$501,2)</f>
        <v>1</v>
      </c>
      <c r="AR523" s="1003" cm="1">
        <f t="array" ref="AR523">INDEX($H523:$K523,0,MATCH(AR$504,$H$504:$K$504,0))*HLOOKUP(AR$503,$J$500:$R$501,2)</f>
        <v>1</v>
      </c>
      <c r="AS523" s="1003" cm="1">
        <f t="array" ref="AS523">INDEX($H523:$K523,0,MATCH(AS$504,$H$504:$K$504,0))*HLOOKUP(AS$503,$J$500:$R$501,2)</f>
        <v>1</v>
      </c>
      <c r="AT523" s="1003" cm="1">
        <f t="array" ref="AT523">INDEX($H523:$K523,0,MATCH(AT$504,$H$504:$K$504,0))*HLOOKUP(AT$503,$J$500:$R$501,2)</f>
        <v>0</v>
      </c>
      <c r="AU523" s="1003" cm="1">
        <f t="array" ref="AU523">INDEX($H523:$K523,0,MATCH(AU$504,$H$504:$K$504,0))*HLOOKUP(AU$503,$J$500:$R$501,2)</f>
        <v>1</v>
      </c>
      <c r="AV523" s="312"/>
      <c r="AW523" s="312"/>
      <c r="AX523" s="243"/>
      <c r="AY523" s="235"/>
      <c r="AZ523" s="235"/>
      <c r="BA523" s="235"/>
    </row>
    <row r="524" spans="1:53" s="76" customFormat="1" ht="12" customHeight="1" outlineLevel="1" x14ac:dyDescent="0.25">
      <c r="A524" s="233"/>
      <c r="B524" s="234"/>
      <c r="C524" s="244"/>
      <c r="D524" s="244"/>
      <c r="E524" s="244"/>
      <c r="F524" s="260"/>
      <c r="G524" s="704" t="str">
        <f t="shared" si="78"/>
        <v>YYNWBr</v>
      </c>
      <c r="H524" s="356">
        <f t="shared" ref="H524:K524" si="96">IF(H470&gt;0,1,0)</f>
        <v>1</v>
      </c>
      <c r="I524" s="356">
        <f t="shared" si="96"/>
        <v>1</v>
      </c>
      <c r="J524" s="356">
        <f t="shared" si="96"/>
        <v>0</v>
      </c>
      <c r="K524" s="356">
        <f t="shared" si="96"/>
        <v>1</v>
      </c>
      <c r="L524" s="1003" cm="1">
        <f t="array" ref="L524">INDEX($H524:$K524,0,MATCH(L$504,$H$504:$K$504,0))*HLOOKUP(L$503,$J$500:$R$501,2)</f>
        <v>1</v>
      </c>
      <c r="M524" s="1003" cm="1">
        <f t="array" ref="M524">INDEX($H524:$K524,0,MATCH(M$504,$H$504:$K$504,0))*HLOOKUP(M$503,$J$500:$R$501,2)</f>
        <v>1</v>
      </c>
      <c r="N524" s="1003" cm="1">
        <f t="array" ref="N524">INDEX($H524:$K524,0,MATCH(N$504,$H$504:$K$504,0))*HLOOKUP(N$503,$J$500:$R$501,2)</f>
        <v>0</v>
      </c>
      <c r="O524" s="1003" cm="1">
        <f t="array" ref="O524">INDEX($H524:$K524,0,MATCH(O$504,$H$504:$K$504,0))*HLOOKUP(O$503,$J$500:$R$501,2)</f>
        <v>1</v>
      </c>
      <c r="P524" s="1003" cm="1">
        <f t="array" ref="P524">INDEX($H524:$K524,0,MATCH(P$504,$H$504:$K$504,0))*HLOOKUP(P$503,$J$500:$R$501,2)</f>
        <v>1</v>
      </c>
      <c r="Q524" s="1003" cm="1">
        <f t="array" ref="Q524">INDEX($H524:$K524,0,MATCH(Q$504,$H$504:$K$504,0))*HLOOKUP(Q$503,$J$500:$R$501,2)</f>
        <v>1</v>
      </c>
      <c r="R524" s="1003" cm="1">
        <f t="array" ref="R524">INDEX($H524:$K524,0,MATCH(R$504,$H$504:$K$504,0))*HLOOKUP(R$503,$J$500:$R$501,2)</f>
        <v>0</v>
      </c>
      <c r="S524" s="1003" cm="1">
        <f t="array" ref="S524">INDEX($H524:$K524,0,MATCH(S$504,$H$504:$K$504,0))*HLOOKUP(S$503,$J$500:$R$501,2)</f>
        <v>1</v>
      </c>
      <c r="T524" s="1003" cm="1">
        <f t="array" ref="T524">INDEX($H524:$K524,0,MATCH(T$504,$H$504:$K$504,0))*HLOOKUP(T$503,$J$500:$R$501,2)</f>
        <v>1</v>
      </c>
      <c r="U524" s="1003" cm="1">
        <f t="array" ref="U524">INDEX($H524:$K524,0,MATCH(U$504,$H$504:$K$504,0))*HLOOKUP(U$503,$J$500:$R$501,2)</f>
        <v>1</v>
      </c>
      <c r="V524" s="1003" cm="1">
        <f t="array" ref="V524">INDEX($H524:$K524,0,MATCH(V$504,$H$504:$K$504,0))*HLOOKUP(V$503,$J$500:$R$501,2)</f>
        <v>0</v>
      </c>
      <c r="W524" s="1003" cm="1">
        <f t="array" ref="W524">INDEX($H524:$K524,0,MATCH(W$504,$H$504:$K$504,0))*HLOOKUP(W$503,$J$500:$R$501,2)</f>
        <v>1</v>
      </c>
      <c r="X524" s="1003" cm="1">
        <f t="array" ref="X524">INDEX($H524:$K524,0,MATCH(X$504,$H$504:$K$504,0))*HLOOKUP(X$503,$J$500:$R$501,2)</f>
        <v>1</v>
      </c>
      <c r="Y524" s="1003" cm="1">
        <f t="array" ref="Y524">INDEX($H524:$K524,0,MATCH(Y$504,$H$504:$K$504,0))*HLOOKUP(Y$503,$J$500:$R$501,2)</f>
        <v>1</v>
      </c>
      <c r="Z524" s="1003" cm="1">
        <f t="array" ref="Z524">INDEX($H524:$K524,0,MATCH(Z$504,$H$504:$K$504,0))*HLOOKUP(Z$503,$J$500:$R$501,2)</f>
        <v>0</v>
      </c>
      <c r="AA524" s="1003" cm="1">
        <f t="array" ref="AA524">INDEX($H524:$K524,0,MATCH(AA$504,$H$504:$K$504,0))*HLOOKUP(AA$503,$J$500:$R$501,2)</f>
        <v>1</v>
      </c>
      <c r="AB524" s="1003" cm="1">
        <f t="array" ref="AB524">INDEX($H524:$K524,0,MATCH(AB$504,$H$504:$K$504,0))*HLOOKUP(AB$503,$J$500:$R$501,2)</f>
        <v>1</v>
      </c>
      <c r="AC524" s="1003" cm="1">
        <f t="array" ref="AC524">INDEX($H524:$K524,0,MATCH(AC$504,$H$504:$K$504,0))*HLOOKUP(AC$503,$J$500:$R$501,2)</f>
        <v>1</v>
      </c>
      <c r="AD524" s="1003" cm="1">
        <f t="array" ref="AD524">INDEX($H524:$K524,0,MATCH(AD$504,$H$504:$K$504,0))*HLOOKUP(AD$503,$J$500:$R$501,2)</f>
        <v>0</v>
      </c>
      <c r="AE524" s="1003" cm="1">
        <f t="array" ref="AE524">INDEX($H524:$K524,0,MATCH(AE$504,$H$504:$K$504,0))*HLOOKUP(AE$503,$J$500:$R$501,2)</f>
        <v>1</v>
      </c>
      <c r="AF524" s="1003" cm="1">
        <f t="array" ref="AF524">INDEX($H524:$K524,0,MATCH(AF$504,$H$504:$K$504,0))*HLOOKUP(AF$503,$J$500:$R$501,2)</f>
        <v>1</v>
      </c>
      <c r="AG524" s="1003" cm="1">
        <f t="array" ref="AG524">INDEX($H524:$K524,0,MATCH(AG$504,$H$504:$K$504,0))*HLOOKUP(AG$503,$J$500:$R$501,2)</f>
        <v>1</v>
      </c>
      <c r="AH524" s="1003" cm="1">
        <f t="array" ref="AH524">INDEX($H524:$K524,0,MATCH(AH$504,$H$504:$K$504,0))*HLOOKUP(AH$503,$J$500:$R$501,2)</f>
        <v>0</v>
      </c>
      <c r="AI524" s="1003" cm="1">
        <f t="array" ref="AI524">INDEX($H524:$K524,0,MATCH(AI$504,$H$504:$K$504,0))*HLOOKUP(AI$503,$J$500:$R$501,2)</f>
        <v>1</v>
      </c>
      <c r="AJ524" s="1003" cm="1">
        <f t="array" ref="AJ524">INDEX($H524:$K524,0,MATCH(AJ$504,$H$504:$K$504,0))*HLOOKUP(AJ$503,$J$500:$R$501,2)</f>
        <v>1</v>
      </c>
      <c r="AK524" s="1003" cm="1">
        <f t="array" ref="AK524">INDEX($H524:$K524,0,MATCH(AK$504,$H$504:$K$504,0))*HLOOKUP(AK$503,$J$500:$R$501,2)</f>
        <v>1</v>
      </c>
      <c r="AL524" s="1003" cm="1">
        <f t="array" ref="AL524">INDEX($H524:$K524,0,MATCH(AL$504,$H$504:$K$504,0))*HLOOKUP(AL$503,$J$500:$R$501,2)</f>
        <v>0</v>
      </c>
      <c r="AM524" s="1003" cm="1">
        <f t="array" ref="AM524">INDEX($H524:$K524,0,MATCH(AM$504,$H$504:$K$504,0))*HLOOKUP(AM$503,$J$500:$R$501,2)</f>
        <v>1</v>
      </c>
      <c r="AN524" s="1003" cm="1">
        <f t="array" ref="AN524">INDEX($H524:$K524,0,MATCH(AN$504,$H$504:$K$504,0))*HLOOKUP(AN$503,$J$500:$R$501,2)</f>
        <v>1</v>
      </c>
      <c r="AO524" s="1003" cm="1">
        <f t="array" ref="AO524">INDEX($H524:$K524,0,MATCH(AO$504,$H$504:$K$504,0))*HLOOKUP(AO$503,$J$500:$R$501,2)</f>
        <v>1</v>
      </c>
      <c r="AP524" s="1003" cm="1">
        <f t="array" ref="AP524">INDEX($H524:$K524,0,MATCH(AP$504,$H$504:$K$504,0))*HLOOKUP(AP$503,$J$500:$R$501,2)</f>
        <v>0</v>
      </c>
      <c r="AQ524" s="1003" cm="1">
        <f t="array" ref="AQ524">INDEX($H524:$K524,0,MATCH(AQ$504,$H$504:$K$504,0))*HLOOKUP(AQ$503,$J$500:$R$501,2)</f>
        <v>1</v>
      </c>
      <c r="AR524" s="1003" cm="1">
        <f t="array" ref="AR524">INDEX($H524:$K524,0,MATCH(AR$504,$H$504:$K$504,0))*HLOOKUP(AR$503,$J$500:$R$501,2)</f>
        <v>1</v>
      </c>
      <c r="AS524" s="1003" cm="1">
        <f t="array" ref="AS524">INDEX($H524:$K524,0,MATCH(AS$504,$H$504:$K$504,0))*HLOOKUP(AS$503,$J$500:$R$501,2)</f>
        <v>1</v>
      </c>
      <c r="AT524" s="1003" cm="1">
        <f t="array" ref="AT524">INDEX($H524:$K524,0,MATCH(AT$504,$H$504:$K$504,0))*HLOOKUP(AT$503,$J$500:$R$501,2)</f>
        <v>0</v>
      </c>
      <c r="AU524" s="1003" cm="1">
        <f t="array" ref="AU524">INDEX($H524:$K524,0,MATCH(AU$504,$H$504:$K$504,0))*HLOOKUP(AU$503,$J$500:$R$501,2)</f>
        <v>1</v>
      </c>
      <c r="AV524" s="312"/>
      <c r="AW524" s="312"/>
      <c r="AX524" s="243"/>
      <c r="AY524" s="235"/>
      <c r="AZ524" s="235"/>
      <c r="BA524" s="235"/>
    </row>
    <row r="525" spans="1:53" s="76" customFormat="1" ht="15" outlineLevel="1" x14ac:dyDescent="0.25">
      <c r="A525" s="233"/>
      <c r="B525" s="234"/>
      <c r="C525" s="244"/>
      <c r="D525" s="244"/>
      <c r="E525" s="244"/>
      <c r="F525" s="252"/>
      <c r="G525" s="704" t="str">
        <f t="shared" si="78"/>
        <v>YYWBNw</v>
      </c>
      <c r="H525" s="356">
        <f t="shared" ref="H525:K525" si="97">IF(H471&gt;0,1,0)</f>
        <v>1</v>
      </c>
      <c r="I525" s="356">
        <f t="shared" si="97"/>
        <v>1</v>
      </c>
      <c r="J525" s="356">
        <f t="shared" si="97"/>
        <v>1</v>
      </c>
      <c r="K525" s="356">
        <f t="shared" si="97"/>
        <v>0</v>
      </c>
      <c r="L525" s="1003" cm="1">
        <f t="array" ref="L525">INDEX($H525:$K525,0,MATCH(L$504,$H$504:$K$504,0))*HLOOKUP(L$503,$J$500:$R$501,2)</f>
        <v>1</v>
      </c>
      <c r="M525" s="1003" cm="1">
        <f t="array" ref="M525">INDEX($H525:$K525,0,MATCH(M$504,$H$504:$K$504,0))*HLOOKUP(M$503,$J$500:$R$501,2)</f>
        <v>1</v>
      </c>
      <c r="N525" s="1003" cm="1">
        <f t="array" ref="N525">INDEX($H525:$K525,0,MATCH(N$504,$H$504:$K$504,0))*HLOOKUP(N$503,$J$500:$R$501,2)</f>
        <v>1</v>
      </c>
      <c r="O525" s="1003" cm="1">
        <f t="array" ref="O525">INDEX($H525:$K525,0,MATCH(O$504,$H$504:$K$504,0))*HLOOKUP(O$503,$J$500:$R$501,2)</f>
        <v>0</v>
      </c>
      <c r="P525" s="1003" cm="1">
        <f t="array" ref="P525">INDEX($H525:$K525,0,MATCH(P$504,$H$504:$K$504,0))*HLOOKUP(P$503,$J$500:$R$501,2)</f>
        <v>1</v>
      </c>
      <c r="Q525" s="1003" cm="1">
        <f t="array" ref="Q525">INDEX($H525:$K525,0,MATCH(Q$504,$H$504:$K$504,0))*HLOOKUP(Q$503,$J$500:$R$501,2)</f>
        <v>1</v>
      </c>
      <c r="R525" s="1003" cm="1">
        <f t="array" ref="R525">INDEX($H525:$K525,0,MATCH(R$504,$H$504:$K$504,0))*HLOOKUP(R$503,$J$500:$R$501,2)</f>
        <v>1</v>
      </c>
      <c r="S525" s="1003" cm="1">
        <f t="array" ref="S525">INDEX($H525:$K525,0,MATCH(S$504,$H$504:$K$504,0))*HLOOKUP(S$503,$J$500:$R$501,2)</f>
        <v>0</v>
      </c>
      <c r="T525" s="1003" cm="1">
        <f t="array" ref="T525">INDEX($H525:$K525,0,MATCH(T$504,$H$504:$K$504,0))*HLOOKUP(T$503,$J$500:$R$501,2)</f>
        <v>1</v>
      </c>
      <c r="U525" s="1003" cm="1">
        <f t="array" ref="U525">INDEX($H525:$K525,0,MATCH(U$504,$H$504:$K$504,0))*HLOOKUP(U$503,$J$500:$R$501,2)</f>
        <v>1</v>
      </c>
      <c r="V525" s="1003" cm="1">
        <f t="array" ref="V525">INDEX($H525:$K525,0,MATCH(V$504,$H$504:$K$504,0))*HLOOKUP(V$503,$J$500:$R$501,2)</f>
        <v>1</v>
      </c>
      <c r="W525" s="1003" cm="1">
        <f t="array" ref="W525">INDEX($H525:$K525,0,MATCH(W$504,$H$504:$K$504,0))*HLOOKUP(W$503,$J$500:$R$501,2)</f>
        <v>0</v>
      </c>
      <c r="X525" s="1003" cm="1">
        <f t="array" ref="X525">INDEX($H525:$K525,0,MATCH(X$504,$H$504:$K$504,0))*HLOOKUP(X$503,$J$500:$R$501,2)</f>
        <v>1</v>
      </c>
      <c r="Y525" s="1003" cm="1">
        <f t="array" ref="Y525">INDEX($H525:$K525,0,MATCH(Y$504,$H$504:$K$504,0))*HLOOKUP(Y$503,$J$500:$R$501,2)</f>
        <v>1</v>
      </c>
      <c r="Z525" s="1003" cm="1">
        <f t="array" ref="Z525">INDEX($H525:$K525,0,MATCH(Z$504,$H$504:$K$504,0))*HLOOKUP(Z$503,$J$500:$R$501,2)</f>
        <v>1</v>
      </c>
      <c r="AA525" s="1003" cm="1">
        <f t="array" ref="AA525">INDEX($H525:$K525,0,MATCH(AA$504,$H$504:$K$504,0))*HLOOKUP(AA$503,$J$500:$R$501,2)</f>
        <v>0</v>
      </c>
      <c r="AB525" s="1003" cm="1">
        <f t="array" ref="AB525">INDEX($H525:$K525,0,MATCH(AB$504,$H$504:$K$504,0))*HLOOKUP(AB$503,$J$500:$R$501,2)</f>
        <v>1</v>
      </c>
      <c r="AC525" s="1003" cm="1">
        <f t="array" ref="AC525">INDEX($H525:$K525,0,MATCH(AC$504,$H$504:$K$504,0))*HLOOKUP(AC$503,$J$500:$R$501,2)</f>
        <v>1</v>
      </c>
      <c r="AD525" s="1003" cm="1">
        <f t="array" ref="AD525">INDEX($H525:$K525,0,MATCH(AD$504,$H$504:$K$504,0))*HLOOKUP(AD$503,$J$500:$R$501,2)</f>
        <v>1</v>
      </c>
      <c r="AE525" s="1003" cm="1">
        <f t="array" ref="AE525">INDEX($H525:$K525,0,MATCH(AE$504,$H$504:$K$504,0))*HLOOKUP(AE$503,$J$500:$R$501,2)</f>
        <v>0</v>
      </c>
      <c r="AF525" s="1003" cm="1">
        <f t="array" ref="AF525">INDEX($H525:$K525,0,MATCH(AF$504,$H$504:$K$504,0))*HLOOKUP(AF$503,$J$500:$R$501,2)</f>
        <v>1</v>
      </c>
      <c r="AG525" s="1003" cm="1">
        <f t="array" ref="AG525">INDEX($H525:$K525,0,MATCH(AG$504,$H$504:$K$504,0))*HLOOKUP(AG$503,$J$500:$R$501,2)</f>
        <v>1</v>
      </c>
      <c r="AH525" s="1003" cm="1">
        <f t="array" ref="AH525">INDEX($H525:$K525,0,MATCH(AH$504,$H$504:$K$504,0))*HLOOKUP(AH$503,$J$500:$R$501,2)</f>
        <v>1</v>
      </c>
      <c r="AI525" s="1003" cm="1">
        <f t="array" ref="AI525">INDEX($H525:$K525,0,MATCH(AI$504,$H$504:$K$504,0))*HLOOKUP(AI$503,$J$500:$R$501,2)</f>
        <v>0</v>
      </c>
      <c r="AJ525" s="1003" cm="1">
        <f t="array" ref="AJ525">INDEX($H525:$K525,0,MATCH(AJ$504,$H$504:$K$504,0))*HLOOKUP(AJ$503,$J$500:$R$501,2)</f>
        <v>1</v>
      </c>
      <c r="AK525" s="1003" cm="1">
        <f t="array" ref="AK525">INDEX($H525:$K525,0,MATCH(AK$504,$H$504:$K$504,0))*HLOOKUP(AK$503,$J$500:$R$501,2)</f>
        <v>1</v>
      </c>
      <c r="AL525" s="1003" cm="1">
        <f t="array" ref="AL525">INDEX($H525:$K525,0,MATCH(AL$504,$H$504:$K$504,0))*HLOOKUP(AL$503,$J$500:$R$501,2)</f>
        <v>1</v>
      </c>
      <c r="AM525" s="1003" cm="1">
        <f t="array" ref="AM525">INDEX($H525:$K525,0,MATCH(AM$504,$H$504:$K$504,0))*HLOOKUP(AM$503,$J$500:$R$501,2)</f>
        <v>0</v>
      </c>
      <c r="AN525" s="1003" cm="1">
        <f t="array" ref="AN525">INDEX($H525:$K525,0,MATCH(AN$504,$H$504:$K$504,0))*HLOOKUP(AN$503,$J$500:$R$501,2)</f>
        <v>1</v>
      </c>
      <c r="AO525" s="1003" cm="1">
        <f t="array" ref="AO525">INDEX($H525:$K525,0,MATCH(AO$504,$H$504:$K$504,0))*HLOOKUP(AO$503,$J$500:$R$501,2)</f>
        <v>1</v>
      </c>
      <c r="AP525" s="1003" cm="1">
        <f t="array" ref="AP525">INDEX($H525:$K525,0,MATCH(AP$504,$H$504:$K$504,0))*HLOOKUP(AP$503,$J$500:$R$501,2)</f>
        <v>1</v>
      </c>
      <c r="AQ525" s="1003" cm="1">
        <f t="array" ref="AQ525">INDEX($H525:$K525,0,MATCH(AQ$504,$H$504:$K$504,0))*HLOOKUP(AQ$503,$J$500:$R$501,2)</f>
        <v>0</v>
      </c>
      <c r="AR525" s="1003" cm="1">
        <f t="array" ref="AR525">INDEX($H525:$K525,0,MATCH(AR$504,$H$504:$K$504,0))*HLOOKUP(AR$503,$J$500:$R$501,2)</f>
        <v>1</v>
      </c>
      <c r="AS525" s="1003" cm="1">
        <f t="array" ref="AS525">INDEX($H525:$K525,0,MATCH(AS$504,$H$504:$K$504,0))*HLOOKUP(AS$503,$J$500:$R$501,2)</f>
        <v>1</v>
      </c>
      <c r="AT525" s="1003" cm="1">
        <f t="array" ref="AT525">INDEX($H525:$K525,0,MATCH(AT$504,$H$504:$K$504,0))*HLOOKUP(AT$503,$J$500:$R$501,2)</f>
        <v>1</v>
      </c>
      <c r="AU525" s="1003" cm="1">
        <f t="array" ref="AU525">INDEX($H525:$K525,0,MATCH(AU$504,$H$504:$K$504,0))*HLOOKUP(AU$503,$J$500:$R$501,2)</f>
        <v>0</v>
      </c>
      <c r="AV525" s="312"/>
      <c r="AW525" s="312"/>
      <c r="AX525" s="243"/>
      <c r="AY525" s="235"/>
      <c r="AZ525" s="235"/>
      <c r="BA525" s="235"/>
    </row>
    <row r="526" spans="1:53" s="76" customFormat="1" ht="12" customHeight="1" outlineLevel="1" x14ac:dyDescent="0.25">
      <c r="A526" s="233"/>
      <c r="B526" s="234"/>
      <c r="C526" s="244"/>
      <c r="D526" s="244"/>
      <c r="E526" s="244"/>
      <c r="F526" s="260"/>
      <c r="G526" s="704" t="str">
        <f t="shared" si="78"/>
        <v>YYBNWb</v>
      </c>
      <c r="H526" s="356">
        <f t="shared" ref="H526:K526" si="98">IF(H472&gt;0,1,0)</f>
        <v>1</v>
      </c>
      <c r="I526" s="356">
        <f t="shared" si="98"/>
        <v>1</v>
      </c>
      <c r="J526" s="356">
        <f t="shared" si="98"/>
        <v>1</v>
      </c>
      <c r="K526" s="356">
        <f t="shared" si="98"/>
        <v>0</v>
      </c>
      <c r="L526" s="1003" cm="1">
        <f t="array" ref="L526">INDEX($H526:$K526,0,MATCH(L$504,$H$504:$K$504,0))*HLOOKUP(L$503,$J$500:$R$501,2)</f>
        <v>1</v>
      </c>
      <c r="M526" s="1003" cm="1">
        <f t="array" ref="M526">INDEX($H526:$K526,0,MATCH(M$504,$H$504:$K$504,0))*HLOOKUP(M$503,$J$500:$R$501,2)</f>
        <v>1</v>
      </c>
      <c r="N526" s="1003" cm="1">
        <f t="array" ref="N526">INDEX($H526:$K526,0,MATCH(N$504,$H$504:$K$504,0))*HLOOKUP(N$503,$J$500:$R$501,2)</f>
        <v>1</v>
      </c>
      <c r="O526" s="1003" cm="1">
        <f t="array" ref="O526">INDEX($H526:$K526,0,MATCH(O$504,$H$504:$K$504,0))*HLOOKUP(O$503,$J$500:$R$501,2)</f>
        <v>0</v>
      </c>
      <c r="P526" s="1003" cm="1">
        <f t="array" ref="P526">INDEX($H526:$K526,0,MATCH(P$504,$H$504:$K$504,0))*HLOOKUP(P$503,$J$500:$R$501,2)</f>
        <v>1</v>
      </c>
      <c r="Q526" s="1003" cm="1">
        <f t="array" ref="Q526">INDEX($H526:$K526,0,MATCH(Q$504,$H$504:$K$504,0))*HLOOKUP(Q$503,$J$500:$R$501,2)</f>
        <v>1</v>
      </c>
      <c r="R526" s="1003" cm="1">
        <f t="array" ref="R526">INDEX($H526:$K526,0,MATCH(R$504,$H$504:$K$504,0))*HLOOKUP(R$503,$J$500:$R$501,2)</f>
        <v>1</v>
      </c>
      <c r="S526" s="1003" cm="1">
        <f t="array" ref="S526">INDEX($H526:$K526,0,MATCH(S$504,$H$504:$K$504,0))*HLOOKUP(S$503,$J$500:$R$501,2)</f>
        <v>0</v>
      </c>
      <c r="T526" s="1003" cm="1">
        <f t="array" ref="T526">INDEX($H526:$K526,0,MATCH(T$504,$H$504:$K$504,0))*HLOOKUP(T$503,$J$500:$R$501,2)</f>
        <v>1</v>
      </c>
      <c r="U526" s="1003" cm="1">
        <f t="array" ref="U526">INDEX($H526:$K526,0,MATCH(U$504,$H$504:$K$504,0))*HLOOKUP(U$503,$J$500:$R$501,2)</f>
        <v>1</v>
      </c>
      <c r="V526" s="1003" cm="1">
        <f t="array" ref="V526">INDEX($H526:$K526,0,MATCH(V$504,$H$504:$K$504,0))*HLOOKUP(V$503,$J$500:$R$501,2)</f>
        <v>1</v>
      </c>
      <c r="W526" s="1003" cm="1">
        <f t="array" ref="W526">INDEX($H526:$K526,0,MATCH(W$504,$H$504:$K$504,0))*HLOOKUP(W$503,$J$500:$R$501,2)</f>
        <v>0</v>
      </c>
      <c r="X526" s="1003" cm="1">
        <f t="array" ref="X526">INDEX($H526:$K526,0,MATCH(X$504,$H$504:$K$504,0))*HLOOKUP(X$503,$J$500:$R$501,2)</f>
        <v>1</v>
      </c>
      <c r="Y526" s="1003" cm="1">
        <f t="array" ref="Y526">INDEX($H526:$K526,0,MATCH(Y$504,$H$504:$K$504,0))*HLOOKUP(Y$503,$J$500:$R$501,2)</f>
        <v>1</v>
      </c>
      <c r="Z526" s="1003" cm="1">
        <f t="array" ref="Z526">INDEX($H526:$K526,0,MATCH(Z$504,$H$504:$K$504,0))*HLOOKUP(Z$503,$J$500:$R$501,2)</f>
        <v>1</v>
      </c>
      <c r="AA526" s="1003" cm="1">
        <f t="array" ref="AA526">INDEX($H526:$K526,0,MATCH(AA$504,$H$504:$K$504,0))*HLOOKUP(AA$503,$J$500:$R$501,2)</f>
        <v>0</v>
      </c>
      <c r="AB526" s="1003" cm="1">
        <f t="array" ref="AB526">INDEX($H526:$K526,0,MATCH(AB$504,$H$504:$K$504,0))*HLOOKUP(AB$503,$J$500:$R$501,2)</f>
        <v>1</v>
      </c>
      <c r="AC526" s="1003" cm="1">
        <f t="array" ref="AC526">INDEX($H526:$K526,0,MATCH(AC$504,$H$504:$K$504,0))*HLOOKUP(AC$503,$J$500:$R$501,2)</f>
        <v>1</v>
      </c>
      <c r="AD526" s="1003" cm="1">
        <f t="array" ref="AD526">INDEX($H526:$K526,0,MATCH(AD$504,$H$504:$K$504,0))*HLOOKUP(AD$503,$J$500:$R$501,2)</f>
        <v>1</v>
      </c>
      <c r="AE526" s="1003" cm="1">
        <f t="array" ref="AE526">INDEX($H526:$K526,0,MATCH(AE$504,$H$504:$K$504,0))*HLOOKUP(AE$503,$J$500:$R$501,2)</f>
        <v>0</v>
      </c>
      <c r="AF526" s="1003" cm="1">
        <f t="array" ref="AF526">INDEX($H526:$K526,0,MATCH(AF$504,$H$504:$K$504,0))*HLOOKUP(AF$503,$J$500:$R$501,2)</f>
        <v>1</v>
      </c>
      <c r="AG526" s="1003" cm="1">
        <f t="array" ref="AG526">INDEX($H526:$K526,0,MATCH(AG$504,$H$504:$K$504,0))*HLOOKUP(AG$503,$J$500:$R$501,2)</f>
        <v>1</v>
      </c>
      <c r="AH526" s="1003" cm="1">
        <f t="array" ref="AH526">INDEX($H526:$K526,0,MATCH(AH$504,$H$504:$K$504,0))*HLOOKUP(AH$503,$J$500:$R$501,2)</f>
        <v>1</v>
      </c>
      <c r="AI526" s="1003" cm="1">
        <f t="array" ref="AI526">INDEX($H526:$K526,0,MATCH(AI$504,$H$504:$K$504,0))*HLOOKUP(AI$503,$J$500:$R$501,2)</f>
        <v>0</v>
      </c>
      <c r="AJ526" s="1003" cm="1">
        <f t="array" ref="AJ526">INDEX($H526:$K526,0,MATCH(AJ$504,$H$504:$K$504,0))*HLOOKUP(AJ$503,$J$500:$R$501,2)</f>
        <v>1</v>
      </c>
      <c r="AK526" s="1003" cm="1">
        <f t="array" ref="AK526">INDEX($H526:$K526,0,MATCH(AK$504,$H$504:$K$504,0))*HLOOKUP(AK$503,$J$500:$R$501,2)</f>
        <v>1</v>
      </c>
      <c r="AL526" s="1003" cm="1">
        <f t="array" ref="AL526">INDEX($H526:$K526,0,MATCH(AL$504,$H$504:$K$504,0))*HLOOKUP(AL$503,$J$500:$R$501,2)</f>
        <v>1</v>
      </c>
      <c r="AM526" s="1003" cm="1">
        <f t="array" ref="AM526">INDEX($H526:$K526,0,MATCH(AM$504,$H$504:$K$504,0))*HLOOKUP(AM$503,$J$500:$R$501,2)</f>
        <v>0</v>
      </c>
      <c r="AN526" s="1003" cm="1">
        <f t="array" ref="AN526">INDEX($H526:$K526,0,MATCH(AN$504,$H$504:$K$504,0))*HLOOKUP(AN$503,$J$500:$R$501,2)</f>
        <v>1</v>
      </c>
      <c r="AO526" s="1003" cm="1">
        <f t="array" ref="AO526">INDEX($H526:$K526,0,MATCH(AO$504,$H$504:$K$504,0))*HLOOKUP(AO$503,$J$500:$R$501,2)</f>
        <v>1</v>
      </c>
      <c r="AP526" s="1003" cm="1">
        <f t="array" ref="AP526">INDEX($H526:$K526,0,MATCH(AP$504,$H$504:$K$504,0))*HLOOKUP(AP$503,$J$500:$R$501,2)</f>
        <v>1</v>
      </c>
      <c r="AQ526" s="1003" cm="1">
        <f t="array" ref="AQ526">INDEX($H526:$K526,0,MATCH(AQ$504,$H$504:$K$504,0))*HLOOKUP(AQ$503,$J$500:$R$501,2)</f>
        <v>0</v>
      </c>
      <c r="AR526" s="1003" cm="1">
        <f t="array" ref="AR526">INDEX($H526:$K526,0,MATCH(AR$504,$H$504:$K$504,0))*HLOOKUP(AR$503,$J$500:$R$501,2)</f>
        <v>1</v>
      </c>
      <c r="AS526" s="1003" cm="1">
        <f t="array" ref="AS526">INDEX($H526:$K526,0,MATCH(AS$504,$H$504:$K$504,0))*HLOOKUP(AS$503,$J$500:$R$501,2)</f>
        <v>1</v>
      </c>
      <c r="AT526" s="1003" cm="1">
        <f t="array" ref="AT526">INDEX($H526:$K526,0,MATCH(AT$504,$H$504:$K$504,0))*HLOOKUP(AT$503,$J$500:$R$501,2)</f>
        <v>1</v>
      </c>
      <c r="AU526" s="1003" cm="1">
        <f t="array" ref="AU526">INDEX($H526:$K526,0,MATCH(AU$504,$H$504:$K$504,0))*HLOOKUP(AU$503,$J$500:$R$501,2)</f>
        <v>0</v>
      </c>
      <c r="AV526" s="312"/>
      <c r="AW526" s="312"/>
      <c r="AX526" s="243"/>
      <c r="AY526" s="235"/>
      <c r="AZ526" s="235"/>
      <c r="BA526" s="235"/>
    </row>
    <row r="527" spans="1:53" s="76" customFormat="1" ht="15" outlineLevel="1" x14ac:dyDescent="0.25">
      <c r="A527" s="233"/>
      <c r="B527" s="234"/>
      <c r="C527" s="244"/>
      <c r="D527" s="244"/>
      <c r="E527" s="244"/>
      <c r="F527" s="252"/>
      <c r="G527" s="704" t="str">
        <f t="shared" si="78"/>
        <v>AAAA2A1z</v>
      </c>
      <c r="H527" s="356">
        <f t="shared" ref="H527:K527" si="99">IF(H473&gt;0,1,0)</f>
        <v>1</v>
      </c>
      <c r="I527" s="356">
        <f t="shared" si="99"/>
        <v>1</v>
      </c>
      <c r="J527" s="356">
        <f t="shared" si="99"/>
        <v>0</v>
      </c>
      <c r="K527" s="356">
        <f t="shared" si="99"/>
        <v>1</v>
      </c>
      <c r="L527" s="1003" cm="1">
        <f t="array" ref="L527">INDEX($H527:$K527,0,MATCH(L$504,$H$504:$K$504,0))*HLOOKUP(L$503,$J$500:$R$501,2)</f>
        <v>1</v>
      </c>
      <c r="M527" s="1003" cm="1">
        <f t="array" ref="M527">INDEX($H527:$K527,0,MATCH(M$504,$H$504:$K$504,0))*HLOOKUP(M$503,$J$500:$R$501,2)</f>
        <v>1</v>
      </c>
      <c r="N527" s="1003" cm="1">
        <f t="array" ref="N527">INDEX($H527:$K527,0,MATCH(N$504,$H$504:$K$504,0))*HLOOKUP(N$503,$J$500:$R$501,2)</f>
        <v>0</v>
      </c>
      <c r="O527" s="1003" cm="1">
        <f t="array" ref="O527">INDEX($H527:$K527,0,MATCH(O$504,$H$504:$K$504,0))*HLOOKUP(O$503,$J$500:$R$501,2)</f>
        <v>1</v>
      </c>
      <c r="P527" s="1003" cm="1">
        <f t="array" ref="P527">INDEX($H527:$K527,0,MATCH(P$504,$H$504:$K$504,0))*HLOOKUP(P$503,$J$500:$R$501,2)</f>
        <v>1</v>
      </c>
      <c r="Q527" s="1003" cm="1">
        <f t="array" ref="Q527">INDEX($H527:$K527,0,MATCH(Q$504,$H$504:$K$504,0))*HLOOKUP(Q$503,$J$500:$R$501,2)</f>
        <v>1</v>
      </c>
      <c r="R527" s="1003" cm="1">
        <f t="array" ref="R527">INDEX($H527:$K527,0,MATCH(R$504,$H$504:$K$504,0))*HLOOKUP(R$503,$J$500:$R$501,2)</f>
        <v>0</v>
      </c>
      <c r="S527" s="1003" cm="1">
        <f t="array" ref="S527">INDEX($H527:$K527,0,MATCH(S$504,$H$504:$K$504,0))*HLOOKUP(S$503,$J$500:$R$501,2)</f>
        <v>1</v>
      </c>
      <c r="T527" s="1003" cm="1">
        <f t="array" ref="T527">INDEX($H527:$K527,0,MATCH(T$504,$H$504:$K$504,0))*HLOOKUP(T$503,$J$500:$R$501,2)</f>
        <v>1</v>
      </c>
      <c r="U527" s="1003" cm="1">
        <f t="array" ref="U527">INDEX($H527:$K527,0,MATCH(U$504,$H$504:$K$504,0))*HLOOKUP(U$503,$J$500:$R$501,2)</f>
        <v>1</v>
      </c>
      <c r="V527" s="1003" cm="1">
        <f t="array" ref="V527">INDEX($H527:$K527,0,MATCH(V$504,$H$504:$K$504,0))*HLOOKUP(V$503,$J$500:$R$501,2)</f>
        <v>0</v>
      </c>
      <c r="W527" s="1003" cm="1">
        <f t="array" ref="W527">INDEX($H527:$K527,0,MATCH(W$504,$H$504:$K$504,0))*HLOOKUP(W$503,$J$500:$R$501,2)</f>
        <v>1</v>
      </c>
      <c r="X527" s="1003" cm="1">
        <f t="array" ref="X527">INDEX($H527:$K527,0,MATCH(X$504,$H$504:$K$504,0))*HLOOKUP(X$503,$J$500:$R$501,2)</f>
        <v>1</v>
      </c>
      <c r="Y527" s="1003" cm="1">
        <f t="array" ref="Y527">INDEX($H527:$K527,0,MATCH(Y$504,$H$504:$K$504,0))*HLOOKUP(Y$503,$J$500:$R$501,2)</f>
        <v>1</v>
      </c>
      <c r="Z527" s="1003" cm="1">
        <f t="array" ref="Z527">INDEX($H527:$K527,0,MATCH(Z$504,$H$504:$K$504,0))*HLOOKUP(Z$503,$J$500:$R$501,2)</f>
        <v>0</v>
      </c>
      <c r="AA527" s="1003" cm="1">
        <f t="array" ref="AA527">INDEX($H527:$K527,0,MATCH(AA$504,$H$504:$K$504,0))*HLOOKUP(AA$503,$J$500:$R$501,2)</f>
        <v>1</v>
      </c>
      <c r="AB527" s="1003" cm="1">
        <f t="array" ref="AB527">INDEX($H527:$K527,0,MATCH(AB$504,$H$504:$K$504,0))*HLOOKUP(AB$503,$J$500:$R$501,2)</f>
        <v>1</v>
      </c>
      <c r="AC527" s="1003" cm="1">
        <f t="array" ref="AC527">INDEX($H527:$K527,0,MATCH(AC$504,$H$504:$K$504,0))*HLOOKUP(AC$503,$J$500:$R$501,2)</f>
        <v>1</v>
      </c>
      <c r="AD527" s="1003" cm="1">
        <f t="array" ref="AD527">INDEX($H527:$K527,0,MATCH(AD$504,$H$504:$K$504,0))*HLOOKUP(AD$503,$J$500:$R$501,2)</f>
        <v>0</v>
      </c>
      <c r="AE527" s="1003" cm="1">
        <f t="array" ref="AE527">INDEX($H527:$K527,0,MATCH(AE$504,$H$504:$K$504,0))*HLOOKUP(AE$503,$J$500:$R$501,2)</f>
        <v>1</v>
      </c>
      <c r="AF527" s="1003" cm="1">
        <f t="array" ref="AF527">INDEX($H527:$K527,0,MATCH(AF$504,$H$504:$K$504,0))*HLOOKUP(AF$503,$J$500:$R$501,2)</f>
        <v>1</v>
      </c>
      <c r="AG527" s="1003" cm="1">
        <f t="array" ref="AG527">INDEX($H527:$K527,0,MATCH(AG$504,$H$504:$K$504,0))*HLOOKUP(AG$503,$J$500:$R$501,2)</f>
        <v>1</v>
      </c>
      <c r="AH527" s="1003" cm="1">
        <f t="array" ref="AH527">INDEX($H527:$K527,0,MATCH(AH$504,$H$504:$K$504,0))*HLOOKUP(AH$503,$J$500:$R$501,2)</f>
        <v>0</v>
      </c>
      <c r="AI527" s="1003" cm="1">
        <f t="array" ref="AI527">INDEX($H527:$K527,0,MATCH(AI$504,$H$504:$K$504,0))*HLOOKUP(AI$503,$J$500:$R$501,2)</f>
        <v>1</v>
      </c>
      <c r="AJ527" s="1003" cm="1">
        <f t="array" ref="AJ527">INDEX($H527:$K527,0,MATCH(AJ$504,$H$504:$K$504,0))*HLOOKUP(AJ$503,$J$500:$R$501,2)</f>
        <v>1</v>
      </c>
      <c r="AK527" s="1003" cm="1">
        <f t="array" ref="AK527">INDEX($H527:$K527,0,MATCH(AK$504,$H$504:$K$504,0))*HLOOKUP(AK$503,$J$500:$R$501,2)</f>
        <v>1</v>
      </c>
      <c r="AL527" s="1003" cm="1">
        <f t="array" ref="AL527">INDEX($H527:$K527,0,MATCH(AL$504,$H$504:$K$504,0))*HLOOKUP(AL$503,$J$500:$R$501,2)</f>
        <v>0</v>
      </c>
      <c r="AM527" s="1003" cm="1">
        <f t="array" ref="AM527">INDEX($H527:$K527,0,MATCH(AM$504,$H$504:$K$504,0))*HLOOKUP(AM$503,$J$500:$R$501,2)</f>
        <v>1</v>
      </c>
      <c r="AN527" s="1003" cm="1">
        <f t="array" ref="AN527">INDEX($H527:$K527,0,MATCH(AN$504,$H$504:$K$504,0))*HLOOKUP(AN$503,$J$500:$R$501,2)</f>
        <v>1</v>
      </c>
      <c r="AO527" s="1003" cm="1">
        <f t="array" ref="AO527">INDEX($H527:$K527,0,MATCH(AO$504,$H$504:$K$504,0))*HLOOKUP(AO$503,$J$500:$R$501,2)</f>
        <v>1</v>
      </c>
      <c r="AP527" s="1003" cm="1">
        <f t="array" ref="AP527">INDEX($H527:$K527,0,MATCH(AP$504,$H$504:$K$504,0))*HLOOKUP(AP$503,$J$500:$R$501,2)</f>
        <v>0</v>
      </c>
      <c r="AQ527" s="1003" cm="1">
        <f t="array" ref="AQ527">INDEX($H527:$K527,0,MATCH(AQ$504,$H$504:$K$504,0))*HLOOKUP(AQ$503,$J$500:$R$501,2)</f>
        <v>1</v>
      </c>
      <c r="AR527" s="1003" cm="1">
        <f t="array" ref="AR527">INDEX($H527:$K527,0,MATCH(AR$504,$H$504:$K$504,0))*HLOOKUP(AR$503,$J$500:$R$501,2)</f>
        <v>1</v>
      </c>
      <c r="AS527" s="1003" cm="1">
        <f t="array" ref="AS527">INDEX($H527:$K527,0,MATCH(AS$504,$H$504:$K$504,0))*HLOOKUP(AS$503,$J$500:$R$501,2)</f>
        <v>1</v>
      </c>
      <c r="AT527" s="1003" cm="1">
        <f t="array" ref="AT527">INDEX($H527:$K527,0,MATCH(AT$504,$H$504:$K$504,0))*HLOOKUP(AT$503,$J$500:$R$501,2)</f>
        <v>0</v>
      </c>
      <c r="AU527" s="1003" cm="1">
        <f t="array" ref="AU527">INDEX($H527:$K527,0,MATCH(AU$504,$H$504:$K$504,0))*HLOOKUP(AU$503,$J$500:$R$501,2)</f>
        <v>1</v>
      </c>
      <c r="AV527" s="312"/>
      <c r="AW527" s="312"/>
      <c r="AX527" s="243"/>
      <c r="AY527" s="235"/>
      <c r="AZ527" s="235"/>
      <c r="BA527" s="235"/>
    </row>
    <row r="528" spans="1:53" s="76" customFormat="1" ht="15" outlineLevel="1" x14ac:dyDescent="0.25">
      <c r="A528" s="233"/>
      <c r="B528" s="234"/>
      <c r="C528" s="244"/>
      <c r="D528" s="244"/>
      <c r="E528" s="244"/>
      <c r="F528" s="252"/>
      <c r="G528" s="704" t="str">
        <f t="shared" si="78"/>
        <v>AAAA2Nw</v>
      </c>
      <c r="H528" s="356">
        <f t="shared" ref="H528:K528" si="100">IF(H474&gt;0,1,0)</f>
        <v>1</v>
      </c>
      <c r="I528" s="356">
        <f t="shared" si="100"/>
        <v>1</v>
      </c>
      <c r="J528" s="356">
        <f t="shared" si="100"/>
        <v>1</v>
      </c>
      <c r="K528" s="356">
        <f t="shared" si="100"/>
        <v>0</v>
      </c>
      <c r="L528" s="1003" cm="1">
        <f t="array" ref="L528">INDEX($H528:$K528,0,MATCH(L$504,$H$504:$K$504,0))*HLOOKUP(L$503,$J$500:$R$501,2)</f>
        <v>1</v>
      </c>
      <c r="M528" s="1003" cm="1">
        <f t="array" ref="M528">INDEX($H528:$K528,0,MATCH(M$504,$H$504:$K$504,0))*HLOOKUP(M$503,$J$500:$R$501,2)</f>
        <v>1</v>
      </c>
      <c r="N528" s="1003" cm="1">
        <f t="array" ref="N528">INDEX($H528:$K528,0,MATCH(N$504,$H$504:$K$504,0))*HLOOKUP(N$503,$J$500:$R$501,2)</f>
        <v>1</v>
      </c>
      <c r="O528" s="1003" cm="1">
        <f t="array" ref="O528">INDEX($H528:$K528,0,MATCH(O$504,$H$504:$K$504,0))*HLOOKUP(O$503,$J$500:$R$501,2)</f>
        <v>0</v>
      </c>
      <c r="P528" s="1003" cm="1">
        <f t="array" ref="P528">INDEX($H528:$K528,0,MATCH(P$504,$H$504:$K$504,0))*HLOOKUP(P$503,$J$500:$R$501,2)</f>
        <v>1</v>
      </c>
      <c r="Q528" s="1003" cm="1">
        <f t="array" ref="Q528">INDEX($H528:$K528,0,MATCH(Q$504,$H$504:$K$504,0))*HLOOKUP(Q$503,$J$500:$R$501,2)</f>
        <v>1</v>
      </c>
      <c r="R528" s="1003" cm="1">
        <f t="array" ref="R528">INDEX($H528:$K528,0,MATCH(R$504,$H$504:$K$504,0))*HLOOKUP(R$503,$J$500:$R$501,2)</f>
        <v>1</v>
      </c>
      <c r="S528" s="1003" cm="1">
        <f t="array" ref="S528">INDEX($H528:$K528,0,MATCH(S$504,$H$504:$K$504,0))*HLOOKUP(S$503,$J$500:$R$501,2)</f>
        <v>0</v>
      </c>
      <c r="T528" s="1003" cm="1">
        <f t="array" ref="T528">INDEX($H528:$K528,0,MATCH(T$504,$H$504:$K$504,0))*HLOOKUP(T$503,$J$500:$R$501,2)</f>
        <v>1</v>
      </c>
      <c r="U528" s="1003" cm="1">
        <f t="array" ref="U528">INDEX($H528:$K528,0,MATCH(U$504,$H$504:$K$504,0))*HLOOKUP(U$503,$J$500:$R$501,2)</f>
        <v>1</v>
      </c>
      <c r="V528" s="1003" cm="1">
        <f t="array" ref="V528">INDEX($H528:$K528,0,MATCH(V$504,$H$504:$K$504,0))*HLOOKUP(V$503,$J$500:$R$501,2)</f>
        <v>1</v>
      </c>
      <c r="W528" s="1003" cm="1">
        <f t="array" ref="W528">INDEX($H528:$K528,0,MATCH(W$504,$H$504:$K$504,0))*HLOOKUP(W$503,$J$500:$R$501,2)</f>
        <v>0</v>
      </c>
      <c r="X528" s="1003" cm="1">
        <f t="array" ref="X528">INDEX($H528:$K528,0,MATCH(X$504,$H$504:$K$504,0))*HLOOKUP(X$503,$J$500:$R$501,2)</f>
        <v>1</v>
      </c>
      <c r="Y528" s="1003" cm="1">
        <f t="array" ref="Y528">INDEX($H528:$K528,0,MATCH(Y$504,$H$504:$K$504,0))*HLOOKUP(Y$503,$J$500:$R$501,2)</f>
        <v>1</v>
      </c>
      <c r="Z528" s="1003" cm="1">
        <f t="array" ref="Z528">INDEX($H528:$K528,0,MATCH(Z$504,$H$504:$K$504,0))*HLOOKUP(Z$503,$J$500:$R$501,2)</f>
        <v>1</v>
      </c>
      <c r="AA528" s="1003" cm="1">
        <f t="array" ref="AA528">INDEX($H528:$K528,0,MATCH(AA$504,$H$504:$K$504,0))*HLOOKUP(AA$503,$J$500:$R$501,2)</f>
        <v>0</v>
      </c>
      <c r="AB528" s="1003" cm="1">
        <f t="array" ref="AB528">INDEX($H528:$K528,0,MATCH(AB$504,$H$504:$K$504,0))*HLOOKUP(AB$503,$J$500:$R$501,2)</f>
        <v>1</v>
      </c>
      <c r="AC528" s="1003" cm="1">
        <f t="array" ref="AC528">INDEX($H528:$K528,0,MATCH(AC$504,$H$504:$K$504,0))*HLOOKUP(AC$503,$J$500:$R$501,2)</f>
        <v>1</v>
      </c>
      <c r="AD528" s="1003" cm="1">
        <f t="array" ref="AD528">INDEX($H528:$K528,0,MATCH(AD$504,$H$504:$K$504,0))*HLOOKUP(AD$503,$J$500:$R$501,2)</f>
        <v>1</v>
      </c>
      <c r="AE528" s="1003" cm="1">
        <f t="array" ref="AE528">INDEX($H528:$K528,0,MATCH(AE$504,$H$504:$K$504,0))*HLOOKUP(AE$503,$J$500:$R$501,2)</f>
        <v>0</v>
      </c>
      <c r="AF528" s="1003" cm="1">
        <f t="array" ref="AF528">INDEX($H528:$K528,0,MATCH(AF$504,$H$504:$K$504,0))*HLOOKUP(AF$503,$J$500:$R$501,2)</f>
        <v>1</v>
      </c>
      <c r="AG528" s="1003" cm="1">
        <f t="array" ref="AG528">INDEX($H528:$K528,0,MATCH(AG$504,$H$504:$K$504,0))*HLOOKUP(AG$503,$J$500:$R$501,2)</f>
        <v>1</v>
      </c>
      <c r="AH528" s="1003" cm="1">
        <f t="array" ref="AH528">INDEX($H528:$K528,0,MATCH(AH$504,$H$504:$K$504,0))*HLOOKUP(AH$503,$J$500:$R$501,2)</f>
        <v>1</v>
      </c>
      <c r="AI528" s="1003" cm="1">
        <f t="array" ref="AI528">INDEX($H528:$K528,0,MATCH(AI$504,$H$504:$K$504,0))*HLOOKUP(AI$503,$J$500:$R$501,2)</f>
        <v>0</v>
      </c>
      <c r="AJ528" s="1003" cm="1">
        <f t="array" ref="AJ528">INDEX($H528:$K528,0,MATCH(AJ$504,$H$504:$K$504,0))*HLOOKUP(AJ$503,$J$500:$R$501,2)</f>
        <v>1</v>
      </c>
      <c r="AK528" s="1003" cm="1">
        <f t="array" ref="AK528">INDEX($H528:$K528,0,MATCH(AK$504,$H$504:$K$504,0))*HLOOKUP(AK$503,$J$500:$R$501,2)</f>
        <v>1</v>
      </c>
      <c r="AL528" s="1003" cm="1">
        <f t="array" ref="AL528">INDEX($H528:$K528,0,MATCH(AL$504,$H$504:$K$504,0))*HLOOKUP(AL$503,$J$500:$R$501,2)</f>
        <v>1</v>
      </c>
      <c r="AM528" s="1003" cm="1">
        <f t="array" ref="AM528">INDEX($H528:$K528,0,MATCH(AM$504,$H$504:$K$504,0))*HLOOKUP(AM$503,$J$500:$R$501,2)</f>
        <v>0</v>
      </c>
      <c r="AN528" s="1003" cm="1">
        <f t="array" ref="AN528">INDEX($H528:$K528,0,MATCH(AN$504,$H$504:$K$504,0))*HLOOKUP(AN$503,$J$500:$R$501,2)</f>
        <v>1</v>
      </c>
      <c r="AO528" s="1003" cm="1">
        <f t="array" ref="AO528">INDEX($H528:$K528,0,MATCH(AO$504,$H$504:$K$504,0))*HLOOKUP(AO$503,$J$500:$R$501,2)</f>
        <v>1</v>
      </c>
      <c r="AP528" s="1003" cm="1">
        <f t="array" ref="AP528">INDEX($H528:$K528,0,MATCH(AP$504,$H$504:$K$504,0))*HLOOKUP(AP$503,$J$500:$R$501,2)</f>
        <v>1</v>
      </c>
      <c r="AQ528" s="1003" cm="1">
        <f t="array" ref="AQ528">INDEX($H528:$K528,0,MATCH(AQ$504,$H$504:$K$504,0))*HLOOKUP(AQ$503,$J$500:$R$501,2)</f>
        <v>0</v>
      </c>
      <c r="AR528" s="1003" cm="1">
        <f t="array" ref="AR528">INDEX($H528:$K528,0,MATCH(AR$504,$H$504:$K$504,0))*HLOOKUP(AR$503,$J$500:$R$501,2)</f>
        <v>1</v>
      </c>
      <c r="AS528" s="1003" cm="1">
        <f t="array" ref="AS528">INDEX($H528:$K528,0,MATCH(AS$504,$H$504:$K$504,0))*HLOOKUP(AS$503,$J$500:$R$501,2)</f>
        <v>1</v>
      </c>
      <c r="AT528" s="1003" cm="1">
        <f t="array" ref="AT528">INDEX($H528:$K528,0,MATCH(AT$504,$H$504:$K$504,0))*HLOOKUP(AT$503,$J$500:$R$501,2)</f>
        <v>1</v>
      </c>
      <c r="AU528" s="1003" cm="1">
        <f t="array" ref="AU528">INDEX($H528:$K528,0,MATCH(AU$504,$H$504:$K$504,0))*HLOOKUP(AU$503,$J$500:$R$501,2)</f>
        <v>0</v>
      </c>
      <c r="AV528" s="312"/>
      <c r="AW528" s="312"/>
      <c r="AX528" s="243"/>
      <c r="AY528" s="235"/>
      <c r="AZ528" s="235"/>
      <c r="BA528" s="235"/>
    </row>
    <row r="529" spans="1:53" s="76" customFormat="1" ht="15" outlineLevel="1" x14ac:dyDescent="0.25">
      <c r="A529" s="233"/>
      <c r="B529" s="234"/>
      <c r="C529" s="244"/>
      <c r="D529" s="244"/>
      <c r="E529" s="244"/>
      <c r="F529" s="252"/>
      <c r="G529" s="704" t="str">
        <f t="shared" si="78"/>
        <v>AAANWb</v>
      </c>
      <c r="H529" s="356">
        <f t="shared" ref="H529:K529" si="101">IF(H475&gt;0,1,0)</f>
        <v>1</v>
      </c>
      <c r="I529" s="356">
        <f t="shared" si="101"/>
        <v>1</v>
      </c>
      <c r="J529" s="356">
        <f t="shared" si="101"/>
        <v>1</v>
      </c>
      <c r="K529" s="356">
        <f t="shared" si="101"/>
        <v>0</v>
      </c>
      <c r="L529" s="1003" cm="1">
        <f t="array" ref="L529">INDEX($H529:$K529,0,MATCH(L$504,$H$504:$K$504,0))*HLOOKUP(L$503,$J$500:$R$501,2)</f>
        <v>1</v>
      </c>
      <c r="M529" s="1003" cm="1">
        <f t="array" ref="M529">INDEX($H529:$K529,0,MATCH(M$504,$H$504:$K$504,0))*HLOOKUP(M$503,$J$500:$R$501,2)</f>
        <v>1</v>
      </c>
      <c r="N529" s="1003" cm="1">
        <f t="array" ref="N529">INDEX($H529:$K529,0,MATCH(N$504,$H$504:$K$504,0))*HLOOKUP(N$503,$J$500:$R$501,2)</f>
        <v>1</v>
      </c>
      <c r="O529" s="1003" cm="1">
        <f t="array" ref="O529">INDEX($H529:$K529,0,MATCH(O$504,$H$504:$K$504,0))*HLOOKUP(O$503,$J$500:$R$501,2)</f>
        <v>0</v>
      </c>
      <c r="P529" s="1003" cm="1">
        <f t="array" ref="P529">INDEX($H529:$K529,0,MATCH(P$504,$H$504:$K$504,0))*HLOOKUP(P$503,$J$500:$R$501,2)</f>
        <v>1</v>
      </c>
      <c r="Q529" s="1003" cm="1">
        <f t="array" ref="Q529">INDEX($H529:$K529,0,MATCH(Q$504,$H$504:$K$504,0))*HLOOKUP(Q$503,$J$500:$R$501,2)</f>
        <v>1</v>
      </c>
      <c r="R529" s="1003" cm="1">
        <f t="array" ref="R529">INDEX($H529:$K529,0,MATCH(R$504,$H$504:$K$504,0))*HLOOKUP(R$503,$J$500:$R$501,2)</f>
        <v>1</v>
      </c>
      <c r="S529" s="1003" cm="1">
        <f t="array" ref="S529">INDEX($H529:$K529,0,MATCH(S$504,$H$504:$K$504,0))*HLOOKUP(S$503,$J$500:$R$501,2)</f>
        <v>0</v>
      </c>
      <c r="T529" s="1003" cm="1">
        <f t="array" ref="T529">INDEX($H529:$K529,0,MATCH(T$504,$H$504:$K$504,0))*HLOOKUP(T$503,$J$500:$R$501,2)</f>
        <v>1</v>
      </c>
      <c r="U529" s="1003" cm="1">
        <f t="array" ref="U529">INDEX($H529:$K529,0,MATCH(U$504,$H$504:$K$504,0))*HLOOKUP(U$503,$J$500:$R$501,2)</f>
        <v>1</v>
      </c>
      <c r="V529" s="1003" cm="1">
        <f t="array" ref="V529">INDEX($H529:$K529,0,MATCH(V$504,$H$504:$K$504,0))*HLOOKUP(V$503,$J$500:$R$501,2)</f>
        <v>1</v>
      </c>
      <c r="W529" s="1003" cm="1">
        <f t="array" ref="W529">INDEX($H529:$K529,0,MATCH(W$504,$H$504:$K$504,0))*HLOOKUP(W$503,$J$500:$R$501,2)</f>
        <v>0</v>
      </c>
      <c r="X529" s="1003" cm="1">
        <f t="array" ref="X529">INDEX($H529:$K529,0,MATCH(X$504,$H$504:$K$504,0))*HLOOKUP(X$503,$J$500:$R$501,2)</f>
        <v>1</v>
      </c>
      <c r="Y529" s="1003" cm="1">
        <f t="array" ref="Y529">INDEX($H529:$K529,0,MATCH(Y$504,$H$504:$K$504,0))*HLOOKUP(Y$503,$J$500:$R$501,2)</f>
        <v>1</v>
      </c>
      <c r="Z529" s="1003" cm="1">
        <f t="array" ref="Z529">INDEX($H529:$K529,0,MATCH(Z$504,$H$504:$K$504,0))*HLOOKUP(Z$503,$J$500:$R$501,2)</f>
        <v>1</v>
      </c>
      <c r="AA529" s="1003" cm="1">
        <f t="array" ref="AA529">INDEX($H529:$K529,0,MATCH(AA$504,$H$504:$K$504,0))*HLOOKUP(AA$503,$J$500:$R$501,2)</f>
        <v>0</v>
      </c>
      <c r="AB529" s="1003" cm="1">
        <f t="array" ref="AB529">INDEX($H529:$K529,0,MATCH(AB$504,$H$504:$K$504,0))*HLOOKUP(AB$503,$J$500:$R$501,2)</f>
        <v>1</v>
      </c>
      <c r="AC529" s="1003" cm="1">
        <f t="array" ref="AC529">INDEX($H529:$K529,0,MATCH(AC$504,$H$504:$K$504,0))*HLOOKUP(AC$503,$J$500:$R$501,2)</f>
        <v>1</v>
      </c>
      <c r="AD529" s="1003" cm="1">
        <f t="array" ref="AD529">INDEX($H529:$K529,0,MATCH(AD$504,$H$504:$K$504,0))*HLOOKUP(AD$503,$J$500:$R$501,2)</f>
        <v>1</v>
      </c>
      <c r="AE529" s="1003" cm="1">
        <f t="array" ref="AE529">INDEX($H529:$K529,0,MATCH(AE$504,$H$504:$K$504,0))*HLOOKUP(AE$503,$J$500:$R$501,2)</f>
        <v>0</v>
      </c>
      <c r="AF529" s="1003" cm="1">
        <f t="array" ref="AF529">INDEX($H529:$K529,0,MATCH(AF$504,$H$504:$K$504,0))*HLOOKUP(AF$503,$J$500:$R$501,2)</f>
        <v>1</v>
      </c>
      <c r="AG529" s="1003" cm="1">
        <f t="array" ref="AG529">INDEX($H529:$K529,0,MATCH(AG$504,$H$504:$K$504,0))*HLOOKUP(AG$503,$J$500:$R$501,2)</f>
        <v>1</v>
      </c>
      <c r="AH529" s="1003" cm="1">
        <f t="array" ref="AH529">INDEX($H529:$K529,0,MATCH(AH$504,$H$504:$K$504,0))*HLOOKUP(AH$503,$J$500:$R$501,2)</f>
        <v>1</v>
      </c>
      <c r="AI529" s="1003" cm="1">
        <f t="array" ref="AI529">INDEX($H529:$K529,0,MATCH(AI$504,$H$504:$K$504,0))*HLOOKUP(AI$503,$J$500:$R$501,2)</f>
        <v>0</v>
      </c>
      <c r="AJ529" s="1003" cm="1">
        <f t="array" ref="AJ529">INDEX($H529:$K529,0,MATCH(AJ$504,$H$504:$K$504,0))*HLOOKUP(AJ$503,$J$500:$R$501,2)</f>
        <v>1</v>
      </c>
      <c r="AK529" s="1003" cm="1">
        <f t="array" ref="AK529">INDEX($H529:$K529,0,MATCH(AK$504,$H$504:$K$504,0))*HLOOKUP(AK$503,$J$500:$R$501,2)</f>
        <v>1</v>
      </c>
      <c r="AL529" s="1003" cm="1">
        <f t="array" ref="AL529">INDEX($H529:$K529,0,MATCH(AL$504,$H$504:$K$504,0))*HLOOKUP(AL$503,$J$500:$R$501,2)</f>
        <v>1</v>
      </c>
      <c r="AM529" s="1003" cm="1">
        <f t="array" ref="AM529">INDEX($H529:$K529,0,MATCH(AM$504,$H$504:$K$504,0))*HLOOKUP(AM$503,$J$500:$R$501,2)</f>
        <v>0</v>
      </c>
      <c r="AN529" s="1003" cm="1">
        <f t="array" ref="AN529">INDEX($H529:$K529,0,MATCH(AN$504,$H$504:$K$504,0))*HLOOKUP(AN$503,$J$500:$R$501,2)</f>
        <v>1</v>
      </c>
      <c r="AO529" s="1003" cm="1">
        <f t="array" ref="AO529">INDEX($H529:$K529,0,MATCH(AO$504,$H$504:$K$504,0))*HLOOKUP(AO$503,$J$500:$R$501,2)</f>
        <v>1</v>
      </c>
      <c r="AP529" s="1003" cm="1">
        <f t="array" ref="AP529">INDEX($H529:$K529,0,MATCH(AP$504,$H$504:$K$504,0))*HLOOKUP(AP$503,$J$500:$R$501,2)</f>
        <v>1</v>
      </c>
      <c r="AQ529" s="1003" cm="1">
        <f t="array" ref="AQ529">INDEX($H529:$K529,0,MATCH(AQ$504,$H$504:$K$504,0))*HLOOKUP(AQ$503,$J$500:$R$501,2)</f>
        <v>0</v>
      </c>
      <c r="AR529" s="1003" cm="1">
        <f t="array" ref="AR529">INDEX($H529:$K529,0,MATCH(AR$504,$H$504:$K$504,0))*HLOOKUP(AR$503,$J$500:$R$501,2)</f>
        <v>1</v>
      </c>
      <c r="AS529" s="1003" cm="1">
        <f t="array" ref="AS529">INDEX($H529:$K529,0,MATCH(AS$504,$H$504:$K$504,0))*HLOOKUP(AS$503,$J$500:$R$501,2)</f>
        <v>1</v>
      </c>
      <c r="AT529" s="1003" cm="1">
        <f t="array" ref="AT529">INDEX($H529:$K529,0,MATCH(AT$504,$H$504:$K$504,0))*HLOOKUP(AT$503,$J$500:$R$501,2)</f>
        <v>1</v>
      </c>
      <c r="AU529" s="1003" cm="1">
        <f t="array" ref="AU529">INDEX($H529:$K529,0,MATCH(AU$504,$H$504:$K$504,0))*HLOOKUP(AU$503,$J$500:$R$501,2)</f>
        <v>0</v>
      </c>
      <c r="AV529" s="312"/>
      <c r="AW529" s="312"/>
      <c r="AX529" s="243"/>
      <c r="AY529" s="235"/>
      <c r="AZ529" s="235"/>
      <c r="BA529" s="235"/>
    </row>
    <row r="530" spans="1:53" s="76" customFormat="1" ht="15" outlineLevel="1" x14ac:dyDescent="0.25">
      <c r="A530" s="233"/>
      <c r="B530" s="234"/>
      <c r="C530" s="244"/>
      <c r="D530" s="244"/>
      <c r="E530" s="244"/>
      <c r="F530" s="252"/>
      <c r="G530" s="704" t="str">
        <f t="shared" si="78"/>
        <v>AANWBa</v>
      </c>
      <c r="H530" s="356">
        <f t="shared" ref="H530:K530" si="102">IF(H476&gt;0,1,0)</f>
        <v>0</v>
      </c>
      <c r="I530" s="356">
        <f t="shared" si="102"/>
        <v>0</v>
      </c>
      <c r="J530" s="356">
        <f t="shared" si="102"/>
        <v>0</v>
      </c>
      <c r="K530" s="356">
        <f t="shared" si="102"/>
        <v>0</v>
      </c>
      <c r="L530" s="1003" cm="1">
        <f t="array" ref="L530">INDEX($H530:$K530,0,MATCH(L$504,$H$504:$K$504,0))*HLOOKUP(L$503,$J$500:$R$501,2)</f>
        <v>0</v>
      </c>
      <c r="M530" s="1003" cm="1">
        <f t="array" ref="M530">INDEX($H530:$K530,0,MATCH(M$504,$H$504:$K$504,0))*HLOOKUP(M$503,$J$500:$R$501,2)</f>
        <v>0</v>
      </c>
      <c r="N530" s="1003" cm="1">
        <f t="array" ref="N530">INDEX($H530:$K530,0,MATCH(N$504,$H$504:$K$504,0))*HLOOKUP(N$503,$J$500:$R$501,2)</f>
        <v>0</v>
      </c>
      <c r="O530" s="1003" cm="1">
        <f t="array" ref="O530">INDEX($H530:$K530,0,MATCH(O$504,$H$504:$K$504,0))*HLOOKUP(O$503,$J$500:$R$501,2)</f>
        <v>0</v>
      </c>
      <c r="P530" s="1003" cm="1">
        <f t="array" ref="P530">INDEX($H530:$K530,0,MATCH(P$504,$H$504:$K$504,0))*HLOOKUP(P$503,$J$500:$R$501,2)</f>
        <v>0</v>
      </c>
      <c r="Q530" s="1003" cm="1">
        <f t="array" ref="Q530">INDEX($H530:$K530,0,MATCH(Q$504,$H$504:$K$504,0))*HLOOKUP(Q$503,$J$500:$R$501,2)</f>
        <v>0</v>
      </c>
      <c r="R530" s="1003" cm="1">
        <f t="array" ref="R530">INDEX($H530:$K530,0,MATCH(R$504,$H$504:$K$504,0))*HLOOKUP(R$503,$J$500:$R$501,2)</f>
        <v>0</v>
      </c>
      <c r="S530" s="1003" cm="1">
        <f t="array" ref="S530">INDEX($H530:$K530,0,MATCH(S$504,$H$504:$K$504,0))*HLOOKUP(S$503,$J$500:$R$501,2)</f>
        <v>0</v>
      </c>
      <c r="T530" s="1003" cm="1">
        <f t="array" ref="T530">INDEX($H530:$K530,0,MATCH(T$504,$H$504:$K$504,0))*HLOOKUP(T$503,$J$500:$R$501,2)</f>
        <v>0</v>
      </c>
      <c r="U530" s="1003" cm="1">
        <f t="array" ref="U530">INDEX($H530:$K530,0,MATCH(U$504,$H$504:$K$504,0))*HLOOKUP(U$503,$J$500:$R$501,2)</f>
        <v>0</v>
      </c>
      <c r="V530" s="1003" cm="1">
        <f t="array" ref="V530">INDEX($H530:$K530,0,MATCH(V$504,$H$504:$K$504,0))*HLOOKUP(V$503,$J$500:$R$501,2)</f>
        <v>0</v>
      </c>
      <c r="W530" s="1003" cm="1">
        <f t="array" ref="W530">INDEX($H530:$K530,0,MATCH(W$504,$H$504:$K$504,0))*HLOOKUP(W$503,$J$500:$R$501,2)</f>
        <v>0</v>
      </c>
      <c r="X530" s="1003" cm="1">
        <f t="array" ref="X530">INDEX($H530:$K530,0,MATCH(X$504,$H$504:$K$504,0))*HLOOKUP(X$503,$J$500:$R$501,2)</f>
        <v>0</v>
      </c>
      <c r="Y530" s="1003" cm="1">
        <f t="array" ref="Y530">INDEX($H530:$K530,0,MATCH(Y$504,$H$504:$K$504,0))*HLOOKUP(Y$503,$J$500:$R$501,2)</f>
        <v>0</v>
      </c>
      <c r="Z530" s="1003" cm="1">
        <f t="array" ref="Z530">INDEX($H530:$K530,0,MATCH(Z$504,$H$504:$K$504,0))*HLOOKUP(Z$503,$J$500:$R$501,2)</f>
        <v>0</v>
      </c>
      <c r="AA530" s="1003" cm="1">
        <f t="array" ref="AA530">INDEX($H530:$K530,0,MATCH(AA$504,$H$504:$K$504,0))*HLOOKUP(AA$503,$J$500:$R$501,2)</f>
        <v>0</v>
      </c>
      <c r="AB530" s="1003" cm="1">
        <f t="array" ref="AB530">INDEX($H530:$K530,0,MATCH(AB$504,$H$504:$K$504,0))*HLOOKUP(AB$503,$J$500:$R$501,2)</f>
        <v>0</v>
      </c>
      <c r="AC530" s="1003" cm="1">
        <f t="array" ref="AC530">INDEX($H530:$K530,0,MATCH(AC$504,$H$504:$K$504,0))*HLOOKUP(AC$503,$J$500:$R$501,2)</f>
        <v>0</v>
      </c>
      <c r="AD530" s="1003" cm="1">
        <f t="array" ref="AD530">INDEX($H530:$K530,0,MATCH(AD$504,$H$504:$K$504,0))*HLOOKUP(AD$503,$J$500:$R$501,2)</f>
        <v>0</v>
      </c>
      <c r="AE530" s="1003" cm="1">
        <f t="array" ref="AE530">INDEX($H530:$K530,0,MATCH(AE$504,$H$504:$K$504,0))*HLOOKUP(AE$503,$J$500:$R$501,2)</f>
        <v>0</v>
      </c>
      <c r="AF530" s="1003" cm="1">
        <f t="array" ref="AF530">INDEX($H530:$K530,0,MATCH(AF$504,$H$504:$K$504,0))*HLOOKUP(AF$503,$J$500:$R$501,2)</f>
        <v>0</v>
      </c>
      <c r="AG530" s="1003" cm="1">
        <f t="array" ref="AG530">INDEX($H530:$K530,0,MATCH(AG$504,$H$504:$K$504,0))*HLOOKUP(AG$503,$J$500:$R$501,2)</f>
        <v>0</v>
      </c>
      <c r="AH530" s="1003" cm="1">
        <f t="array" ref="AH530">INDEX($H530:$K530,0,MATCH(AH$504,$H$504:$K$504,0))*HLOOKUP(AH$503,$J$500:$R$501,2)</f>
        <v>0</v>
      </c>
      <c r="AI530" s="1003" cm="1">
        <f t="array" ref="AI530">INDEX($H530:$K530,0,MATCH(AI$504,$H$504:$K$504,0))*HLOOKUP(AI$503,$J$500:$R$501,2)</f>
        <v>0</v>
      </c>
      <c r="AJ530" s="1003" cm="1">
        <f t="array" ref="AJ530">INDEX($H530:$K530,0,MATCH(AJ$504,$H$504:$K$504,0))*HLOOKUP(AJ$503,$J$500:$R$501,2)</f>
        <v>0</v>
      </c>
      <c r="AK530" s="1003" cm="1">
        <f t="array" ref="AK530">INDEX($H530:$K530,0,MATCH(AK$504,$H$504:$K$504,0))*HLOOKUP(AK$503,$J$500:$R$501,2)</f>
        <v>0</v>
      </c>
      <c r="AL530" s="1003" cm="1">
        <f t="array" ref="AL530">INDEX($H530:$K530,0,MATCH(AL$504,$H$504:$K$504,0))*HLOOKUP(AL$503,$J$500:$R$501,2)</f>
        <v>0</v>
      </c>
      <c r="AM530" s="1003" cm="1">
        <f t="array" ref="AM530">INDEX($H530:$K530,0,MATCH(AM$504,$H$504:$K$504,0))*HLOOKUP(AM$503,$J$500:$R$501,2)</f>
        <v>0</v>
      </c>
      <c r="AN530" s="1003" cm="1">
        <f t="array" ref="AN530">INDEX($H530:$K530,0,MATCH(AN$504,$H$504:$K$504,0))*HLOOKUP(AN$503,$J$500:$R$501,2)</f>
        <v>0</v>
      </c>
      <c r="AO530" s="1003" cm="1">
        <f t="array" ref="AO530">INDEX($H530:$K530,0,MATCH(AO$504,$H$504:$K$504,0))*HLOOKUP(AO$503,$J$500:$R$501,2)</f>
        <v>0</v>
      </c>
      <c r="AP530" s="1003" cm="1">
        <f t="array" ref="AP530">INDEX($H530:$K530,0,MATCH(AP$504,$H$504:$K$504,0))*HLOOKUP(AP$503,$J$500:$R$501,2)</f>
        <v>0</v>
      </c>
      <c r="AQ530" s="1003" cm="1">
        <f t="array" ref="AQ530">INDEX($H530:$K530,0,MATCH(AQ$504,$H$504:$K$504,0))*HLOOKUP(AQ$503,$J$500:$R$501,2)</f>
        <v>0</v>
      </c>
      <c r="AR530" s="1003" cm="1">
        <f t="array" ref="AR530">INDEX($H530:$K530,0,MATCH(AR$504,$H$504:$K$504,0))*HLOOKUP(AR$503,$J$500:$R$501,2)</f>
        <v>0</v>
      </c>
      <c r="AS530" s="1003" cm="1">
        <f t="array" ref="AS530">INDEX($H530:$K530,0,MATCH(AS$504,$H$504:$K$504,0))*HLOOKUP(AS$503,$J$500:$R$501,2)</f>
        <v>0</v>
      </c>
      <c r="AT530" s="1003" cm="1">
        <f t="array" ref="AT530">INDEX($H530:$K530,0,MATCH(AT$504,$H$504:$K$504,0))*HLOOKUP(AT$503,$J$500:$R$501,2)</f>
        <v>0</v>
      </c>
      <c r="AU530" s="1003" cm="1">
        <f t="array" ref="AU530">INDEX($H530:$K530,0,MATCH(AU$504,$H$504:$K$504,0))*HLOOKUP(AU$503,$J$500:$R$501,2)</f>
        <v>0</v>
      </c>
      <c r="AV530" s="312"/>
      <c r="AW530" s="312"/>
      <c r="AX530" s="243"/>
      <c r="AY530" s="235"/>
      <c r="AZ530" s="235"/>
      <c r="BA530" s="235"/>
    </row>
    <row r="531" spans="1:53" s="76" customFormat="1" ht="15" outlineLevel="1" x14ac:dyDescent="0.25">
      <c r="A531" s="233"/>
      <c r="B531" s="234"/>
      <c r="C531" s="244"/>
      <c r="D531" s="244"/>
      <c r="E531" s="244"/>
      <c r="F531" s="252"/>
      <c r="G531" s="704" t="str">
        <f t="shared" si="78"/>
        <v>AYWBA1a</v>
      </c>
      <c r="H531" s="356">
        <f t="shared" ref="H531:K531" si="103">IF(H477&gt;0,1,0)</f>
        <v>0</v>
      </c>
      <c r="I531" s="356">
        <f t="shared" si="103"/>
        <v>0</v>
      </c>
      <c r="J531" s="356">
        <f t="shared" si="103"/>
        <v>0</v>
      </c>
      <c r="K531" s="356">
        <f t="shared" si="103"/>
        <v>0</v>
      </c>
      <c r="L531" s="1003" cm="1">
        <f t="array" ref="L531">INDEX($H531:$K531,0,MATCH(L$504,$H$504:$K$504,0))*HLOOKUP(L$503,$J$500:$R$501,2)</f>
        <v>0</v>
      </c>
      <c r="M531" s="1003" cm="1">
        <f t="array" ref="M531">INDEX($H531:$K531,0,MATCH(M$504,$H$504:$K$504,0))*HLOOKUP(M$503,$J$500:$R$501,2)</f>
        <v>0</v>
      </c>
      <c r="N531" s="1003" cm="1">
        <f t="array" ref="N531">INDEX($H531:$K531,0,MATCH(N$504,$H$504:$K$504,0))*HLOOKUP(N$503,$J$500:$R$501,2)</f>
        <v>0</v>
      </c>
      <c r="O531" s="1003" cm="1">
        <f t="array" ref="O531">INDEX($H531:$K531,0,MATCH(O$504,$H$504:$K$504,0))*HLOOKUP(O$503,$J$500:$R$501,2)</f>
        <v>0</v>
      </c>
      <c r="P531" s="1003" cm="1">
        <f t="array" ref="P531">INDEX($H531:$K531,0,MATCH(P$504,$H$504:$K$504,0))*HLOOKUP(P$503,$J$500:$R$501,2)</f>
        <v>0</v>
      </c>
      <c r="Q531" s="1003" cm="1">
        <f t="array" ref="Q531">INDEX($H531:$K531,0,MATCH(Q$504,$H$504:$K$504,0))*HLOOKUP(Q$503,$J$500:$R$501,2)</f>
        <v>0</v>
      </c>
      <c r="R531" s="1003" cm="1">
        <f t="array" ref="R531">INDEX($H531:$K531,0,MATCH(R$504,$H$504:$K$504,0))*HLOOKUP(R$503,$J$500:$R$501,2)</f>
        <v>0</v>
      </c>
      <c r="S531" s="1003" cm="1">
        <f t="array" ref="S531">INDEX($H531:$K531,0,MATCH(S$504,$H$504:$K$504,0))*HLOOKUP(S$503,$J$500:$R$501,2)</f>
        <v>0</v>
      </c>
      <c r="T531" s="1003" cm="1">
        <f t="array" ref="T531">INDEX($H531:$K531,0,MATCH(T$504,$H$504:$K$504,0))*HLOOKUP(T$503,$J$500:$R$501,2)</f>
        <v>0</v>
      </c>
      <c r="U531" s="1003" cm="1">
        <f t="array" ref="U531">INDEX($H531:$K531,0,MATCH(U$504,$H$504:$K$504,0))*HLOOKUP(U$503,$J$500:$R$501,2)</f>
        <v>0</v>
      </c>
      <c r="V531" s="1003" cm="1">
        <f t="array" ref="V531">INDEX($H531:$K531,0,MATCH(V$504,$H$504:$K$504,0))*HLOOKUP(V$503,$J$500:$R$501,2)</f>
        <v>0</v>
      </c>
      <c r="W531" s="1003" cm="1">
        <f t="array" ref="W531">INDEX($H531:$K531,0,MATCH(W$504,$H$504:$K$504,0))*HLOOKUP(W$503,$J$500:$R$501,2)</f>
        <v>0</v>
      </c>
      <c r="X531" s="1003" cm="1">
        <f t="array" ref="X531">INDEX($H531:$K531,0,MATCH(X$504,$H$504:$K$504,0))*HLOOKUP(X$503,$J$500:$R$501,2)</f>
        <v>0</v>
      </c>
      <c r="Y531" s="1003" cm="1">
        <f t="array" ref="Y531">INDEX($H531:$K531,0,MATCH(Y$504,$H$504:$K$504,0))*HLOOKUP(Y$503,$J$500:$R$501,2)</f>
        <v>0</v>
      </c>
      <c r="Z531" s="1003" cm="1">
        <f t="array" ref="Z531">INDEX($H531:$K531,0,MATCH(Z$504,$H$504:$K$504,0))*HLOOKUP(Z$503,$J$500:$R$501,2)</f>
        <v>0</v>
      </c>
      <c r="AA531" s="1003" cm="1">
        <f t="array" ref="AA531">INDEX($H531:$K531,0,MATCH(AA$504,$H$504:$K$504,0))*HLOOKUP(AA$503,$J$500:$R$501,2)</f>
        <v>0</v>
      </c>
      <c r="AB531" s="1003" cm="1">
        <f t="array" ref="AB531">INDEX($H531:$K531,0,MATCH(AB$504,$H$504:$K$504,0))*HLOOKUP(AB$503,$J$500:$R$501,2)</f>
        <v>0</v>
      </c>
      <c r="AC531" s="1003" cm="1">
        <f t="array" ref="AC531">INDEX($H531:$K531,0,MATCH(AC$504,$H$504:$K$504,0))*HLOOKUP(AC$503,$J$500:$R$501,2)</f>
        <v>0</v>
      </c>
      <c r="AD531" s="1003" cm="1">
        <f t="array" ref="AD531">INDEX($H531:$K531,0,MATCH(AD$504,$H$504:$K$504,0))*HLOOKUP(AD$503,$J$500:$R$501,2)</f>
        <v>0</v>
      </c>
      <c r="AE531" s="1003" cm="1">
        <f t="array" ref="AE531">INDEX($H531:$K531,0,MATCH(AE$504,$H$504:$K$504,0))*HLOOKUP(AE$503,$J$500:$R$501,2)</f>
        <v>0</v>
      </c>
      <c r="AF531" s="1003" cm="1">
        <f t="array" ref="AF531">INDEX($H531:$K531,0,MATCH(AF$504,$H$504:$K$504,0))*HLOOKUP(AF$503,$J$500:$R$501,2)</f>
        <v>0</v>
      </c>
      <c r="AG531" s="1003" cm="1">
        <f t="array" ref="AG531">INDEX($H531:$K531,0,MATCH(AG$504,$H$504:$K$504,0))*HLOOKUP(AG$503,$J$500:$R$501,2)</f>
        <v>0</v>
      </c>
      <c r="AH531" s="1003" cm="1">
        <f t="array" ref="AH531">INDEX($H531:$K531,0,MATCH(AH$504,$H$504:$K$504,0))*HLOOKUP(AH$503,$J$500:$R$501,2)</f>
        <v>0</v>
      </c>
      <c r="AI531" s="1003" cm="1">
        <f t="array" ref="AI531">INDEX($H531:$K531,0,MATCH(AI$504,$H$504:$K$504,0))*HLOOKUP(AI$503,$J$500:$R$501,2)</f>
        <v>0</v>
      </c>
      <c r="AJ531" s="1003" cm="1">
        <f t="array" ref="AJ531">INDEX($H531:$K531,0,MATCH(AJ$504,$H$504:$K$504,0))*HLOOKUP(AJ$503,$J$500:$R$501,2)</f>
        <v>0</v>
      </c>
      <c r="AK531" s="1003" cm="1">
        <f t="array" ref="AK531">INDEX($H531:$K531,0,MATCH(AK$504,$H$504:$K$504,0))*HLOOKUP(AK$503,$J$500:$R$501,2)</f>
        <v>0</v>
      </c>
      <c r="AL531" s="1003" cm="1">
        <f t="array" ref="AL531">INDEX($H531:$K531,0,MATCH(AL$504,$H$504:$K$504,0))*HLOOKUP(AL$503,$J$500:$R$501,2)</f>
        <v>0</v>
      </c>
      <c r="AM531" s="1003" cm="1">
        <f t="array" ref="AM531">INDEX($H531:$K531,0,MATCH(AM$504,$H$504:$K$504,0))*HLOOKUP(AM$503,$J$500:$R$501,2)</f>
        <v>0</v>
      </c>
      <c r="AN531" s="1003" cm="1">
        <f t="array" ref="AN531">INDEX($H531:$K531,0,MATCH(AN$504,$H$504:$K$504,0))*HLOOKUP(AN$503,$J$500:$R$501,2)</f>
        <v>0</v>
      </c>
      <c r="AO531" s="1003" cm="1">
        <f t="array" ref="AO531">INDEX($H531:$K531,0,MATCH(AO$504,$H$504:$K$504,0))*HLOOKUP(AO$503,$J$500:$R$501,2)</f>
        <v>0</v>
      </c>
      <c r="AP531" s="1003" cm="1">
        <f t="array" ref="AP531">INDEX($H531:$K531,0,MATCH(AP$504,$H$504:$K$504,0))*HLOOKUP(AP$503,$J$500:$R$501,2)</f>
        <v>0</v>
      </c>
      <c r="AQ531" s="1003" cm="1">
        <f t="array" ref="AQ531">INDEX($H531:$K531,0,MATCH(AQ$504,$H$504:$K$504,0))*HLOOKUP(AQ$503,$J$500:$R$501,2)</f>
        <v>0</v>
      </c>
      <c r="AR531" s="1003" cm="1">
        <f t="array" ref="AR531">INDEX($H531:$K531,0,MATCH(AR$504,$H$504:$K$504,0))*HLOOKUP(AR$503,$J$500:$R$501,2)</f>
        <v>0</v>
      </c>
      <c r="AS531" s="1003" cm="1">
        <f t="array" ref="AS531">INDEX($H531:$K531,0,MATCH(AS$504,$H$504:$K$504,0))*HLOOKUP(AS$503,$J$500:$R$501,2)</f>
        <v>0</v>
      </c>
      <c r="AT531" s="1003" cm="1">
        <f t="array" ref="AT531">INDEX($H531:$K531,0,MATCH(AT$504,$H$504:$K$504,0))*HLOOKUP(AT$503,$J$500:$R$501,2)</f>
        <v>0</v>
      </c>
      <c r="AU531" s="1003" cm="1">
        <f t="array" ref="AU531">INDEX($H531:$K531,0,MATCH(AU$504,$H$504:$K$504,0))*HLOOKUP(AU$503,$J$500:$R$501,2)</f>
        <v>0</v>
      </c>
      <c r="AV531" s="312"/>
      <c r="AW531" s="312"/>
      <c r="AX531" s="243"/>
      <c r="AY531" s="235"/>
      <c r="AZ531" s="235"/>
      <c r="BA531" s="235"/>
    </row>
    <row r="532" spans="1:53" s="76" customFormat="1" ht="15" outlineLevel="1" x14ac:dyDescent="0.25">
      <c r="A532" s="233"/>
      <c r="B532" s="234"/>
      <c r="C532" s="244"/>
      <c r="D532" s="244"/>
      <c r="E532" s="244"/>
      <c r="F532" s="252"/>
      <c r="G532" s="704" t="str">
        <f t="shared" si="78"/>
        <v>YYBA2A1a</v>
      </c>
      <c r="H532" s="356">
        <f t="shared" ref="H532:K532" si="104">IF(H478&gt;0,1,0)</f>
        <v>0</v>
      </c>
      <c r="I532" s="356">
        <f t="shared" si="104"/>
        <v>0</v>
      </c>
      <c r="J532" s="356">
        <f t="shared" si="104"/>
        <v>0</v>
      </c>
      <c r="K532" s="356">
        <f t="shared" si="104"/>
        <v>0</v>
      </c>
      <c r="L532" s="1003" cm="1">
        <f t="array" ref="L532">INDEX($H532:$K532,0,MATCH(L$504,$H$504:$K$504,0))*HLOOKUP(L$503,$J$500:$R$501,2)</f>
        <v>0</v>
      </c>
      <c r="M532" s="1003" cm="1">
        <f t="array" ref="M532">INDEX($H532:$K532,0,MATCH(M$504,$H$504:$K$504,0))*HLOOKUP(M$503,$J$500:$R$501,2)</f>
        <v>0</v>
      </c>
      <c r="N532" s="1003" cm="1">
        <f t="array" ref="N532">INDEX($H532:$K532,0,MATCH(N$504,$H$504:$K$504,0))*HLOOKUP(N$503,$J$500:$R$501,2)</f>
        <v>0</v>
      </c>
      <c r="O532" s="1003" cm="1">
        <f t="array" ref="O532">INDEX($H532:$K532,0,MATCH(O$504,$H$504:$K$504,0))*HLOOKUP(O$503,$J$500:$R$501,2)</f>
        <v>0</v>
      </c>
      <c r="P532" s="1003" cm="1">
        <f t="array" ref="P532">INDEX($H532:$K532,0,MATCH(P$504,$H$504:$K$504,0))*HLOOKUP(P$503,$J$500:$R$501,2)</f>
        <v>0</v>
      </c>
      <c r="Q532" s="1003" cm="1">
        <f t="array" ref="Q532">INDEX($H532:$K532,0,MATCH(Q$504,$H$504:$K$504,0))*HLOOKUP(Q$503,$J$500:$R$501,2)</f>
        <v>0</v>
      </c>
      <c r="R532" s="1003" cm="1">
        <f t="array" ref="R532">INDEX($H532:$K532,0,MATCH(R$504,$H$504:$K$504,0))*HLOOKUP(R$503,$J$500:$R$501,2)</f>
        <v>0</v>
      </c>
      <c r="S532" s="1003" cm="1">
        <f t="array" ref="S532">INDEX($H532:$K532,0,MATCH(S$504,$H$504:$K$504,0))*HLOOKUP(S$503,$J$500:$R$501,2)</f>
        <v>0</v>
      </c>
      <c r="T532" s="1003" cm="1">
        <f t="array" ref="T532">INDEX($H532:$K532,0,MATCH(T$504,$H$504:$K$504,0))*HLOOKUP(T$503,$J$500:$R$501,2)</f>
        <v>0</v>
      </c>
      <c r="U532" s="1003" cm="1">
        <f t="array" ref="U532">INDEX($H532:$K532,0,MATCH(U$504,$H$504:$K$504,0))*HLOOKUP(U$503,$J$500:$R$501,2)</f>
        <v>0</v>
      </c>
      <c r="V532" s="1003" cm="1">
        <f t="array" ref="V532">INDEX($H532:$K532,0,MATCH(V$504,$H$504:$K$504,0))*HLOOKUP(V$503,$J$500:$R$501,2)</f>
        <v>0</v>
      </c>
      <c r="W532" s="1003" cm="1">
        <f t="array" ref="W532">INDEX($H532:$K532,0,MATCH(W$504,$H$504:$K$504,0))*HLOOKUP(W$503,$J$500:$R$501,2)</f>
        <v>0</v>
      </c>
      <c r="X532" s="1003" cm="1">
        <f t="array" ref="X532">INDEX($H532:$K532,0,MATCH(X$504,$H$504:$K$504,0))*HLOOKUP(X$503,$J$500:$R$501,2)</f>
        <v>0</v>
      </c>
      <c r="Y532" s="1003" cm="1">
        <f t="array" ref="Y532">INDEX($H532:$K532,0,MATCH(Y$504,$H$504:$K$504,0))*HLOOKUP(Y$503,$J$500:$R$501,2)</f>
        <v>0</v>
      </c>
      <c r="Z532" s="1003" cm="1">
        <f t="array" ref="Z532">INDEX($H532:$K532,0,MATCH(Z$504,$H$504:$K$504,0))*HLOOKUP(Z$503,$J$500:$R$501,2)</f>
        <v>0</v>
      </c>
      <c r="AA532" s="1003" cm="1">
        <f t="array" ref="AA532">INDEX($H532:$K532,0,MATCH(AA$504,$H$504:$K$504,0))*HLOOKUP(AA$503,$J$500:$R$501,2)</f>
        <v>0</v>
      </c>
      <c r="AB532" s="1003" cm="1">
        <f t="array" ref="AB532">INDEX($H532:$K532,0,MATCH(AB$504,$H$504:$K$504,0))*HLOOKUP(AB$503,$J$500:$R$501,2)</f>
        <v>0</v>
      </c>
      <c r="AC532" s="1003" cm="1">
        <f t="array" ref="AC532">INDEX($H532:$K532,0,MATCH(AC$504,$H$504:$K$504,0))*HLOOKUP(AC$503,$J$500:$R$501,2)</f>
        <v>0</v>
      </c>
      <c r="AD532" s="1003" cm="1">
        <f t="array" ref="AD532">INDEX($H532:$K532,0,MATCH(AD$504,$H$504:$K$504,0))*HLOOKUP(AD$503,$J$500:$R$501,2)</f>
        <v>0</v>
      </c>
      <c r="AE532" s="1003" cm="1">
        <f t="array" ref="AE532">INDEX($H532:$K532,0,MATCH(AE$504,$H$504:$K$504,0))*HLOOKUP(AE$503,$J$500:$R$501,2)</f>
        <v>0</v>
      </c>
      <c r="AF532" s="1003" cm="1">
        <f t="array" ref="AF532">INDEX($H532:$K532,0,MATCH(AF$504,$H$504:$K$504,0))*HLOOKUP(AF$503,$J$500:$R$501,2)</f>
        <v>0</v>
      </c>
      <c r="AG532" s="1003" cm="1">
        <f t="array" ref="AG532">INDEX($H532:$K532,0,MATCH(AG$504,$H$504:$K$504,0))*HLOOKUP(AG$503,$J$500:$R$501,2)</f>
        <v>0</v>
      </c>
      <c r="AH532" s="1003" cm="1">
        <f t="array" ref="AH532">INDEX($H532:$K532,0,MATCH(AH$504,$H$504:$K$504,0))*HLOOKUP(AH$503,$J$500:$R$501,2)</f>
        <v>0</v>
      </c>
      <c r="AI532" s="1003" cm="1">
        <f t="array" ref="AI532">INDEX($H532:$K532,0,MATCH(AI$504,$H$504:$K$504,0))*HLOOKUP(AI$503,$J$500:$R$501,2)</f>
        <v>0</v>
      </c>
      <c r="AJ532" s="1003" cm="1">
        <f t="array" ref="AJ532">INDEX($H532:$K532,0,MATCH(AJ$504,$H$504:$K$504,0))*HLOOKUP(AJ$503,$J$500:$R$501,2)</f>
        <v>0</v>
      </c>
      <c r="AK532" s="1003" cm="1">
        <f t="array" ref="AK532">INDEX($H532:$K532,0,MATCH(AK$504,$H$504:$K$504,0))*HLOOKUP(AK$503,$J$500:$R$501,2)</f>
        <v>0</v>
      </c>
      <c r="AL532" s="1003" cm="1">
        <f t="array" ref="AL532">INDEX($H532:$K532,0,MATCH(AL$504,$H$504:$K$504,0))*HLOOKUP(AL$503,$J$500:$R$501,2)</f>
        <v>0</v>
      </c>
      <c r="AM532" s="1003" cm="1">
        <f t="array" ref="AM532">INDEX($H532:$K532,0,MATCH(AM$504,$H$504:$K$504,0))*HLOOKUP(AM$503,$J$500:$R$501,2)</f>
        <v>0</v>
      </c>
      <c r="AN532" s="1003" cm="1">
        <f t="array" ref="AN532">INDEX($H532:$K532,0,MATCH(AN$504,$H$504:$K$504,0))*HLOOKUP(AN$503,$J$500:$R$501,2)</f>
        <v>0</v>
      </c>
      <c r="AO532" s="1003" cm="1">
        <f t="array" ref="AO532">INDEX($H532:$K532,0,MATCH(AO$504,$H$504:$K$504,0))*HLOOKUP(AO$503,$J$500:$R$501,2)</f>
        <v>0</v>
      </c>
      <c r="AP532" s="1003" cm="1">
        <f t="array" ref="AP532">INDEX($H532:$K532,0,MATCH(AP$504,$H$504:$K$504,0))*HLOOKUP(AP$503,$J$500:$R$501,2)</f>
        <v>0</v>
      </c>
      <c r="AQ532" s="1003" cm="1">
        <f t="array" ref="AQ532">INDEX($H532:$K532,0,MATCH(AQ$504,$H$504:$K$504,0))*HLOOKUP(AQ$503,$J$500:$R$501,2)</f>
        <v>0</v>
      </c>
      <c r="AR532" s="1003" cm="1">
        <f t="array" ref="AR532">INDEX($H532:$K532,0,MATCH(AR$504,$H$504:$K$504,0))*HLOOKUP(AR$503,$J$500:$R$501,2)</f>
        <v>0</v>
      </c>
      <c r="AS532" s="1003" cm="1">
        <f t="array" ref="AS532">INDEX($H532:$K532,0,MATCH(AS$504,$H$504:$K$504,0))*HLOOKUP(AS$503,$J$500:$R$501,2)</f>
        <v>0</v>
      </c>
      <c r="AT532" s="1003" cm="1">
        <f t="array" ref="AT532">INDEX($H532:$K532,0,MATCH(AT$504,$H$504:$K$504,0))*HLOOKUP(AT$503,$J$500:$R$501,2)</f>
        <v>0</v>
      </c>
      <c r="AU532" s="1003" cm="1">
        <f t="array" ref="AU532">INDEX($H532:$K532,0,MATCH(AU$504,$H$504:$K$504,0))*HLOOKUP(AU$503,$J$500:$R$501,2)</f>
        <v>0</v>
      </c>
      <c r="AV532" s="312"/>
      <c r="AW532" s="312"/>
      <c r="AX532" s="243"/>
      <c r="AY532" s="235"/>
      <c r="AZ532" s="235"/>
      <c r="BA532" s="235"/>
    </row>
    <row r="533" spans="1:53" s="76" customFormat="1" ht="15" outlineLevel="1" x14ac:dyDescent="0.25">
      <c r="A533" s="233"/>
      <c r="B533" s="234"/>
      <c r="C533" s="244"/>
      <c r="D533" s="244"/>
      <c r="E533" s="244"/>
      <c r="F533" s="252"/>
      <c r="G533" s="704" t="str">
        <f t="shared" si="78"/>
        <v>YYAA2A1a</v>
      </c>
      <c r="H533" s="356">
        <f t="shared" ref="H533:K533" si="105">IF(H479&gt;0,1,0)</f>
        <v>0</v>
      </c>
      <c r="I533" s="356">
        <f t="shared" si="105"/>
        <v>0</v>
      </c>
      <c r="J533" s="356">
        <f t="shared" si="105"/>
        <v>0</v>
      </c>
      <c r="K533" s="356">
        <f t="shared" si="105"/>
        <v>0</v>
      </c>
      <c r="L533" s="1003" cm="1">
        <f t="array" ref="L533">INDEX($H533:$K533,0,MATCH(L$504,$H$504:$K$504,0))*HLOOKUP(L$503,$J$500:$R$501,2)</f>
        <v>0</v>
      </c>
      <c r="M533" s="1003" cm="1">
        <f t="array" ref="M533">INDEX($H533:$K533,0,MATCH(M$504,$H$504:$K$504,0))*HLOOKUP(M$503,$J$500:$R$501,2)</f>
        <v>0</v>
      </c>
      <c r="N533" s="1003" cm="1">
        <f t="array" ref="N533">INDEX($H533:$K533,0,MATCH(N$504,$H$504:$K$504,0))*HLOOKUP(N$503,$J$500:$R$501,2)</f>
        <v>0</v>
      </c>
      <c r="O533" s="1003" cm="1">
        <f t="array" ref="O533">INDEX($H533:$K533,0,MATCH(O$504,$H$504:$K$504,0))*HLOOKUP(O$503,$J$500:$R$501,2)</f>
        <v>0</v>
      </c>
      <c r="P533" s="1003" cm="1">
        <f t="array" ref="P533">INDEX($H533:$K533,0,MATCH(P$504,$H$504:$K$504,0))*HLOOKUP(P$503,$J$500:$R$501,2)</f>
        <v>0</v>
      </c>
      <c r="Q533" s="1003" cm="1">
        <f t="array" ref="Q533">INDEX($H533:$K533,0,MATCH(Q$504,$H$504:$K$504,0))*HLOOKUP(Q$503,$J$500:$R$501,2)</f>
        <v>0</v>
      </c>
      <c r="R533" s="1003" cm="1">
        <f t="array" ref="R533">INDEX($H533:$K533,0,MATCH(R$504,$H$504:$K$504,0))*HLOOKUP(R$503,$J$500:$R$501,2)</f>
        <v>0</v>
      </c>
      <c r="S533" s="1003" cm="1">
        <f t="array" ref="S533">INDEX($H533:$K533,0,MATCH(S$504,$H$504:$K$504,0))*HLOOKUP(S$503,$J$500:$R$501,2)</f>
        <v>0</v>
      </c>
      <c r="T533" s="1003" cm="1">
        <f t="array" ref="T533">INDEX($H533:$K533,0,MATCH(T$504,$H$504:$K$504,0))*HLOOKUP(T$503,$J$500:$R$501,2)</f>
        <v>0</v>
      </c>
      <c r="U533" s="1003" cm="1">
        <f t="array" ref="U533">INDEX($H533:$K533,0,MATCH(U$504,$H$504:$K$504,0))*HLOOKUP(U$503,$J$500:$R$501,2)</f>
        <v>0</v>
      </c>
      <c r="V533" s="1003" cm="1">
        <f t="array" ref="V533">INDEX($H533:$K533,0,MATCH(V$504,$H$504:$K$504,0))*HLOOKUP(V$503,$J$500:$R$501,2)</f>
        <v>0</v>
      </c>
      <c r="W533" s="1003" cm="1">
        <f t="array" ref="W533">INDEX($H533:$K533,0,MATCH(W$504,$H$504:$K$504,0))*HLOOKUP(W$503,$J$500:$R$501,2)</f>
        <v>0</v>
      </c>
      <c r="X533" s="1003" cm="1">
        <f t="array" ref="X533">INDEX($H533:$K533,0,MATCH(X$504,$H$504:$K$504,0))*HLOOKUP(X$503,$J$500:$R$501,2)</f>
        <v>0</v>
      </c>
      <c r="Y533" s="1003" cm="1">
        <f t="array" ref="Y533">INDEX($H533:$K533,0,MATCH(Y$504,$H$504:$K$504,0))*HLOOKUP(Y$503,$J$500:$R$501,2)</f>
        <v>0</v>
      </c>
      <c r="Z533" s="1003" cm="1">
        <f t="array" ref="Z533">INDEX($H533:$K533,0,MATCH(Z$504,$H$504:$K$504,0))*HLOOKUP(Z$503,$J$500:$R$501,2)</f>
        <v>0</v>
      </c>
      <c r="AA533" s="1003" cm="1">
        <f t="array" ref="AA533">INDEX($H533:$K533,0,MATCH(AA$504,$H$504:$K$504,0))*HLOOKUP(AA$503,$J$500:$R$501,2)</f>
        <v>0</v>
      </c>
      <c r="AB533" s="1003" cm="1">
        <f t="array" ref="AB533">INDEX($H533:$K533,0,MATCH(AB$504,$H$504:$K$504,0))*HLOOKUP(AB$503,$J$500:$R$501,2)</f>
        <v>0</v>
      </c>
      <c r="AC533" s="1003" cm="1">
        <f t="array" ref="AC533">INDEX($H533:$K533,0,MATCH(AC$504,$H$504:$K$504,0))*HLOOKUP(AC$503,$J$500:$R$501,2)</f>
        <v>0</v>
      </c>
      <c r="AD533" s="1003" cm="1">
        <f t="array" ref="AD533">INDEX($H533:$K533,0,MATCH(AD$504,$H$504:$K$504,0))*HLOOKUP(AD$503,$J$500:$R$501,2)</f>
        <v>0</v>
      </c>
      <c r="AE533" s="1003" cm="1">
        <f t="array" ref="AE533">INDEX($H533:$K533,0,MATCH(AE$504,$H$504:$K$504,0))*HLOOKUP(AE$503,$J$500:$R$501,2)</f>
        <v>0</v>
      </c>
      <c r="AF533" s="1003" cm="1">
        <f t="array" ref="AF533">INDEX($H533:$K533,0,MATCH(AF$504,$H$504:$K$504,0))*HLOOKUP(AF$503,$J$500:$R$501,2)</f>
        <v>0</v>
      </c>
      <c r="AG533" s="1003" cm="1">
        <f t="array" ref="AG533">INDEX($H533:$K533,0,MATCH(AG$504,$H$504:$K$504,0))*HLOOKUP(AG$503,$J$500:$R$501,2)</f>
        <v>0</v>
      </c>
      <c r="AH533" s="1003" cm="1">
        <f t="array" ref="AH533">INDEX($H533:$K533,0,MATCH(AH$504,$H$504:$K$504,0))*HLOOKUP(AH$503,$J$500:$R$501,2)</f>
        <v>0</v>
      </c>
      <c r="AI533" s="1003" cm="1">
        <f t="array" ref="AI533">INDEX($H533:$K533,0,MATCH(AI$504,$H$504:$K$504,0))*HLOOKUP(AI$503,$J$500:$R$501,2)</f>
        <v>0</v>
      </c>
      <c r="AJ533" s="1003" cm="1">
        <f t="array" ref="AJ533">INDEX($H533:$K533,0,MATCH(AJ$504,$H$504:$K$504,0))*HLOOKUP(AJ$503,$J$500:$R$501,2)</f>
        <v>0</v>
      </c>
      <c r="AK533" s="1003" cm="1">
        <f t="array" ref="AK533">INDEX($H533:$K533,0,MATCH(AK$504,$H$504:$K$504,0))*HLOOKUP(AK$503,$J$500:$R$501,2)</f>
        <v>0</v>
      </c>
      <c r="AL533" s="1003" cm="1">
        <f t="array" ref="AL533">INDEX($H533:$K533,0,MATCH(AL$504,$H$504:$K$504,0))*HLOOKUP(AL$503,$J$500:$R$501,2)</f>
        <v>0</v>
      </c>
      <c r="AM533" s="1003" cm="1">
        <f t="array" ref="AM533">INDEX($H533:$K533,0,MATCH(AM$504,$H$504:$K$504,0))*HLOOKUP(AM$503,$J$500:$R$501,2)</f>
        <v>0</v>
      </c>
      <c r="AN533" s="1003" cm="1">
        <f t="array" ref="AN533">INDEX($H533:$K533,0,MATCH(AN$504,$H$504:$K$504,0))*HLOOKUP(AN$503,$J$500:$R$501,2)</f>
        <v>0</v>
      </c>
      <c r="AO533" s="1003" cm="1">
        <f t="array" ref="AO533">INDEX($H533:$K533,0,MATCH(AO$504,$H$504:$K$504,0))*HLOOKUP(AO$503,$J$500:$R$501,2)</f>
        <v>0</v>
      </c>
      <c r="AP533" s="1003" cm="1">
        <f t="array" ref="AP533">INDEX($H533:$K533,0,MATCH(AP$504,$H$504:$K$504,0))*HLOOKUP(AP$503,$J$500:$R$501,2)</f>
        <v>0</v>
      </c>
      <c r="AQ533" s="1003" cm="1">
        <f t="array" ref="AQ533">INDEX($H533:$K533,0,MATCH(AQ$504,$H$504:$K$504,0))*HLOOKUP(AQ$503,$J$500:$R$501,2)</f>
        <v>0</v>
      </c>
      <c r="AR533" s="1003" cm="1">
        <f t="array" ref="AR533">INDEX($H533:$K533,0,MATCH(AR$504,$H$504:$K$504,0))*HLOOKUP(AR$503,$J$500:$R$501,2)</f>
        <v>0</v>
      </c>
      <c r="AS533" s="1003" cm="1">
        <f t="array" ref="AS533">INDEX($H533:$K533,0,MATCH(AS$504,$H$504:$K$504,0))*HLOOKUP(AS$503,$J$500:$R$501,2)</f>
        <v>0</v>
      </c>
      <c r="AT533" s="1003" cm="1">
        <f t="array" ref="AT533">INDEX($H533:$K533,0,MATCH(AT$504,$H$504:$K$504,0))*HLOOKUP(AT$503,$J$500:$R$501,2)</f>
        <v>0</v>
      </c>
      <c r="AU533" s="1003" cm="1">
        <f t="array" ref="AU533">INDEX($H533:$K533,0,MATCH(AU$504,$H$504:$K$504,0))*HLOOKUP(AU$503,$J$500:$R$501,2)</f>
        <v>0</v>
      </c>
      <c r="AV533" s="312"/>
      <c r="AW533" s="312"/>
      <c r="AX533" s="243"/>
      <c r="AY533" s="235"/>
      <c r="AZ533" s="235"/>
      <c r="BA533" s="235"/>
    </row>
    <row r="534" spans="1:53" s="76" customFormat="1" ht="15" outlineLevel="1" x14ac:dyDescent="0.25">
      <c r="A534" s="233"/>
      <c r="B534" s="234"/>
      <c r="C534" s="244"/>
      <c r="D534" s="244"/>
      <c r="E534" s="244"/>
      <c r="F534" s="252"/>
      <c r="G534" s="704" t="str">
        <f t="shared" si="78"/>
        <v>YAAA2A1a</v>
      </c>
      <c r="H534" s="356">
        <f t="shared" ref="H534:K534" si="106">IF(H480&gt;0,1,0)</f>
        <v>0</v>
      </c>
      <c r="I534" s="356">
        <f t="shared" si="106"/>
        <v>0</v>
      </c>
      <c r="J534" s="356">
        <f t="shared" si="106"/>
        <v>0</v>
      </c>
      <c r="K534" s="356">
        <f t="shared" si="106"/>
        <v>0</v>
      </c>
      <c r="L534" s="1003" cm="1">
        <f t="array" ref="L534">INDEX($H534:$K534,0,MATCH(L$504,$H$504:$K$504,0))*HLOOKUP(L$503,$J$500:$R$501,2)</f>
        <v>0</v>
      </c>
      <c r="M534" s="1003" cm="1">
        <f t="array" ref="M534">INDEX($H534:$K534,0,MATCH(M$504,$H$504:$K$504,0))*HLOOKUP(M$503,$J$500:$R$501,2)</f>
        <v>0</v>
      </c>
      <c r="N534" s="1003" cm="1">
        <f t="array" ref="N534">INDEX($H534:$K534,0,MATCH(N$504,$H$504:$K$504,0))*HLOOKUP(N$503,$J$500:$R$501,2)</f>
        <v>0</v>
      </c>
      <c r="O534" s="1003" cm="1">
        <f t="array" ref="O534">INDEX($H534:$K534,0,MATCH(O$504,$H$504:$K$504,0))*HLOOKUP(O$503,$J$500:$R$501,2)</f>
        <v>0</v>
      </c>
      <c r="P534" s="1003" cm="1">
        <f t="array" ref="P534">INDEX($H534:$K534,0,MATCH(P$504,$H$504:$K$504,0))*HLOOKUP(P$503,$J$500:$R$501,2)</f>
        <v>0</v>
      </c>
      <c r="Q534" s="1003" cm="1">
        <f t="array" ref="Q534">INDEX($H534:$K534,0,MATCH(Q$504,$H$504:$K$504,0))*HLOOKUP(Q$503,$J$500:$R$501,2)</f>
        <v>0</v>
      </c>
      <c r="R534" s="1003" cm="1">
        <f t="array" ref="R534">INDEX($H534:$K534,0,MATCH(R$504,$H$504:$K$504,0))*HLOOKUP(R$503,$J$500:$R$501,2)</f>
        <v>0</v>
      </c>
      <c r="S534" s="1003" cm="1">
        <f t="array" ref="S534">INDEX($H534:$K534,0,MATCH(S$504,$H$504:$K$504,0))*HLOOKUP(S$503,$J$500:$R$501,2)</f>
        <v>0</v>
      </c>
      <c r="T534" s="1003" cm="1">
        <f t="array" ref="T534">INDEX($H534:$K534,0,MATCH(T$504,$H$504:$K$504,0))*HLOOKUP(T$503,$J$500:$R$501,2)</f>
        <v>0</v>
      </c>
      <c r="U534" s="1003" cm="1">
        <f t="array" ref="U534">INDEX($H534:$K534,0,MATCH(U$504,$H$504:$K$504,0))*HLOOKUP(U$503,$J$500:$R$501,2)</f>
        <v>0</v>
      </c>
      <c r="V534" s="1003" cm="1">
        <f t="array" ref="V534">INDEX($H534:$K534,0,MATCH(V$504,$H$504:$K$504,0))*HLOOKUP(V$503,$J$500:$R$501,2)</f>
        <v>0</v>
      </c>
      <c r="W534" s="1003" cm="1">
        <f t="array" ref="W534">INDEX($H534:$K534,0,MATCH(W$504,$H$504:$K$504,0))*HLOOKUP(W$503,$J$500:$R$501,2)</f>
        <v>0</v>
      </c>
      <c r="X534" s="1003" cm="1">
        <f t="array" ref="X534">INDEX($H534:$K534,0,MATCH(X$504,$H$504:$K$504,0))*HLOOKUP(X$503,$J$500:$R$501,2)</f>
        <v>0</v>
      </c>
      <c r="Y534" s="1003" cm="1">
        <f t="array" ref="Y534">INDEX($H534:$K534,0,MATCH(Y$504,$H$504:$K$504,0))*HLOOKUP(Y$503,$J$500:$R$501,2)</f>
        <v>0</v>
      </c>
      <c r="Z534" s="1003" cm="1">
        <f t="array" ref="Z534">INDEX($H534:$K534,0,MATCH(Z$504,$H$504:$K$504,0))*HLOOKUP(Z$503,$J$500:$R$501,2)</f>
        <v>0</v>
      </c>
      <c r="AA534" s="1003" cm="1">
        <f t="array" ref="AA534">INDEX($H534:$K534,0,MATCH(AA$504,$H$504:$K$504,0))*HLOOKUP(AA$503,$J$500:$R$501,2)</f>
        <v>0</v>
      </c>
      <c r="AB534" s="1003" cm="1">
        <f t="array" ref="AB534">INDEX($H534:$K534,0,MATCH(AB$504,$H$504:$K$504,0))*HLOOKUP(AB$503,$J$500:$R$501,2)</f>
        <v>0</v>
      </c>
      <c r="AC534" s="1003" cm="1">
        <f t="array" ref="AC534">INDEX($H534:$K534,0,MATCH(AC$504,$H$504:$K$504,0))*HLOOKUP(AC$503,$J$500:$R$501,2)</f>
        <v>0</v>
      </c>
      <c r="AD534" s="1003" cm="1">
        <f t="array" ref="AD534">INDEX($H534:$K534,0,MATCH(AD$504,$H$504:$K$504,0))*HLOOKUP(AD$503,$J$500:$R$501,2)</f>
        <v>0</v>
      </c>
      <c r="AE534" s="1003" cm="1">
        <f t="array" ref="AE534">INDEX($H534:$K534,0,MATCH(AE$504,$H$504:$K$504,0))*HLOOKUP(AE$503,$J$500:$R$501,2)</f>
        <v>0</v>
      </c>
      <c r="AF534" s="1003" cm="1">
        <f t="array" ref="AF534">INDEX($H534:$K534,0,MATCH(AF$504,$H$504:$K$504,0))*HLOOKUP(AF$503,$J$500:$R$501,2)</f>
        <v>0</v>
      </c>
      <c r="AG534" s="1003" cm="1">
        <f t="array" ref="AG534">INDEX($H534:$K534,0,MATCH(AG$504,$H$504:$K$504,0))*HLOOKUP(AG$503,$J$500:$R$501,2)</f>
        <v>0</v>
      </c>
      <c r="AH534" s="1003" cm="1">
        <f t="array" ref="AH534">INDEX($H534:$K534,0,MATCH(AH$504,$H$504:$K$504,0))*HLOOKUP(AH$503,$J$500:$R$501,2)</f>
        <v>0</v>
      </c>
      <c r="AI534" s="1003" cm="1">
        <f t="array" ref="AI534">INDEX($H534:$K534,0,MATCH(AI$504,$H$504:$K$504,0))*HLOOKUP(AI$503,$J$500:$R$501,2)</f>
        <v>0</v>
      </c>
      <c r="AJ534" s="1003" cm="1">
        <f t="array" ref="AJ534">INDEX($H534:$K534,0,MATCH(AJ$504,$H$504:$K$504,0))*HLOOKUP(AJ$503,$J$500:$R$501,2)</f>
        <v>0</v>
      </c>
      <c r="AK534" s="1003" cm="1">
        <f t="array" ref="AK534">INDEX($H534:$K534,0,MATCH(AK$504,$H$504:$K$504,0))*HLOOKUP(AK$503,$J$500:$R$501,2)</f>
        <v>0</v>
      </c>
      <c r="AL534" s="1003" cm="1">
        <f t="array" ref="AL534">INDEX($H534:$K534,0,MATCH(AL$504,$H$504:$K$504,0))*HLOOKUP(AL$503,$J$500:$R$501,2)</f>
        <v>0</v>
      </c>
      <c r="AM534" s="1003" cm="1">
        <f t="array" ref="AM534">INDEX($H534:$K534,0,MATCH(AM$504,$H$504:$K$504,0))*HLOOKUP(AM$503,$J$500:$R$501,2)</f>
        <v>0</v>
      </c>
      <c r="AN534" s="1003" cm="1">
        <f t="array" ref="AN534">INDEX($H534:$K534,0,MATCH(AN$504,$H$504:$K$504,0))*HLOOKUP(AN$503,$J$500:$R$501,2)</f>
        <v>0</v>
      </c>
      <c r="AO534" s="1003" cm="1">
        <f t="array" ref="AO534">INDEX($H534:$K534,0,MATCH(AO$504,$H$504:$K$504,0))*HLOOKUP(AO$503,$J$500:$R$501,2)</f>
        <v>0</v>
      </c>
      <c r="AP534" s="1003" cm="1">
        <f t="array" ref="AP534">INDEX($H534:$K534,0,MATCH(AP$504,$H$504:$K$504,0))*HLOOKUP(AP$503,$J$500:$R$501,2)</f>
        <v>0</v>
      </c>
      <c r="AQ534" s="1003" cm="1">
        <f t="array" ref="AQ534">INDEX($H534:$K534,0,MATCH(AQ$504,$H$504:$K$504,0))*HLOOKUP(AQ$503,$J$500:$R$501,2)</f>
        <v>0</v>
      </c>
      <c r="AR534" s="1003" cm="1">
        <f t="array" ref="AR534">INDEX($H534:$K534,0,MATCH(AR$504,$H$504:$K$504,0))*HLOOKUP(AR$503,$J$500:$R$501,2)</f>
        <v>0</v>
      </c>
      <c r="AS534" s="1003" cm="1">
        <f t="array" ref="AS534">INDEX($H534:$K534,0,MATCH(AS$504,$H$504:$K$504,0))*HLOOKUP(AS$503,$J$500:$R$501,2)</f>
        <v>0</v>
      </c>
      <c r="AT534" s="1003" cm="1">
        <f t="array" ref="AT534">INDEX($H534:$K534,0,MATCH(AT$504,$H$504:$K$504,0))*HLOOKUP(AT$503,$J$500:$R$501,2)</f>
        <v>0</v>
      </c>
      <c r="AU534" s="1003" cm="1">
        <f t="array" ref="AU534">INDEX($H534:$K534,0,MATCH(AU$504,$H$504:$K$504,0))*HLOOKUP(AU$503,$J$500:$R$501,2)</f>
        <v>0</v>
      </c>
      <c r="AV534" s="312"/>
      <c r="AW534" s="312"/>
      <c r="AX534" s="243"/>
      <c r="AY534" s="235"/>
      <c r="AZ534" s="235"/>
      <c r="BA534" s="235"/>
    </row>
    <row r="535" spans="1:53" s="687" customFormat="1" ht="15" outlineLevel="1" x14ac:dyDescent="0.25">
      <c r="A535" s="691"/>
      <c r="B535" s="688"/>
      <c r="C535" s="700"/>
      <c r="D535" s="700"/>
      <c r="E535" s="700"/>
      <c r="F535" s="704"/>
      <c r="G535" s="704" t="str">
        <f t="shared" si="78"/>
        <v>YYFWBz</v>
      </c>
      <c r="H535" s="356">
        <v>1</v>
      </c>
      <c r="I535" s="356">
        <v>1</v>
      </c>
      <c r="J535" s="356">
        <v>0</v>
      </c>
      <c r="K535" s="356">
        <v>1</v>
      </c>
      <c r="L535" s="1003" cm="1">
        <f t="array" ref="L535">INDEX($H535:$K535,0,MATCH(L$504,$H$504:$K$504,0))*HLOOKUP(L$503,$J$500:$R$501,2)</f>
        <v>1</v>
      </c>
      <c r="M535" s="1003" cm="1">
        <f t="array" ref="M535">INDEX($H535:$K535,0,MATCH(M$504,$H$504:$K$504,0))*HLOOKUP(M$503,$J$500:$R$501,2)</f>
        <v>1</v>
      </c>
      <c r="N535" s="1003" cm="1">
        <f t="array" ref="N535">INDEX($H535:$K535,0,MATCH(N$504,$H$504:$K$504,0))*HLOOKUP(N$503,$J$500:$R$501,2)</f>
        <v>0</v>
      </c>
      <c r="O535" s="1003" cm="1">
        <f t="array" ref="O535">INDEX($H535:$K535,0,MATCH(O$504,$H$504:$K$504,0))*HLOOKUP(O$503,$J$500:$R$501,2)</f>
        <v>1</v>
      </c>
      <c r="P535" s="1003" cm="1">
        <f t="array" ref="P535">INDEX($H535:$K535,0,MATCH(P$504,$H$504:$K$504,0))*HLOOKUP(P$503,$J$500:$R$501,2)</f>
        <v>1</v>
      </c>
      <c r="Q535" s="1003" cm="1">
        <f t="array" ref="Q535">INDEX($H535:$K535,0,MATCH(Q$504,$H$504:$K$504,0))*HLOOKUP(Q$503,$J$500:$R$501,2)</f>
        <v>1</v>
      </c>
      <c r="R535" s="1003" cm="1">
        <f t="array" ref="R535">INDEX($H535:$K535,0,MATCH(R$504,$H$504:$K$504,0))*HLOOKUP(R$503,$J$500:$R$501,2)</f>
        <v>0</v>
      </c>
      <c r="S535" s="1003" cm="1">
        <f t="array" ref="S535">INDEX($H535:$K535,0,MATCH(S$504,$H$504:$K$504,0))*HLOOKUP(S$503,$J$500:$R$501,2)</f>
        <v>1</v>
      </c>
      <c r="T535" s="1003" cm="1">
        <f t="array" ref="T535">INDEX($H535:$K535,0,MATCH(T$504,$H$504:$K$504,0))*HLOOKUP(T$503,$J$500:$R$501,2)</f>
        <v>1</v>
      </c>
      <c r="U535" s="1003" cm="1">
        <f t="array" ref="U535">INDEX($H535:$K535,0,MATCH(U$504,$H$504:$K$504,0))*HLOOKUP(U$503,$J$500:$R$501,2)</f>
        <v>1</v>
      </c>
      <c r="V535" s="1003" cm="1">
        <f t="array" ref="V535">INDEX($H535:$K535,0,MATCH(V$504,$H$504:$K$504,0))*HLOOKUP(V$503,$J$500:$R$501,2)</f>
        <v>0</v>
      </c>
      <c r="W535" s="1003" cm="1">
        <f t="array" ref="W535">INDEX($H535:$K535,0,MATCH(W$504,$H$504:$K$504,0))*HLOOKUP(W$503,$J$500:$R$501,2)</f>
        <v>1</v>
      </c>
      <c r="X535" s="1003" cm="1">
        <f t="array" ref="X535">INDEX($H535:$K535,0,MATCH(X$504,$H$504:$K$504,0))*HLOOKUP(X$503,$J$500:$R$501,2)</f>
        <v>1</v>
      </c>
      <c r="Y535" s="1003" cm="1">
        <f t="array" ref="Y535">INDEX($H535:$K535,0,MATCH(Y$504,$H$504:$K$504,0))*HLOOKUP(Y$503,$J$500:$R$501,2)</f>
        <v>1</v>
      </c>
      <c r="Z535" s="1003" cm="1">
        <f t="array" ref="Z535">INDEX($H535:$K535,0,MATCH(Z$504,$H$504:$K$504,0))*HLOOKUP(Z$503,$J$500:$R$501,2)</f>
        <v>0</v>
      </c>
      <c r="AA535" s="1003" cm="1">
        <f t="array" ref="AA535">INDEX($H535:$K535,0,MATCH(AA$504,$H$504:$K$504,0))*HLOOKUP(AA$503,$J$500:$R$501,2)</f>
        <v>1</v>
      </c>
      <c r="AB535" s="1003" cm="1">
        <f t="array" ref="AB535">INDEX($H535:$K535,0,MATCH(AB$504,$H$504:$K$504,0))*HLOOKUP(AB$503,$J$500:$R$501,2)</f>
        <v>1</v>
      </c>
      <c r="AC535" s="1003" cm="1">
        <f t="array" ref="AC535">INDEX($H535:$K535,0,MATCH(AC$504,$H$504:$K$504,0))*HLOOKUP(AC$503,$J$500:$R$501,2)</f>
        <v>1</v>
      </c>
      <c r="AD535" s="1003" cm="1">
        <f t="array" ref="AD535">INDEX($H535:$K535,0,MATCH(AD$504,$H$504:$K$504,0))*HLOOKUP(AD$503,$J$500:$R$501,2)</f>
        <v>0</v>
      </c>
      <c r="AE535" s="1003" cm="1">
        <f t="array" ref="AE535">INDEX($H535:$K535,0,MATCH(AE$504,$H$504:$K$504,0))*HLOOKUP(AE$503,$J$500:$R$501,2)</f>
        <v>1</v>
      </c>
      <c r="AF535" s="1003" cm="1">
        <f t="array" ref="AF535">INDEX($H535:$K535,0,MATCH(AF$504,$H$504:$K$504,0))*HLOOKUP(AF$503,$J$500:$R$501,2)</f>
        <v>1</v>
      </c>
      <c r="AG535" s="1003" cm="1">
        <f t="array" ref="AG535">INDEX($H535:$K535,0,MATCH(AG$504,$H$504:$K$504,0))*HLOOKUP(AG$503,$J$500:$R$501,2)</f>
        <v>1</v>
      </c>
      <c r="AH535" s="1003" cm="1">
        <f t="array" ref="AH535">INDEX($H535:$K535,0,MATCH(AH$504,$H$504:$K$504,0))*HLOOKUP(AH$503,$J$500:$R$501,2)</f>
        <v>0</v>
      </c>
      <c r="AI535" s="1003" cm="1">
        <f t="array" ref="AI535">INDEX($H535:$K535,0,MATCH(AI$504,$H$504:$K$504,0))*HLOOKUP(AI$503,$J$500:$R$501,2)</f>
        <v>1</v>
      </c>
      <c r="AJ535" s="1003" cm="1">
        <f t="array" ref="AJ535">INDEX($H535:$K535,0,MATCH(AJ$504,$H$504:$K$504,0))*HLOOKUP(AJ$503,$J$500:$R$501,2)</f>
        <v>1</v>
      </c>
      <c r="AK535" s="1003" cm="1">
        <f t="array" ref="AK535">INDEX($H535:$K535,0,MATCH(AK$504,$H$504:$K$504,0))*HLOOKUP(AK$503,$J$500:$R$501,2)</f>
        <v>1</v>
      </c>
      <c r="AL535" s="1003" cm="1">
        <f t="array" ref="AL535">INDEX($H535:$K535,0,MATCH(AL$504,$H$504:$K$504,0))*HLOOKUP(AL$503,$J$500:$R$501,2)</f>
        <v>0</v>
      </c>
      <c r="AM535" s="1003" cm="1">
        <f t="array" ref="AM535">INDEX($H535:$K535,0,MATCH(AM$504,$H$504:$K$504,0))*HLOOKUP(AM$503,$J$500:$R$501,2)</f>
        <v>1</v>
      </c>
      <c r="AN535" s="1003" cm="1">
        <f t="array" ref="AN535">INDEX($H535:$K535,0,MATCH(AN$504,$H$504:$K$504,0))*HLOOKUP(AN$503,$J$500:$R$501,2)</f>
        <v>1</v>
      </c>
      <c r="AO535" s="1003" cm="1">
        <f t="array" ref="AO535">INDEX($H535:$K535,0,MATCH(AO$504,$H$504:$K$504,0))*HLOOKUP(AO$503,$J$500:$R$501,2)</f>
        <v>1</v>
      </c>
      <c r="AP535" s="1003" cm="1">
        <f t="array" ref="AP535">INDEX($H535:$K535,0,MATCH(AP$504,$H$504:$K$504,0))*HLOOKUP(AP$503,$J$500:$R$501,2)</f>
        <v>0</v>
      </c>
      <c r="AQ535" s="1003" cm="1">
        <f t="array" ref="AQ535">INDEX($H535:$K535,0,MATCH(AQ$504,$H$504:$K$504,0))*HLOOKUP(AQ$503,$J$500:$R$501,2)</f>
        <v>1</v>
      </c>
      <c r="AR535" s="1003" cm="1">
        <f t="array" ref="AR535">INDEX($H535:$K535,0,MATCH(AR$504,$H$504:$K$504,0))*HLOOKUP(AR$503,$J$500:$R$501,2)</f>
        <v>1</v>
      </c>
      <c r="AS535" s="1003" cm="1">
        <f t="array" ref="AS535">INDEX($H535:$K535,0,MATCH(AS$504,$H$504:$K$504,0))*HLOOKUP(AS$503,$J$500:$R$501,2)</f>
        <v>1</v>
      </c>
      <c r="AT535" s="1003" cm="1">
        <f t="array" ref="AT535">INDEX($H535:$K535,0,MATCH(AT$504,$H$504:$K$504,0))*HLOOKUP(AT$503,$J$500:$R$501,2)</f>
        <v>0</v>
      </c>
      <c r="AU535" s="1003" cm="1">
        <f t="array" ref="AU535">INDEX($H535:$K535,0,MATCH(AU$504,$H$504:$K$504,0))*HLOOKUP(AU$503,$J$500:$R$501,2)</f>
        <v>1</v>
      </c>
      <c r="AV535" s="312"/>
      <c r="AW535" s="312"/>
      <c r="AX535" s="695"/>
      <c r="AY535" s="690"/>
      <c r="AZ535" s="690"/>
      <c r="BA535" s="690"/>
    </row>
    <row r="536" spans="1:53" s="687" customFormat="1" ht="15" outlineLevel="1" x14ac:dyDescent="0.25">
      <c r="A536" s="691"/>
      <c r="B536" s="688"/>
      <c r="C536" s="700"/>
      <c r="D536" s="700"/>
      <c r="E536" s="700"/>
      <c r="F536" s="704"/>
      <c r="G536" s="704" t="str">
        <f t="shared" si="78"/>
        <v>YYBNWf</v>
      </c>
      <c r="H536" s="356">
        <v>1</v>
      </c>
      <c r="I536" s="356">
        <v>0</v>
      </c>
      <c r="J536" s="356">
        <v>0</v>
      </c>
      <c r="K536" s="356">
        <v>0</v>
      </c>
      <c r="L536" s="1003" cm="1">
        <f t="array" ref="L536">INDEX($H536:$K536,0,MATCH(L$504,$H$504:$K$504,0))*HLOOKUP(L$503,$J$500:$R$501,2)</f>
        <v>1</v>
      </c>
      <c r="M536" s="1003" cm="1">
        <f t="array" ref="M536">INDEX($H536:$K536,0,MATCH(M$504,$H$504:$K$504,0))*HLOOKUP(M$503,$J$500:$R$501,2)</f>
        <v>0</v>
      </c>
      <c r="N536" s="1003" cm="1">
        <f t="array" ref="N536">INDEX($H536:$K536,0,MATCH(N$504,$H$504:$K$504,0))*HLOOKUP(N$503,$J$500:$R$501,2)</f>
        <v>0</v>
      </c>
      <c r="O536" s="1003" cm="1">
        <f t="array" ref="O536">INDEX($H536:$K536,0,MATCH(O$504,$H$504:$K$504,0))*HLOOKUP(O$503,$J$500:$R$501,2)</f>
        <v>0</v>
      </c>
      <c r="P536" s="1003" cm="1">
        <f t="array" ref="P536">INDEX($H536:$K536,0,MATCH(P$504,$H$504:$K$504,0))*HLOOKUP(P$503,$J$500:$R$501,2)</f>
        <v>1</v>
      </c>
      <c r="Q536" s="1003" cm="1">
        <f t="array" ref="Q536">INDEX($H536:$K536,0,MATCH(Q$504,$H$504:$K$504,0))*HLOOKUP(Q$503,$J$500:$R$501,2)</f>
        <v>0</v>
      </c>
      <c r="R536" s="1003" cm="1">
        <f t="array" ref="R536">INDEX($H536:$K536,0,MATCH(R$504,$H$504:$K$504,0))*HLOOKUP(R$503,$J$500:$R$501,2)</f>
        <v>0</v>
      </c>
      <c r="S536" s="1003" cm="1">
        <f t="array" ref="S536">INDEX($H536:$K536,0,MATCH(S$504,$H$504:$K$504,0))*HLOOKUP(S$503,$J$500:$R$501,2)</f>
        <v>0</v>
      </c>
      <c r="T536" s="1003" cm="1">
        <f t="array" ref="T536">INDEX($H536:$K536,0,MATCH(T$504,$H$504:$K$504,0))*HLOOKUP(T$503,$J$500:$R$501,2)</f>
        <v>1</v>
      </c>
      <c r="U536" s="1003" cm="1">
        <f t="array" ref="U536">INDEX($H536:$K536,0,MATCH(U$504,$H$504:$K$504,0))*HLOOKUP(U$503,$J$500:$R$501,2)</f>
        <v>0</v>
      </c>
      <c r="V536" s="1003" cm="1">
        <f t="array" ref="V536">INDEX($H536:$K536,0,MATCH(V$504,$H$504:$K$504,0))*HLOOKUP(V$503,$J$500:$R$501,2)</f>
        <v>0</v>
      </c>
      <c r="W536" s="1003" cm="1">
        <f t="array" ref="W536">INDEX($H536:$K536,0,MATCH(W$504,$H$504:$K$504,0))*HLOOKUP(W$503,$J$500:$R$501,2)</f>
        <v>0</v>
      </c>
      <c r="X536" s="1003" cm="1">
        <f t="array" ref="X536">INDEX($H536:$K536,0,MATCH(X$504,$H$504:$K$504,0))*HLOOKUP(X$503,$J$500:$R$501,2)</f>
        <v>1</v>
      </c>
      <c r="Y536" s="1003" cm="1">
        <f t="array" ref="Y536">INDEX($H536:$K536,0,MATCH(Y$504,$H$504:$K$504,0))*HLOOKUP(Y$503,$J$500:$R$501,2)</f>
        <v>0</v>
      </c>
      <c r="Z536" s="1003" cm="1">
        <f t="array" ref="Z536">INDEX($H536:$K536,0,MATCH(Z$504,$H$504:$K$504,0))*HLOOKUP(Z$503,$J$500:$R$501,2)</f>
        <v>0</v>
      </c>
      <c r="AA536" s="1003" cm="1">
        <f t="array" ref="AA536">INDEX($H536:$K536,0,MATCH(AA$504,$H$504:$K$504,0))*HLOOKUP(AA$503,$J$500:$R$501,2)</f>
        <v>0</v>
      </c>
      <c r="AB536" s="1003" cm="1">
        <f t="array" ref="AB536">INDEX($H536:$K536,0,MATCH(AB$504,$H$504:$K$504,0))*HLOOKUP(AB$503,$J$500:$R$501,2)</f>
        <v>1</v>
      </c>
      <c r="AC536" s="1003" cm="1">
        <f t="array" ref="AC536">INDEX($H536:$K536,0,MATCH(AC$504,$H$504:$K$504,0))*HLOOKUP(AC$503,$J$500:$R$501,2)</f>
        <v>0</v>
      </c>
      <c r="AD536" s="1003" cm="1">
        <f t="array" ref="AD536">INDEX($H536:$K536,0,MATCH(AD$504,$H$504:$K$504,0))*HLOOKUP(AD$503,$J$500:$R$501,2)</f>
        <v>0</v>
      </c>
      <c r="AE536" s="1003" cm="1">
        <f t="array" ref="AE536">INDEX($H536:$K536,0,MATCH(AE$504,$H$504:$K$504,0))*HLOOKUP(AE$503,$J$500:$R$501,2)</f>
        <v>0</v>
      </c>
      <c r="AF536" s="1003" cm="1">
        <f t="array" ref="AF536">INDEX($H536:$K536,0,MATCH(AF$504,$H$504:$K$504,0))*HLOOKUP(AF$503,$J$500:$R$501,2)</f>
        <v>1</v>
      </c>
      <c r="AG536" s="1003" cm="1">
        <f t="array" ref="AG536">INDEX($H536:$K536,0,MATCH(AG$504,$H$504:$K$504,0))*HLOOKUP(AG$503,$J$500:$R$501,2)</f>
        <v>0</v>
      </c>
      <c r="AH536" s="1003" cm="1">
        <f t="array" ref="AH536">INDEX($H536:$K536,0,MATCH(AH$504,$H$504:$K$504,0))*HLOOKUP(AH$503,$J$500:$R$501,2)</f>
        <v>0</v>
      </c>
      <c r="AI536" s="1003" cm="1">
        <f t="array" ref="AI536">INDEX($H536:$K536,0,MATCH(AI$504,$H$504:$K$504,0))*HLOOKUP(AI$503,$J$500:$R$501,2)</f>
        <v>0</v>
      </c>
      <c r="AJ536" s="1003" cm="1">
        <f t="array" ref="AJ536">INDEX($H536:$K536,0,MATCH(AJ$504,$H$504:$K$504,0))*HLOOKUP(AJ$503,$J$500:$R$501,2)</f>
        <v>1</v>
      </c>
      <c r="AK536" s="1003" cm="1">
        <f t="array" ref="AK536">INDEX($H536:$K536,0,MATCH(AK$504,$H$504:$K$504,0))*HLOOKUP(AK$503,$J$500:$R$501,2)</f>
        <v>0</v>
      </c>
      <c r="AL536" s="1003" cm="1">
        <f t="array" ref="AL536">INDEX($H536:$K536,0,MATCH(AL$504,$H$504:$K$504,0))*HLOOKUP(AL$503,$J$500:$R$501,2)</f>
        <v>0</v>
      </c>
      <c r="AM536" s="1003" cm="1">
        <f t="array" ref="AM536">INDEX($H536:$K536,0,MATCH(AM$504,$H$504:$K$504,0))*HLOOKUP(AM$503,$J$500:$R$501,2)</f>
        <v>0</v>
      </c>
      <c r="AN536" s="1003" cm="1">
        <f t="array" ref="AN536">INDEX($H536:$K536,0,MATCH(AN$504,$H$504:$K$504,0))*HLOOKUP(AN$503,$J$500:$R$501,2)</f>
        <v>1</v>
      </c>
      <c r="AO536" s="1003" cm="1">
        <f t="array" ref="AO536">INDEX($H536:$K536,0,MATCH(AO$504,$H$504:$K$504,0))*HLOOKUP(AO$503,$J$500:$R$501,2)</f>
        <v>0</v>
      </c>
      <c r="AP536" s="1003" cm="1">
        <f t="array" ref="AP536">INDEX($H536:$K536,0,MATCH(AP$504,$H$504:$K$504,0))*HLOOKUP(AP$503,$J$500:$R$501,2)</f>
        <v>0</v>
      </c>
      <c r="AQ536" s="1003" cm="1">
        <f t="array" ref="AQ536">INDEX($H536:$K536,0,MATCH(AQ$504,$H$504:$K$504,0))*HLOOKUP(AQ$503,$J$500:$R$501,2)</f>
        <v>0</v>
      </c>
      <c r="AR536" s="1003" cm="1">
        <f t="array" ref="AR536">INDEX($H536:$K536,0,MATCH(AR$504,$H$504:$K$504,0))*HLOOKUP(AR$503,$J$500:$R$501,2)</f>
        <v>1</v>
      </c>
      <c r="AS536" s="1003" cm="1">
        <f t="array" ref="AS536">INDEX($H536:$K536,0,MATCH(AS$504,$H$504:$K$504,0))*HLOOKUP(AS$503,$J$500:$R$501,2)</f>
        <v>0</v>
      </c>
      <c r="AT536" s="1003" cm="1">
        <f t="array" ref="AT536">INDEX($H536:$K536,0,MATCH(AT$504,$H$504:$K$504,0))*HLOOKUP(AT$503,$J$500:$R$501,2)</f>
        <v>0</v>
      </c>
      <c r="AU536" s="1003" cm="1">
        <f t="array" ref="AU536">INDEX($H536:$K536,0,MATCH(AU$504,$H$504:$K$504,0))*HLOOKUP(AU$503,$J$500:$R$501,2)</f>
        <v>0</v>
      </c>
      <c r="AV536" s="312"/>
      <c r="AW536" s="312"/>
      <c r="AX536" s="695"/>
      <c r="AY536" s="690"/>
      <c r="AZ536" s="690"/>
      <c r="BA536" s="690"/>
    </row>
    <row r="537" spans="1:53" s="687" customFormat="1" ht="15" outlineLevel="1" x14ac:dyDescent="0.25">
      <c r="A537" s="691"/>
      <c r="B537" s="688"/>
      <c r="C537" s="700"/>
      <c r="D537" s="700"/>
      <c r="E537" s="700"/>
      <c r="F537" s="704"/>
      <c r="G537" s="704" t="str">
        <f t="shared" si="78"/>
        <v>YYNWFw</v>
      </c>
      <c r="H537" s="356">
        <v>1</v>
      </c>
      <c r="I537" s="356">
        <v>1</v>
      </c>
      <c r="J537" s="356">
        <v>1</v>
      </c>
      <c r="K537" s="356">
        <v>0</v>
      </c>
      <c r="L537" s="1003" cm="1">
        <f t="array" ref="L537">INDEX($H537:$K537,0,MATCH(L$504,$H$504:$K$504,0))*HLOOKUP(L$503,$J$500:$R$501,2)</f>
        <v>1</v>
      </c>
      <c r="M537" s="1003" cm="1">
        <f t="array" ref="M537">INDEX($H537:$K537,0,MATCH(M$504,$H$504:$K$504,0))*HLOOKUP(M$503,$J$500:$R$501,2)</f>
        <v>1</v>
      </c>
      <c r="N537" s="1003" cm="1">
        <f t="array" ref="N537">INDEX($H537:$K537,0,MATCH(N$504,$H$504:$K$504,0))*HLOOKUP(N$503,$J$500:$R$501,2)</f>
        <v>1</v>
      </c>
      <c r="O537" s="1003" cm="1">
        <f t="array" ref="O537">INDEX($H537:$K537,0,MATCH(O$504,$H$504:$K$504,0))*HLOOKUP(O$503,$J$500:$R$501,2)</f>
        <v>0</v>
      </c>
      <c r="P537" s="1003" cm="1">
        <f t="array" ref="P537">INDEX($H537:$K537,0,MATCH(P$504,$H$504:$K$504,0))*HLOOKUP(P$503,$J$500:$R$501,2)</f>
        <v>1</v>
      </c>
      <c r="Q537" s="1003" cm="1">
        <f t="array" ref="Q537">INDEX($H537:$K537,0,MATCH(Q$504,$H$504:$K$504,0))*HLOOKUP(Q$503,$J$500:$R$501,2)</f>
        <v>1</v>
      </c>
      <c r="R537" s="1003" cm="1">
        <f t="array" ref="R537">INDEX($H537:$K537,0,MATCH(R$504,$H$504:$K$504,0))*HLOOKUP(R$503,$J$500:$R$501,2)</f>
        <v>1</v>
      </c>
      <c r="S537" s="1003" cm="1">
        <f t="array" ref="S537">INDEX($H537:$K537,0,MATCH(S$504,$H$504:$K$504,0))*HLOOKUP(S$503,$J$500:$R$501,2)</f>
        <v>0</v>
      </c>
      <c r="T537" s="1003" cm="1">
        <f t="array" ref="T537">INDEX($H537:$K537,0,MATCH(T$504,$H$504:$K$504,0))*HLOOKUP(T$503,$J$500:$R$501,2)</f>
        <v>1</v>
      </c>
      <c r="U537" s="1003" cm="1">
        <f t="array" ref="U537">INDEX($H537:$K537,0,MATCH(U$504,$H$504:$K$504,0))*HLOOKUP(U$503,$J$500:$R$501,2)</f>
        <v>1</v>
      </c>
      <c r="V537" s="1003" cm="1">
        <f t="array" ref="V537">INDEX($H537:$K537,0,MATCH(V$504,$H$504:$K$504,0))*HLOOKUP(V$503,$J$500:$R$501,2)</f>
        <v>1</v>
      </c>
      <c r="W537" s="1003" cm="1">
        <f t="array" ref="W537">INDEX($H537:$K537,0,MATCH(W$504,$H$504:$K$504,0))*HLOOKUP(W$503,$J$500:$R$501,2)</f>
        <v>0</v>
      </c>
      <c r="X537" s="1003" cm="1">
        <f t="array" ref="X537">INDEX($H537:$K537,0,MATCH(X$504,$H$504:$K$504,0))*HLOOKUP(X$503,$J$500:$R$501,2)</f>
        <v>1</v>
      </c>
      <c r="Y537" s="1003" cm="1">
        <f t="array" ref="Y537">INDEX($H537:$K537,0,MATCH(Y$504,$H$504:$K$504,0))*HLOOKUP(Y$503,$J$500:$R$501,2)</f>
        <v>1</v>
      </c>
      <c r="Z537" s="1003" cm="1">
        <f t="array" ref="Z537">INDEX($H537:$K537,0,MATCH(Z$504,$H$504:$K$504,0))*HLOOKUP(Z$503,$J$500:$R$501,2)</f>
        <v>1</v>
      </c>
      <c r="AA537" s="1003" cm="1">
        <f t="array" ref="AA537">INDEX($H537:$K537,0,MATCH(AA$504,$H$504:$K$504,0))*HLOOKUP(AA$503,$J$500:$R$501,2)</f>
        <v>0</v>
      </c>
      <c r="AB537" s="1003" cm="1">
        <f t="array" ref="AB537">INDEX($H537:$K537,0,MATCH(AB$504,$H$504:$K$504,0))*HLOOKUP(AB$503,$J$500:$R$501,2)</f>
        <v>1</v>
      </c>
      <c r="AC537" s="1003" cm="1">
        <f t="array" ref="AC537">INDEX($H537:$K537,0,MATCH(AC$504,$H$504:$K$504,0))*HLOOKUP(AC$503,$J$500:$R$501,2)</f>
        <v>1</v>
      </c>
      <c r="AD537" s="1003" cm="1">
        <f t="array" ref="AD537">INDEX($H537:$K537,0,MATCH(AD$504,$H$504:$K$504,0))*HLOOKUP(AD$503,$J$500:$R$501,2)</f>
        <v>1</v>
      </c>
      <c r="AE537" s="1003" cm="1">
        <f t="array" ref="AE537">INDEX($H537:$K537,0,MATCH(AE$504,$H$504:$K$504,0))*HLOOKUP(AE$503,$J$500:$R$501,2)</f>
        <v>0</v>
      </c>
      <c r="AF537" s="1003" cm="1">
        <f t="array" ref="AF537">INDEX($H537:$K537,0,MATCH(AF$504,$H$504:$K$504,0))*HLOOKUP(AF$503,$J$500:$R$501,2)</f>
        <v>1</v>
      </c>
      <c r="AG537" s="1003" cm="1">
        <f t="array" ref="AG537">INDEX($H537:$K537,0,MATCH(AG$504,$H$504:$K$504,0))*HLOOKUP(AG$503,$J$500:$R$501,2)</f>
        <v>1</v>
      </c>
      <c r="AH537" s="1003" cm="1">
        <f t="array" ref="AH537">INDEX($H537:$K537,0,MATCH(AH$504,$H$504:$K$504,0))*HLOOKUP(AH$503,$J$500:$R$501,2)</f>
        <v>1</v>
      </c>
      <c r="AI537" s="1003" cm="1">
        <f t="array" ref="AI537">INDEX($H537:$K537,0,MATCH(AI$504,$H$504:$K$504,0))*HLOOKUP(AI$503,$J$500:$R$501,2)</f>
        <v>0</v>
      </c>
      <c r="AJ537" s="1003" cm="1">
        <f t="array" ref="AJ537">INDEX($H537:$K537,0,MATCH(AJ$504,$H$504:$K$504,0))*HLOOKUP(AJ$503,$J$500:$R$501,2)</f>
        <v>1</v>
      </c>
      <c r="AK537" s="1003" cm="1">
        <f t="array" ref="AK537">INDEX($H537:$K537,0,MATCH(AK$504,$H$504:$K$504,0))*HLOOKUP(AK$503,$J$500:$R$501,2)</f>
        <v>1</v>
      </c>
      <c r="AL537" s="1003" cm="1">
        <f t="array" ref="AL537">INDEX($H537:$K537,0,MATCH(AL$504,$H$504:$K$504,0))*HLOOKUP(AL$503,$J$500:$R$501,2)</f>
        <v>1</v>
      </c>
      <c r="AM537" s="1003" cm="1">
        <f t="array" ref="AM537">INDEX($H537:$K537,0,MATCH(AM$504,$H$504:$K$504,0))*HLOOKUP(AM$503,$J$500:$R$501,2)</f>
        <v>0</v>
      </c>
      <c r="AN537" s="1003" cm="1">
        <f t="array" ref="AN537">INDEX($H537:$K537,0,MATCH(AN$504,$H$504:$K$504,0))*HLOOKUP(AN$503,$J$500:$R$501,2)</f>
        <v>1</v>
      </c>
      <c r="AO537" s="1003" cm="1">
        <f t="array" ref="AO537">INDEX($H537:$K537,0,MATCH(AO$504,$H$504:$K$504,0))*HLOOKUP(AO$503,$J$500:$R$501,2)</f>
        <v>1</v>
      </c>
      <c r="AP537" s="1003" cm="1">
        <f t="array" ref="AP537">INDEX($H537:$K537,0,MATCH(AP$504,$H$504:$K$504,0))*HLOOKUP(AP$503,$J$500:$R$501,2)</f>
        <v>1</v>
      </c>
      <c r="AQ537" s="1003" cm="1">
        <f t="array" ref="AQ537">INDEX($H537:$K537,0,MATCH(AQ$504,$H$504:$K$504,0))*HLOOKUP(AQ$503,$J$500:$R$501,2)</f>
        <v>0</v>
      </c>
      <c r="AR537" s="1003" cm="1">
        <f t="array" ref="AR537">INDEX($H537:$K537,0,MATCH(AR$504,$H$504:$K$504,0))*HLOOKUP(AR$503,$J$500:$R$501,2)</f>
        <v>1</v>
      </c>
      <c r="AS537" s="1003" cm="1">
        <f t="array" ref="AS537">INDEX($H537:$K537,0,MATCH(AS$504,$H$504:$K$504,0))*HLOOKUP(AS$503,$J$500:$R$501,2)</f>
        <v>1</v>
      </c>
      <c r="AT537" s="1003" cm="1">
        <f t="array" ref="AT537">INDEX($H537:$K537,0,MATCH(AT$504,$H$504:$K$504,0))*HLOOKUP(AT$503,$J$500:$R$501,2)</f>
        <v>1</v>
      </c>
      <c r="AU537" s="1003" cm="1">
        <f t="array" ref="AU537">INDEX($H537:$K537,0,MATCH(AU$504,$H$504:$K$504,0))*HLOOKUP(AU$503,$J$500:$R$501,2)</f>
        <v>0</v>
      </c>
      <c r="AV537" s="312"/>
      <c r="AW537" s="312"/>
      <c r="AX537" s="695"/>
      <c r="AY537" s="690"/>
      <c r="AZ537" s="690"/>
      <c r="BA537" s="690"/>
    </row>
    <row r="538" spans="1:53" s="687" customFormat="1" ht="15" outlineLevel="1" x14ac:dyDescent="0.25">
      <c r="A538" s="691"/>
      <c r="B538" s="688"/>
      <c r="C538" s="700"/>
      <c r="D538" s="700"/>
      <c r="E538" s="700"/>
      <c r="F538" s="704"/>
      <c r="G538" s="704" t="str">
        <f t="shared" si="78"/>
        <v>YYWFWb</v>
      </c>
      <c r="H538" s="356">
        <v>1</v>
      </c>
      <c r="I538" s="356">
        <v>1</v>
      </c>
      <c r="J538" s="356">
        <v>1</v>
      </c>
      <c r="K538" s="356">
        <v>0</v>
      </c>
      <c r="L538" s="1003" cm="1">
        <f t="array" ref="L538">INDEX($H538:$K538,0,MATCH(L$504,$H$504:$K$504,0))*HLOOKUP(L$503,$J$500:$R$501,2)</f>
        <v>1</v>
      </c>
      <c r="M538" s="1003" cm="1">
        <f t="array" ref="M538">INDEX($H538:$K538,0,MATCH(M$504,$H$504:$K$504,0))*HLOOKUP(M$503,$J$500:$R$501,2)</f>
        <v>1</v>
      </c>
      <c r="N538" s="1003" cm="1">
        <f t="array" ref="N538">INDEX($H538:$K538,0,MATCH(N$504,$H$504:$K$504,0))*HLOOKUP(N$503,$J$500:$R$501,2)</f>
        <v>1</v>
      </c>
      <c r="O538" s="1003" cm="1">
        <f t="array" ref="O538">INDEX($H538:$K538,0,MATCH(O$504,$H$504:$K$504,0))*HLOOKUP(O$503,$J$500:$R$501,2)</f>
        <v>0</v>
      </c>
      <c r="P538" s="1003" cm="1">
        <f t="array" ref="P538">INDEX($H538:$K538,0,MATCH(P$504,$H$504:$K$504,0))*HLOOKUP(P$503,$J$500:$R$501,2)</f>
        <v>1</v>
      </c>
      <c r="Q538" s="1003" cm="1">
        <f t="array" ref="Q538">INDEX($H538:$K538,0,MATCH(Q$504,$H$504:$K$504,0))*HLOOKUP(Q$503,$J$500:$R$501,2)</f>
        <v>1</v>
      </c>
      <c r="R538" s="1003" cm="1">
        <f t="array" ref="R538">INDEX($H538:$K538,0,MATCH(R$504,$H$504:$K$504,0))*HLOOKUP(R$503,$J$500:$R$501,2)</f>
        <v>1</v>
      </c>
      <c r="S538" s="1003" cm="1">
        <f t="array" ref="S538">INDEX($H538:$K538,0,MATCH(S$504,$H$504:$K$504,0))*HLOOKUP(S$503,$J$500:$R$501,2)</f>
        <v>0</v>
      </c>
      <c r="T538" s="1003" cm="1">
        <f t="array" ref="T538">INDEX($H538:$K538,0,MATCH(T$504,$H$504:$K$504,0))*HLOOKUP(T$503,$J$500:$R$501,2)</f>
        <v>1</v>
      </c>
      <c r="U538" s="1003" cm="1">
        <f t="array" ref="U538">INDEX($H538:$K538,0,MATCH(U$504,$H$504:$K$504,0))*HLOOKUP(U$503,$J$500:$R$501,2)</f>
        <v>1</v>
      </c>
      <c r="V538" s="1003" cm="1">
        <f t="array" ref="V538">INDEX($H538:$K538,0,MATCH(V$504,$H$504:$K$504,0))*HLOOKUP(V$503,$J$500:$R$501,2)</f>
        <v>1</v>
      </c>
      <c r="W538" s="1003" cm="1">
        <f t="array" ref="W538">INDEX($H538:$K538,0,MATCH(W$504,$H$504:$K$504,0))*HLOOKUP(W$503,$J$500:$R$501,2)</f>
        <v>0</v>
      </c>
      <c r="X538" s="1003" cm="1">
        <f t="array" ref="X538">INDEX($H538:$K538,0,MATCH(X$504,$H$504:$K$504,0))*HLOOKUP(X$503,$J$500:$R$501,2)</f>
        <v>1</v>
      </c>
      <c r="Y538" s="1003" cm="1">
        <f t="array" ref="Y538">INDEX($H538:$K538,0,MATCH(Y$504,$H$504:$K$504,0))*HLOOKUP(Y$503,$J$500:$R$501,2)</f>
        <v>1</v>
      </c>
      <c r="Z538" s="1003" cm="1">
        <f t="array" ref="Z538">INDEX($H538:$K538,0,MATCH(Z$504,$H$504:$K$504,0))*HLOOKUP(Z$503,$J$500:$R$501,2)</f>
        <v>1</v>
      </c>
      <c r="AA538" s="1003" cm="1">
        <f t="array" ref="AA538">INDEX($H538:$K538,0,MATCH(AA$504,$H$504:$K$504,0))*HLOOKUP(AA$503,$J$500:$R$501,2)</f>
        <v>0</v>
      </c>
      <c r="AB538" s="1003" cm="1">
        <f t="array" ref="AB538">INDEX($H538:$K538,0,MATCH(AB$504,$H$504:$K$504,0))*HLOOKUP(AB$503,$J$500:$R$501,2)</f>
        <v>1</v>
      </c>
      <c r="AC538" s="1003" cm="1">
        <f t="array" ref="AC538">INDEX($H538:$K538,0,MATCH(AC$504,$H$504:$K$504,0))*HLOOKUP(AC$503,$J$500:$R$501,2)</f>
        <v>1</v>
      </c>
      <c r="AD538" s="1003" cm="1">
        <f t="array" ref="AD538">INDEX($H538:$K538,0,MATCH(AD$504,$H$504:$K$504,0))*HLOOKUP(AD$503,$J$500:$R$501,2)</f>
        <v>1</v>
      </c>
      <c r="AE538" s="1003" cm="1">
        <f t="array" ref="AE538">INDEX($H538:$K538,0,MATCH(AE$504,$H$504:$K$504,0))*HLOOKUP(AE$503,$J$500:$R$501,2)</f>
        <v>0</v>
      </c>
      <c r="AF538" s="1003" cm="1">
        <f t="array" ref="AF538">INDEX($H538:$K538,0,MATCH(AF$504,$H$504:$K$504,0))*HLOOKUP(AF$503,$J$500:$R$501,2)</f>
        <v>1</v>
      </c>
      <c r="AG538" s="1003" cm="1">
        <f t="array" ref="AG538">INDEX($H538:$K538,0,MATCH(AG$504,$H$504:$K$504,0))*HLOOKUP(AG$503,$J$500:$R$501,2)</f>
        <v>1</v>
      </c>
      <c r="AH538" s="1003" cm="1">
        <f t="array" ref="AH538">INDEX($H538:$K538,0,MATCH(AH$504,$H$504:$K$504,0))*HLOOKUP(AH$503,$J$500:$R$501,2)</f>
        <v>1</v>
      </c>
      <c r="AI538" s="1003" cm="1">
        <f t="array" ref="AI538">INDEX($H538:$K538,0,MATCH(AI$504,$H$504:$K$504,0))*HLOOKUP(AI$503,$J$500:$R$501,2)</f>
        <v>0</v>
      </c>
      <c r="AJ538" s="1003" cm="1">
        <f t="array" ref="AJ538">INDEX($H538:$K538,0,MATCH(AJ$504,$H$504:$K$504,0))*HLOOKUP(AJ$503,$J$500:$R$501,2)</f>
        <v>1</v>
      </c>
      <c r="AK538" s="1003" cm="1">
        <f t="array" ref="AK538">INDEX($H538:$K538,0,MATCH(AK$504,$H$504:$K$504,0))*HLOOKUP(AK$503,$J$500:$R$501,2)</f>
        <v>1</v>
      </c>
      <c r="AL538" s="1003" cm="1">
        <f t="array" ref="AL538">INDEX($H538:$K538,0,MATCH(AL$504,$H$504:$K$504,0))*HLOOKUP(AL$503,$J$500:$R$501,2)</f>
        <v>1</v>
      </c>
      <c r="AM538" s="1003" cm="1">
        <f t="array" ref="AM538">INDEX($H538:$K538,0,MATCH(AM$504,$H$504:$K$504,0))*HLOOKUP(AM$503,$J$500:$R$501,2)</f>
        <v>0</v>
      </c>
      <c r="AN538" s="1003" cm="1">
        <f t="array" ref="AN538">INDEX($H538:$K538,0,MATCH(AN$504,$H$504:$K$504,0))*HLOOKUP(AN$503,$J$500:$R$501,2)</f>
        <v>1</v>
      </c>
      <c r="AO538" s="1003" cm="1">
        <f t="array" ref="AO538">INDEX($H538:$K538,0,MATCH(AO$504,$H$504:$K$504,0))*HLOOKUP(AO$503,$J$500:$R$501,2)</f>
        <v>1</v>
      </c>
      <c r="AP538" s="1003" cm="1">
        <f t="array" ref="AP538">INDEX($H538:$K538,0,MATCH(AP$504,$H$504:$K$504,0))*HLOOKUP(AP$503,$J$500:$R$501,2)</f>
        <v>1</v>
      </c>
      <c r="AQ538" s="1003" cm="1">
        <f t="array" ref="AQ538">INDEX($H538:$K538,0,MATCH(AQ$504,$H$504:$K$504,0))*HLOOKUP(AQ$503,$J$500:$R$501,2)</f>
        <v>0</v>
      </c>
      <c r="AR538" s="1003" cm="1">
        <f t="array" ref="AR538">INDEX($H538:$K538,0,MATCH(AR$504,$H$504:$K$504,0))*HLOOKUP(AR$503,$J$500:$R$501,2)</f>
        <v>1</v>
      </c>
      <c r="AS538" s="1003" cm="1">
        <f t="array" ref="AS538">INDEX($H538:$K538,0,MATCH(AS$504,$H$504:$K$504,0))*HLOOKUP(AS$503,$J$500:$R$501,2)</f>
        <v>1</v>
      </c>
      <c r="AT538" s="1003" cm="1">
        <f t="array" ref="AT538">INDEX($H538:$K538,0,MATCH(AT$504,$H$504:$K$504,0))*HLOOKUP(AT$503,$J$500:$R$501,2)</f>
        <v>1</v>
      </c>
      <c r="AU538" s="1003" cm="1">
        <f t="array" ref="AU538">INDEX($H538:$K538,0,MATCH(AU$504,$H$504:$K$504,0))*HLOOKUP(AU$503,$J$500:$R$501,2)</f>
        <v>0</v>
      </c>
      <c r="AV538" s="312"/>
      <c r="AW538" s="312"/>
      <c r="AX538" s="695"/>
      <c r="AY538" s="690"/>
      <c r="AZ538" s="690"/>
      <c r="BA538" s="690"/>
    </row>
    <row r="539" spans="1:53" s="76" customFormat="1" ht="15" outlineLevel="1" x14ac:dyDescent="0.25">
      <c r="A539" s="233"/>
      <c r="B539" s="234"/>
      <c r="C539" s="244"/>
      <c r="D539" s="244"/>
      <c r="E539" s="244"/>
      <c r="F539" s="252"/>
      <c r="G539" s="704" t="str">
        <f t="shared" si="78"/>
        <v>YYWNWl</v>
      </c>
      <c r="H539" s="356">
        <f t="shared" ref="H539:K539" si="107">IF(H485&gt;0,1,0)</f>
        <v>0</v>
      </c>
      <c r="I539" s="356">
        <f t="shared" si="107"/>
        <v>0</v>
      </c>
      <c r="J539" s="356">
        <f t="shared" si="107"/>
        <v>0</v>
      </c>
      <c r="K539" s="356">
        <f t="shared" si="107"/>
        <v>0</v>
      </c>
      <c r="L539" s="1003" cm="1">
        <f t="array" ref="L539">INDEX($H539:$K539,0,MATCH(L$504,$H$504:$K$504,0))*HLOOKUP(L$503,$J$500:$R$501,2)</f>
        <v>0</v>
      </c>
      <c r="M539" s="1003" cm="1">
        <f t="array" ref="M539">INDEX($H539:$K539,0,MATCH(M$504,$H$504:$K$504,0))*HLOOKUP(M$503,$J$500:$R$501,2)</f>
        <v>0</v>
      </c>
      <c r="N539" s="1003" cm="1">
        <f t="array" ref="N539">INDEX($H539:$K539,0,MATCH(N$504,$H$504:$K$504,0))*HLOOKUP(N$503,$J$500:$R$501,2)</f>
        <v>0</v>
      </c>
      <c r="O539" s="1003" cm="1">
        <f t="array" ref="O539">INDEX($H539:$K539,0,MATCH(O$504,$H$504:$K$504,0))*HLOOKUP(O$503,$J$500:$R$501,2)</f>
        <v>0</v>
      </c>
      <c r="P539" s="1003" cm="1">
        <f t="array" ref="P539">INDEX($H539:$K539,0,MATCH(P$504,$H$504:$K$504,0))*HLOOKUP(P$503,$J$500:$R$501,2)</f>
        <v>0</v>
      </c>
      <c r="Q539" s="1003" cm="1">
        <f t="array" ref="Q539">INDEX($H539:$K539,0,MATCH(Q$504,$H$504:$K$504,0))*HLOOKUP(Q$503,$J$500:$R$501,2)</f>
        <v>0</v>
      </c>
      <c r="R539" s="1003" cm="1">
        <f t="array" ref="R539">INDEX($H539:$K539,0,MATCH(R$504,$H$504:$K$504,0))*HLOOKUP(R$503,$J$500:$R$501,2)</f>
        <v>0</v>
      </c>
      <c r="S539" s="1003" cm="1">
        <f t="array" ref="S539">INDEX($H539:$K539,0,MATCH(S$504,$H$504:$K$504,0))*HLOOKUP(S$503,$J$500:$R$501,2)</f>
        <v>0</v>
      </c>
      <c r="T539" s="1003" cm="1">
        <f t="array" ref="T539">INDEX($H539:$K539,0,MATCH(T$504,$H$504:$K$504,0))*HLOOKUP(T$503,$J$500:$R$501,2)</f>
        <v>0</v>
      </c>
      <c r="U539" s="1003" cm="1">
        <f t="array" ref="U539">INDEX($H539:$K539,0,MATCH(U$504,$H$504:$K$504,0))*HLOOKUP(U$503,$J$500:$R$501,2)</f>
        <v>0</v>
      </c>
      <c r="V539" s="1003" cm="1">
        <f t="array" ref="V539">INDEX($H539:$K539,0,MATCH(V$504,$H$504:$K$504,0))*HLOOKUP(V$503,$J$500:$R$501,2)</f>
        <v>0</v>
      </c>
      <c r="W539" s="1003" cm="1">
        <f t="array" ref="W539">INDEX($H539:$K539,0,MATCH(W$504,$H$504:$K$504,0))*HLOOKUP(W$503,$J$500:$R$501,2)</f>
        <v>0</v>
      </c>
      <c r="X539" s="1003" cm="1">
        <f t="array" ref="X539">INDEX($H539:$K539,0,MATCH(X$504,$H$504:$K$504,0))*HLOOKUP(X$503,$J$500:$R$501,2)</f>
        <v>0</v>
      </c>
      <c r="Y539" s="1003" cm="1">
        <f t="array" ref="Y539">INDEX($H539:$K539,0,MATCH(Y$504,$H$504:$K$504,0))*HLOOKUP(Y$503,$J$500:$R$501,2)</f>
        <v>0</v>
      </c>
      <c r="Z539" s="1003" cm="1">
        <f t="array" ref="Z539">INDEX($H539:$K539,0,MATCH(Z$504,$H$504:$K$504,0))*HLOOKUP(Z$503,$J$500:$R$501,2)</f>
        <v>0</v>
      </c>
      <c r="AA539" s="1003" cm="1">
        <f t="array" ref="AA539">INDEX($H539:$K539,0,MATCH(AA$504,$H$504:$K$504,0))*HLOOKUP(AA$503,$J$500:$R$501,2)</f>
        <v>0</v>
      </c>
      <c r="AB539" s="1003" cm="1">
        <f t="array" ref="AB539">INDEX($H539:$K539,0,MATCH(AB$504,$H$504:$K$504,0))*HLOOKUP(AB$503,$J$500:$R$501,2)</f>
        <v>0</v>
      </c>
      <c r="AC539" s="1003" cm="1">
        <f t="array" ref="AC539">INDEX($H539:$K539,0,MATCH(AC$504,$H$504:$K$504,0))*HLOOKUP(AC$503,$J$500:$R$501,2)</f>
        <v>0</v>
      </c>
      <c r="AD539" s="1003" cm="1">
        <f t="array" ref="AD539">INDEX($H539:$K539,0,MATCH(AD$504,$H$504:$K$504,0))*HLOOKUP(AD$503,$J$500:$R$501,2)</f>
        <v>0</v>
      </c>
      <c r="AE539" s="1003" cm="1">
        <f t="array" ref="AE539">INDEX($H539:$K539,0,MATCH(AE$504,$H$504:$K$504,0))*HLOOKUP(AE$503,$J$500:$R$501,2)</f>
        <v>0</v>
      </c>
      <c r="AF539" s="1003" cm="1">
        <f t="array" ref="AF539">INDEX($H539:$K539,0,MATCH(AF$504,$H$504:$K$504,0))*HLOOKUP(AF$503,$J$500:$R$501,2)</f>
        <v>0</v>
      </c>
      <c r="AG539" s="1003" cm="1">
        <f t="array" ref="AG539">INDEX($H539:$K539,0,MATCH(AG$504,$H$504:$K$504,0))*HLOOKUP(AG$503,$J$500:$R$501,2)</f>
        <v>0</v>
      </c>
      <c r="AH539" s="1003" cm="1">
        <f t="array" ref="AH539">INDEX($H539:$K539,0,MATCH(AH$504,$H$504:$K$504,0))*HLOOKUP(AH$503,$J$500:$R$501,2)</f>
        <v>0</v>
      </c>
      <c r="AI539" s="1003" cm="1">
        <f t="array" ref="AI539">INDEX($H539:$K539,0,MATCH(AI$504,$H$504:$K$504,0))*HLOOKUP(AI$503,$J$500:$R$501,2)</f>
        <v>0</v>
      </c>
      <c r="AJ539" s="1003" cm="1">
        <f t="array" ref="AJ539">INDEX($H539:$K539,0,MATCH(AJ$504,$H$504:$K$504,0))*HLOOKUP(AJ$503,$J$500:$R$501,2)</f>
        <v>0</v>
      </c>
      <c r="AK539" s="1003" cm="1">
        <f t="array" ref="AK539">INDEX($H539:$K539,0,MATCH(AK$504,$H$504:$K$504,0))*HLOOKUP(AK$503,$J$500:$R$501,2)</f>
        <v>0</v>
      </c>
      <c r="AL539" s="1003" cm="1">
        <f t="array" ref="AL539">INDEX($H539:$K539,0,MATCH(AL$504,$H$504:$K$504,0))*HLOOKUP(AL$503,$J$500:$R$501,2)</f>
        <v>0</v>
      </c>
      <c r="AM539" s="1003" cm="1">
        <f t="array" ref="AM539">INDEX($H539:$K539,0,MATCH(AM$504,$H$504:$K$504,0))*HLOOKUP(AM$503,$J$500:$R$501,2)</f>
        <v>0</v>
      </c>
      <c r="AN539" s="1003" cm="1">
        <f t="array" ref="AN539">INDEX($H539:$K539,0,MATCH(AN$504,$H$504:$K$504,0))*HLOOKUP(AN$503,$J$500:$R$501,2)</f>
        <v>0</v>
      </c>
      <c r="AO539" s="1003" cm="1">
        <f t="array" ref="AO539">INDEX($H539:$K539,0,MATCH(AO$504,$H$504:$K$504,0))*HLOOKUP(AO$503,$J$500:$R$501,2)</f>
        <v>0</v>
      </c>
      <c r="AP539" s="1003" cm="1">
        <f t="array" ref="AP539">INDEX($H539:$K539,0,MATCH(AP$504,$H$504:$K$504,0))*HLOOKUP(AP$503,$J$500:$R$501,2)</f>
        <v>0</v>
      </c>
      <c r="AQ539" s="1003" cm="1">
        <f t="array" ref="AQ539">INDEX($H539:$K539,0,MATCH(AQ$504,$H$504:$K$504,0))*HLOOKUP(AQ$503,$J$500:$R$501,2)</f>
        <v>0</v>
      </c>
      <c r="AR539" s="1003" cm="1">
        <f t="array" ref="AR539">INDEX($H539:$K539,0,MATCH(AR$504,$H$504:$K$504,0))*HLOOKUP(AR$503,$J$500:$R$501,2)</f>
        <v>0</v>
      </c>
      <c r="AS539" s="1003" cm="1">
        <f t="array" ref="AS539">INDEX($H539:$K539,0,MATCH(AS$504,$H$504:$K$504,0))*HLOOKUP(AS$503,$J$500:$R$501,2)</f>
        <v>0</v>
      </c>
      <c r="AT539" s="1003" cm="1">
        <f t="array" ref="AT539">INDEX($H539:$K539,0,MATCH(AT$504,$H$504:$K$504,0))*HLOOKUP(AT$503,$J$500:$R$501,2)</f>
        <v>0</v>
      </c>
      <c r="AU539" s="1003" cm="1">
        <f t="array" ref="AU539">INDEX($H539:$K539,0,MATCH(AU$504,$H$504:$K$504,0))*HLOOKUP(AU$503,$J$500:$R$501,2)</f>
        <v>0</v>
      </c>
      <c r="AV539" s="312"/>
      <c r="AW539" s="312"/>
      <c r="AX539" s="243"/>
      <c r="AY539" s="235"/>
      <c r="AZ539" s="235"/>
      <c r="BA539" s="235"/>
    </row>
    <row r="540" spans="1:53" s="76" customFormat="1" ht="15" outlineLevel="1" x14ac:dyDescent="0.25">
      <c r="A540" s="233"/>
      <c r="B540" s="234"/>
      <c r="C540" s="244"/>
      <c r="D540" s="244"/>
      <c r="E540" s="244"/>
      <c r="F540" s="252"/>
      <c r="G540" s="704" t="str">
        <f t="shared" si="78"/>
        <v>YYLWNw</v>
      </c>
      <c r="H540" s="356">
        <f t="shared" ref="H540:K540" si="108">IF(H486&gt;0,1,0)</f>
        <v>0</v>
      </c>
      <c r="I540" s="356">
        <f t="shared" si="108"/>
        <v>0</v>
      </c>
      <c r="J540" s="356">
        <f t="shared" si="108"/>
        <v>0</v>
      </c>
      <c r="K540" s="356">
        <f t="shared" si="108"/>
        <v>0</v>
      </c>
      <c r="L540" s="1003" cm="1">
        <f t="array" ref="L540">INDEX($H540:$K540,0,MATCH(L$504,$H$504:$K$504,0))*HLOOKUP(L$503,$J$500:$R$501,2)</f>
        <v>0</v>
      </c>
      <c r="M540" s="1003" cm="1">
        <f t="array" ref="M540">INDEX($H540:$K540,0,MATCH(M$504,$H$504:$K$504,0))*HLOOKUP(M$503,$J$500:$R$501,2)</f>
        <v>0</v>
      </c>
      <c r="N540" s="1003" cm="1">
        <f t="array" ref="N540">INDEX($H540:$K540,0,MATCH(N$504,$H$504:$K$504,0))*HLOOKUP(N$503,$J$500:$R$501,2)</f>
        <v>0</v>
      </c>
      <c r="O540" s="1003" cm="1">
        <f t="array" ref="O540">INDEX($H540:$K540,0,MATCH(O$504,$H$504:$K$504,0))*HLOOKUP(O$503,$J$500:$R$501,2)</f>
        <v>0</v>
      </c>
      <c r="P540" s="1003" cm="1">
        <f t="array" ref="P540">INDEX($H540:$K540,0,MATCH(P$504,$H$504:$K$504,0))*HLOOKUP(P$503,$J$500:$R$501,2)</f>
        <v>0</v>
      </c>
      <c r="Q540" s="1003" cm="1">
        <f t="array" ref="Q540">INDEX($H540:$K540,0,MATCH(Q$504,$H$504:$K$504,0))*HLOOKUP(Q$503,$J$500:$R$501,2)</f>
        <v>0</v>
      </c>
      <c r="R540" s="1003" cm="1">
        <f t="array" ref="R540">INDEX($H540:$K540,0,MATCH(R$504,$H$504:$K$504,0))*HLOOKUP(R$503,$J$500:$R$501,2)</f>
        <v>0</v>
      </c>
      <c r="S540" s="1003" cm="1">
        <f t="array" ref="S540">INDEX($H540:$K540,0,MATCH(S$504,$H$504:$K$504,0))*HLOOKUP(S$503,$J$500:$R$501,2)</f>
        <v>0</v>
      </c>
      <c r="T540" s="1003" cm="1">
        <f t="array" ref="T540">INDEX($H540:$K540,0,MATCH(T$504,$H$504:$K$504,0))*HLOOKUP(T$503,$J$500:$R$501,2)</f>
        <v>0</v>
      </c>
      <c r="U540" s="1003" cm="1">
        <f t="array" ref="U540">INDEX($H540:$K540,0,MATCH(U$504,$H$504:$K$504,0))*HLOOKUP(U$503,$J$500:$R$501,2)</f>
        <v>0</v>
      </c>
      <c r="V540" s="1003" cm="1">
        <f t="array" ref="V540">INDEX($H540:$K540,0,MATCH(V$504,$H$504:$K$504,0))*HLOOKUP(V$503,$J$500:$R$501,2)</f>
        <v>0</v>
      </c>
      <c r="W540" s="1003" cm="1">
        <f t="array" ref="W540">INDEX($H540:$K540,0,MATCH(W$504,$H$504:$K$504,0))*HLOOKUP(W$503,$J$500:$R$501,2)</f>
        <v>0</v>
      </c>
      <c r="X540" s="1003" cm="1">
        <f t="array" ref="X540">INDEX($H540:$K540,0,MATCH(X$504,$H$504:$K$504,0))*HLOOKUP(X$503,$J$500:$R$501,2)</f>
        <v>0</v>
      </c>
      <c r="Y540" s="1003" cm="1">
        <f t="array" ref="Y540">INDEX($H540:$K540,0,MATCH(Y$504,$H$504:$K$504,0))*HLOOKUP(Y$503,$J$500:$R$501,2)</f>
        <v>0</v>
      </c>
      <c r="Z540" s="1003" cm="1">
        <f t="array" ref="Z540">INDEX($H540:$K540,0,MATCH(Z$504,$H$504:$K$504,0))*HLOOKUP(Z$503,$J$500:$R$501,2)</f>
        <v>0</v>
      </c>
      <c r="AA540" s="1003" cm="1">
        <f t="array" ref="AA540">INDEX($H540:$K540,0,MATCH(AA$504,$H$504:$K$504,0))*HLOOKUP(AA$503,$J$500:$R$501,2)</f>
        <v>0</v>
      </c>
      <c r="AB540" s="1003" cm="1">
        <f t="array" ref="AB540">INDEX($H540:$K540,0,MATCH(AB$504,$H$504:$K$504,0))*HLOOKUP(AB$503,$J$500:$R$501,2)</f>
        <v>0</v>
      </c>
      <c r="AC540" s="1003" cm="1">
        <f t="array" ref="AC540">INDEX($H540:$K540,0,MATCH(AC$504,$H$504:$K$504,0))*HLOOKUP(AC$503,$J$500:$R$501,2)</f>
        <v>0</v>
      </c>
      <c r="AD540" s="1003" cm="1">
        <f t="array" ref="AD540">INDEX($H540:$K540,0,MATCH(AD$504,$H$504:$K$504,0))*HLOOKUP(AD$503,$J$500:$R$501,2)</f>
        <v>0</v>
      </c>
      <c r="AE540" s="1003" cm="1">
        <f t="array" ref="AE540">INDEX($H540:$K540,0,MATCH(AE$504,$H$504:$K$504,0))*HLOOKUP(AE$503,$J$500:$R$501,2)</f>
        <v>0</v>
      </c>
      <c r="AF540" s="1003" cm="1">
        <f t="array" ref="AF540">INDEX($H540:$K540,0,MATCH(AF$504,$H$504:$K$504,0))*HLOOKUP(AF$503,$J$500:$R$501,2)</f>
        <v>0</v>
      </c>
      <c r="AG540" s="1003" cm="1">
        <f t="array" ref="AG540">INDEX($H540:$K540,0,MATCH(AG$504,$H$504:$K$504,0))*HLOOKUP(AG$503,$J$500:$R$501,2)</f>
        <v>0</v>
      </c>
      <c r="AH540" s="1003" cm="1">
        <f t="array" ref="AH540">INDEX($H540:$K540,0,MATCH(AH$504,$H$504:$K$504,0))*HLOOKUP(AH$503,$J$500:$R$501,2)</f>
        <v>0</v>
      </c>
      <c r="AI540" s="1003" cm="1">
        <f t="array" ref="AI540">INDEX($H540:$K540,0,MATCH(AI$504,$H$504:$K$504,0))*HLOOKUP(AI$503,$J$500:$R$501,2)</f>
        <v>0</v>
      </c>
      <c r="AJ540" s="1003" cm="1">
        <f t="array" ref="AJ540">INDEX($H540:$K540,0,MATCH(AJ$504,$H$504:$K$504,0))*HLOOKUP(AJ$503,$J$500:$R$501,2)</f>
        <v>0</v>
      </c>
      <c r="AK540" s="1003" cm="1">
        <f t="array" ref="AK540">INDEX($H540:$K540,0,MATCH(AK$504,$H$504:$K$504,0))*HLOOKUP(AK$503,$J$500:$R$501,2)</f>
        <v>0</v>
      </c>
      <c r="AL540" s="1003" cm="1">
        <f t="array" ref="AL540">INDEX($H540:$K540,0,MATCH(AL$504,$H$504:$K$504,0))*HLOOKUP(AL$503,$J$500:$R$501,2)</f>
        <v>0</v>
      </c>
      <c r="AM540" s="1003" cm="1">
        <f t="array" ref="AM540">INDEX($H540:$K540,0,MATCH(AM$504,$H$504:$K$504,0))*HLOOKUP(AM$503,$J$500:$R$501,2)</f>
        <v>0</v>
      </c>
      <c r="AN540" s="1003" cm="1">
        <f t="array" ref="AN540">INDEX($H540:$K540,0,MATCH(AN$504,$H$504:$K$504,0))*HLOOKUP(AN$503,$J$500:$R$501,2)</f>
        <v>0</v>
      </c>
      <c r="AO540" s="1003" cm="1">
        <f t="array" ref="AO540">INDEX($H540:$K540,0,MATCH(AO$504,$H$504:$K$504,0))*HLOOKUP(AO$503,$J$500:$R$501,2)</f>
        <v>0</v>
      </c>
      <c r="AP540" s="1003" cm="1">
        <f t="array" ref="AP540">INDEX($H540:$K540,0,MATCH(AP$504,$H$504:$K$504,0))*HLOOKUP(AP$503,$J$500:$R$501,2)</f>
        <v>0</v>
      </c>
      <c r="AQ540" s="1003" cm="1">
        <f t="array" ref="AQ540">INDEX($H540:$K540,0,MATCH(AQ$504,$H$504:$K$504,0))*HLOOKUP(AQ$503,$J$500:$R$501,2)</f>
        <v>0</v>
      </c>
      <c r="AR540" s="1003" cm="1">
        <f t="array" ref="AR540">INDEX($H540:$K540,0,MATCH(AR$504,$H$504:$K$504,0))*HLOOKUP(AR$503,$J$500:$R$501,2)</f>
        <v>0</v>
      </c>
      <c r="AS540" s="1003" cm="1">
        <f t="array" ref="AS540">INDEX($H540:$K540,0,MATCH(AS$504,$H$504:$K$504,0))*HLOOKUP(AS$503,$J$500:$R$501,2)</f>
        <v>0</v>
      </c>
      <c r="AT540" s="1003" cm="1">
        <f t="array" ref="AT540">INDEX($H540:$K540,0,MATCH(AT$504,$H$504:$K$504,0))*HLOOKUP(AT$503,$J$500:$R$501,2)</f>
        <v>0</v>
      </c>
      <c r="AU540" s="1003" cm="1">
        <f t="array" ref="AU540">INDEX($H540:$K540,0,MATCH(AU$504,$H$504:$K$504,0))*HLOOKUP(AU$503,$J$500:$R$501,2)</f>
        <v>0</v>
      </c>
      <c r="AV540" s="312"/>
      <c r="AW540" s="312"/>
      <c r="AX540" s="243"/>
      <c r="AY540" s="235"/>
      <c r="AZ540" s="235"/>
      <c r="BA540" s="235"/>
    </row>
    <row r="541" spans="1:53" s="76" customFormat="1" ht="15" outlineLevel="1" x14ac:dyDescent="0.25">
      <c r="A541" s="233"/>
      <c r="B541" s="234"/>
      <c r="C541" s="244"/>
      <c r="D541" s="244"/>
      <c r="E541" s="244"/>
      <c r="F541" s="252"/>
      <c r="G541" s="704" t="str">
        <f t="shared" si="78"/>
        <v>YYWLWz</v>
      </c>
      <c r="H541" s="356">
        <f t="shared" ref="H541:K541" si="109">IF(H487&gt;0,1,0)</f>
        <v>0</v>
      </c>
      <c r="I541" s="356">
        <f t="shared" si="109"/>
        <v>0</v>
      </c>
      <c r="J541" s="356">
        <f t="shared" si="109"/>
        <v>0</v>
      </c>
      <c r="K541" s="356">
        <f t="shared" si="109"/>
        <v>0</v>
      </c>
      <c r="L541" s="1003" cm="1">
        <f t="array" ref="L541">INDEX($H541:$K541,0,MATCH(L$504,$H$504:$K$504,0))*HLOOKUP(L$503,$J$500:$R$501,2)</f>
        <v>0</v>
      </c>
      <c r="M541" s="1003" cm="1">
        <f t="array" ref="M541">INDEX($H541:$K541,0,MATCH(M$504,$H$504:$K$504,0))*HLOOKUP(M$503,$J$500:$R$501,2)</f>
        <v>0</v>
      </c>
      <c r="N541" s="1003" cm="1">
        <f t="array" ref="N541">INDEX($H541:$K541,0,MATCH(N$504,$H$504:$K$504,0))*HLOOKUP(N$503,$J$500:$R$501,2)</f>
        <v>0</v>
      </c>
      <c r="O541" s="1003" cm="1">
        <f t="array" ref="O541">INDEX($H541:$K541,0,MATCH(O$504,$H$504:$K$504,0))*HLOOKUP(O$503,$J$500:$R$501,2)</f>
        <v>0</v>
      </c>
      <c r="P541" s="1003" cm="1">
        <f t="array" ref="P541">INDEX($H541:$K541,0,MATCH(P$504,$H$504:$K$504,0))*HLOOKUP(P$503,$J$500:$R$501,2)</f>
        <v>0</v>
      </c>
      <c r="Q541" s="1003" cm="1">
        <f t="array" ref="Q541">INDEX($H541:$K541,0,MATCH(Q$504,$H$504:$K$504,0))*HLOOKUP(Q$503,$J$500:$R$501,2)</f>
        <v>0</v>
      </c>
      <c r="R541" s="1003" cm="1">
        <f t="array" ref="R541">INDEX($H541:$K541,0,MATCH(R$504,$H$504:$K$504,0))*HLOOKUP(R$503,$J$500:$R$501,2)</f>
        <v>0</v>
      </c>
      <c r="S541" s="1003" cm="1">
        <f t="array" ref="S541">INDEX($H541:$K541,0,MATCH(S$504,$H$504:$K$504,0))*HLOOKUP(S$503,$J$500:$R$501,2)</f>
        <v>0</v>
      </c>
      <c r="T541" s="1003" cm="1">
        <f t="array" ref="T541">INDEX($H541:$K541,0,MATCH(T$504,$H$504:$K$504,0))*HLOOKUP(T$503,$J$500:$R$501,2)</f>
        <v>0</v>
      </c>
      <c r="U541" s="1003" cm="1">
        <f t="array" ref="U541">INDEX($H541:$K541,0,MATCH(U$504,$H$504:$K$504,0))*HLOOKUP(U$503,$J$500:$R$501,2)</f>
        <v>0</v>
      </c>
      <c r="V541" s="1003" cm="1">
        <f t="array" ref="V541">INDEX($H541:$K541,0,MATCH(V$504,$H$504:$K$504,0))*HLOOKUP(V$503,$J$500:$R$501,2)</f>
        <v>0</v>
      </c>
      <c r="W541" s="1003" cm="1">
        <f t="array" ref="W541">INDEX($H541:$K541,0,MATCH(W$504,$H$504:$K$504,0))*HLOOKUP(W$503,$J$500:$R$501,2)</f>
        <v>0</v>
      </c>
      <c r="X541" s="1003" cm="1">
        <f t="array" ref="X541">INDEX($H541:$K541,0,MATCH(X$504,$H$504:$K$504,0))*HLOOKUP(X$503,$J$500:$R$501,2)</f>
        <v>0</v>
      </c>
      <c r="Y541" s="1003" cm="1">
        <f t="array" ref="Y541">INDEX($H541:$K541,0,MATCH(Y$504,$H$504:$K$504,0))*HLOOKUP(Y$503,$J$500:$R$501,2)</f>
        <v>0</v>
      </c>
      <c r="Z541" s="1003" cm="1">
        <f t="array" ref="Z541">INDEX($H541:$K541,0,MATCH(Z$504,$H$504:$K$504,0))*HLOOKUP(Z$503,$J$500:$R$501,2)</f>
        <v>0</v>
      </c>
      <c r="AA541" s="1003" cm="1">
        <f t="array" ref="AA541">INDEX($H541:$K541,0,MATCH(AA$504,$H$504:$K$504,0))*HLOOKUP(AA$503,$J$500:$R$501,2)</f>
        <v>0</v>
      </c>
      <c r="AB541" s="1003" cm="1">
        <f t="array" ref="AB541">INDEX($H541:$K541,0,MATCH(AB$504,$H$504:$K$504,0))*HLOOKUP(AB$503,$J$500:$R$501,2)</f>
        <v>0</v>
      </c>
      <c r="AC541" s="1003" cm="1">
        <f t="array" ref="AC541">INDEX($H541:$K541,0,MATCH(AC$504,$H$504:$K$504,0))*HLOOKUP(AC$503,$J$500:$R$501,2)</f>
        <v>0</v>
      </c>
      <c r="AD541" s="1003" cm="1">
        <f t="array" ref="AD541">INDEX($H541:$K541,0,MATCH(AD$504,$H$504:$K$504,0))*HLOOKUP(AD$503,$J$500:$R$501,2)</f>
        <v>0</v>
      </c>
      <c r="AE541" s="1003" cm="1">
        <f t="array" ref="AE541">INDEX($H541:$K541,0,MATCH(AE$504,$H$504:$K$504,0))*HLOOKUP(AE$503,$J$500:$R$501,2)</f>
        <v>0</v>
      </c>
      <c r="AF541" s="1003" cm="1">
        <f t="array" ref="AF541">INDEX($H541:$K541,0,MATCH(AF$504,$H$504:$K$504,0))*HLOOKUP(AF$503,$J$500:$R$501,2)</f>
        <v>0</v>
      </c>
      <c r="AG541" s="1003" cm="1">
        <f t="array" ref="AG541">INDEX($H541:$K541,0,MATCH(AG$504,$H$504:$K$504,0))*HLOOKUP(AG$503,$J$500:$R$501,2)</f>
        <v>0</v>
      </c>
      <c r="AH541" s="1003" cm="1">
        <f t="array" ref="AH541">INDEX($H541:$K541,0,MATCH(AH$504,$H$504:$K$504,0))*HLOOKUP(AH$503,$J$500:$R$501,2)</f>
        <v>0</v>
      </c>
      <c r="AI541" s="1003" cm="1">
        <f t="array" ref="AI541">INDEX($H541:$K541,0,MATCH(AI$504,$H$504:$K$504,0))*HLOOKUP(AI$503,$J$500:$R$501,2)</f>
        <v>0</v>
      </c>
      <c r="AJ541" s="1003" cm="1">
        <f t="array" ref="AJ541">INDEX($H541:$K541,0,MATCH(AJ$504,$H$504:$K$504,0))*HLOOKUP(AJ$503,$J$500:$R$501,2)</f>
        <v>0</v>
      </c>
      <c r="AK541" s="1003" cm="1">
        <f t="array" ref="AK541">INDEX($H541:$K541,0,MATCH(AK$504,$H$504:$K$504,0))*HLOOKUP(AK$503,$J$500:$R$501,2)</f>
        <v>0</v>
      </c>
      <c r="AL541" s="1003" cm="1">
        <f t="array" ref="AL541">INDEX($H541:$K541,0,MATCH(AL$504,$H$504:$K$504,0))*HLOOKUP(AL$503,$J$500:$R$501,2)</f>
        <v>0</v>
      </c>
      <c r="AM541" s="1003" cm="1">
        <f t="array" ref="AM541">INDEX($H541:$K541,0,MATCH(AM$504,$H$504:$K$504,0))*HLOOKUP(AM$503,$J$500:$R$501,2)</f>
        <v>0</v>
      </c>
      <c r="AN541" s="1003" cm="1">
        <f t="array" ref="AN541">INDEX($H541:$K541,0,MATCH(AN$504,$H$504:$K$504,0))*HLOOKUP(AN$503,$J$500:$R$501,2)</f>
        <v>0</v>
      </c>
      <c r="AO541" s="1003" cm="1">
        <f t="array" ref="AO541">INDEX($H541:$K541,0,MATCH(AO$504,$H$504:$K$504,0))*HLOOKUP(AO$503,$J$500:$R$501,2)</f>
        <v>0</v>
      </c>
      <c r="AP541" s="1003" cm="1">
        <f t="array" ref="AP541">INDEX($H541:$K541,0,MATCH(AP$504,$H$504:$K$504,0))*HLOOKUP(AP$503,$J$500:$R$501,2)</f>
        <v>0</v>
      </c>
      <c r="AQ541" s="1003" cm="1">
        <f t="array" ref="AQ541">INDEX($H541:$K541,0,MATCH(AQ$504,$H$504:$K$504,0))*HLOOKUP(AQ$503,$J$500:$R$501,2)</f>
        <v>0</v>
      </c>
      <c r="AR541" s="1003" cm="1">
        <f t="array" ref="AR541">INDEX($H541:$K541,0,MATCH(AR$504,$H$504:$K$504,0))*HLOOKUP(AR$503,$J$500:$R$501,2)</f>
        <v>0</v>
      </c>
      <c r="AS541" s="1003" cm="1">
        <f t="array" ref="AS541">INDEX($H541:$K541,0,MATCH(AS$504,$H$504:$K$504,0))*HLOOKUP(AS$503,$J$500:$R$501,2)</f>
        <v>0</v>
      </c>
      <c r="AT541" s="1003" cm="1">
        <f t="array" ref="AT541">INDEX($H541:$K541,0,MATCH(AT$504,$H$504:$K$504,0))*HLOOKUP(AT$503,$J$500:$R$501,2)</f>
        <v>0</v>
      </c>
      <c r="AU541" s="1003" cm="1">
        <f t="array" ref="AU541">INDEX($H541:$K541,0,MATCH(AU$504,$H$504:$K$504,0))*HLOOKUP(AU$503,$J$500:$R$501,2)</f>
        <v>0</v>
      </c>
      <c r="AV541" s="312"/>
      <c r="AW541" s="312"/>
      <c r="AX541" s="243"/>
      <c r="AY541" s="235"/>
      <c r="AZ541" s="235"/>
      <c r="BA541" s="235"/>
    </row>
    <row r="542" spans="1:53" s="76" customFormat="1" ht="15" outlineLevel="1" x14ac:dyDescent="0.25">
      <c r="A542" s="233"/>
      <c r="B542" s="234"/>
      <c r="C542" s="244"/>
      <c r="D542" s="244"/>
      <c r="E542" s="244"/>
      <c r="F542" s="252"/>
      <c r="G542" s="704" t="str">
        <f t="shared" si="78"/>
        <v>YYNWLw</v>
      </c>
      <c r="H542" s="356">
        <f t="shared" ref="H542:K542" si="110">IF(H488&gt;0,1,0)</f>
        <v>0</v>
      </c>
      <c r="I542" s="356">
        <f t="shared" si="110"/>
        <v>0</v>
      </c>
      <c r="J542" s="356">
        <f t="shared" si="110"/>
        <v>0</v>
      </c>
      <c r="K542" s="356">
        <f t="shared" si="110"/>
        <v>0</v>
      </c>
      <c r="L542" s="1003" cm="1">
        <f t="array" ref="L542">INDEX($H542:$K542,0,MATCH(L$504,$H$504:$K$504,0))*HLOOKUP(L$503,$J$500:$R$501,2)</f>
        <v>0</v>
      </c>
      <c r="M542" s="1003" cm="1">
        <f t="array" ref="M542">INDEX($H542:$K542,0,MATCH(M$504,$H$504:$K$504,0))*HLOOKUP(M$503,$J$500:$R$501,2)</f>
        <v>0</v>
      </c>
      <c r="N542" s="1003" cm="1">
        <f t="array" ref="N542">INDEX($H542:$K542,0,MATCH(N$504,$H$504:$K$504,0))*HLOOKUP(N$503,$J$500:$R$501,2)</f>
        <v>0</v>
      </c>
      <c r="O542" s="1003" cm="1">
        <f t="array" ref="O542">INDEX($H542:$K542,0,MATCH(O$504,$H$504:$K$504,0))*HLOOKUP(O$503,$J$500:$R$501,2)</f>
        <v>0</v>
      </c>
      <c r="P542" s="1003" cm="1">
        <f t="array" ref="P542">INDEX($H542:$K542,0,MATCH(P$504,$H$504:$K$504,0))*HLOOKUP(P$503,$J$500:$R$501,2)</f>
        <v>0</v>
      </c>
      <c r="Q542" s="1003" cm="1">
        <f t="array" ref="Q542">INDEX($H542:$K542,0,MATCH(Q$504,$H$504:$K$504,0))*HLOOKUP(Q$503,$J$500:$R$501,2)</f>
        <v>0</v>
      </c>
      <c r="R542" s="1003" cm="1">
        <f t="array" ref="R542">INDEX($H542:$K542,0,MATCH(R$504,$H$504:$K$504,0))*HLOOKUP(R$503,$J$500:$R$501,2)</f>
        <v>0</v>
      </c>
      <c r="S542" s="1003" cm="1">
        <f t="array" ref="S542">INDEX($H542:$K542,0,MATCH(S$504,$H$504:$K$504,0))*HLOOKUP(S$503,$J$500:$R$501,2)</f>
        <v>0</v>
      </c>
      <c r="T542" s="1003" cm="1">
        <f t="array" ref="T542">INDEX($H542:$K542,0,MATCH(T$504,$H$504:$K$504,0))*HLOOKUP(T$503,$J$500:$R$501,2)</f>
        <v>0</v>
      </c>
      <c r="U542" s="1003" cm="1">
        <f t="array" ref="U542">INDEX($H542:$K542,0,MATCH(U$504,$H$504:$K$504,0))*HLOOKUP(U$503,$J$500:$R$501,2)</f>
        <v>0</v>
      </c>
      <c r="V542" s="1003" cm="1">
        <f t="array" ref="V542">INDEX($H542:$K542,0,MATCH(V$504,$H$504:$K$504,0))*HLOOKUP(V$503,$J$500:$R$501,2)</f>
        <v>0</v>
      </c>
      <c r="W542" s="1003" cm="1">
        <f t="array" ref="W542">INDEX($H542:$K542,0,MATCH(W$504,$H$504:$K$504,0))*HLOOKUP(W$503,$J$500:$R$501,2)</f>
        <v>0</v>
      </c>
      <c r="X542" s="1003" cm="1">
        <f t="array" ref="X542">INDEX($H542:$K542,0,MATCH(X$504,$H$504:$K$504,0))*HLOOKUP(X$503,$J$500:$R$501,2)</f>
        <v>0</v>
      </c>
      <c r="Y542" s="1003" cm="1">
        <f t="array" ref="Y542">INDEX($H542:$K542,0,MATCH(Y$504,$H$504:$K$504,0))*HLOOKUP(Y$503,$J$500:$R$501,2)</f>
        <v>0</v>
      </c>
      <c r="Z542" s="1003" cm="1">
        <f t="array" ref="Z542">INDEX($H542:$K542,0,MATCH(Z$504,$H$504:$K$504,0))*HLOOKUP(Z$503,$J$500:$R$501,2)</f>
        <v>0</v>
      </c>
      <c r="AA542" s="1003" cm="1">
        <f t="array" ref="AA542">INDEX($H542:$K542,0,MATCH(AA$504,$H$504:$K$504,0))*HLOOKUP(AA$503,$J$500:$R$501,2)</f>
        <v>0</v>
      </c>
      <c r="AB542" s="1003" cm="1">
        <f t="array" ref="AB542">INDEX($H542:$K542,0,MATCH(AB$504,$H$504:$K$504,0))*HLOOKUP(AB$503,$J$500:$R$501,2)</f>
        <v>0</v>
      </c>
      <c r="AC542" s="1003" cm="1">
        <f t="array" ref="AC542">INDEX($H542:$K542,0,MATCH(AC$504,$H$504:$K$504,0))*HLOOKUP(AC$503,$J$500:$R$501,2)</f>
        <v>0</v>
      </c>
      <c r="AD542" s="1003" cm="1">
        <f t="array" ref="AD542">INDEX($H542:$K542,0,MATCH(AD$504,$H$504:$K$504,0))*HLOOKUP(AD$503,$J$500:$R$501,2)</f>
        <v>0</v>
      </c>
      <c r="AE542" s="1003" cm="1">
        <f t="array" ref="AE542">INDEX($H542:$K542,0,MATCH(AE$504,$H$504:$K$504,0))*HLOOKUP(AE$503,$J$500:$R$501,2)</f>
        <v>0</v>
      </c>
      <c r="AF542" s="1003" cm="1">
        <f t="array" ref="AF542">INDEX($H542:$K542,0,MATCH(AF$504,$H$504:$K$504,0))*HLOOKUP(AF$503,$J$500:$R$501,2)</f>
        <v>0</v>
      </c>
      <c r="AG542" s="1003" cm="1">
        <f t="array" ref="AG542">INDEX($H542:$K542,0,MATCH(AG$504,$H$504:$K$504,0))*HLOOKUP(AG$503,$J$500:$R$501,2)</f>
        <v>0</v>
      </c>
      <c r="AH542" s="1003" cm="1">
        <f t="array" ref="AH542">INDEX($H542:$K542,0,MATCH(AH$504,$H$504:$K$504,0))*HLOOKUP(AH$503,$J$500:$R$501,2)</f>
        <v>0</v>
      </c>
      <c r="AI542" s="1003" cm="1">
        <f t="array" ref="AI542">INDEX($H542:$K542,0,MATCH(AI$504,$H$504:$K$504,0))*HLOOKUP(AI$503,$J$500:$R$501,2)</f>
        <v>0</v>
      </c>
      <c r="AJ542" s="1003" cm="1">
        <f t="array" ref="AJ542">INDEX($H542:$K542,0,MATCH(AJ$504,$H$504:$K$504,0))*HLOOKUP(AJ$503,$J$500:$R$501,2)</f>
        <v>0</v>
      </c>
      <c r="AK542" s="1003" cm="1">
        <f t="array" ref="AK542">INDEX($H542:$K542,0,MATCH(AK$504,$H$504:$K$504,0))*HLOOKUP(AK$503,$J$500:$R$501,2)</f>
        <v>0</v>
      </c>
      <c r="AL542" s="1003" cm="1">
        <f t="array" ref="AL542">INDEX($H542:$K542,0,MATCH(AL$504,$H$504:$K$504,0))*HLOOKUP(AL$503,$J$500:$R$501,2)</f>
        <v>0</v>
      </c>
      <c r="AM542" s="1003" cm="1">
        <f t="array" ref="AM542">INDEX($H542:$K542,0,MATCH(AM$504,$H$504:$K$504,0))*HLOOKUP(AM$503,$J$500:$R$501,2)</f>
        <v>0</v>
      </c>
      <c r="AN542" s="1003" cm="1">
        <f t="array" ref="AN542">INDEX($H542:$K542,0,MATCH(AN$504,$H$504:$K$504,0))*HLOOKUP(AN$503,$J$500:$R$501,2)</f>
        <v>0</v>
      </c>
      <c r="AO542" s="1003" cm="1">
        <f t="array" ref="AO542">INDEX($H542:$K542,0,MATCH(AO$504,$H$504:$K$504,0))*HLOOKUP(AO$503,$J$500:$R$501,2)</f>
        <v>0</v>
      </c>
      <c r="AP542" s="1003" cm="1">
        <f t="array" ref="AP542">INDEX($H542:$K542,0,MATCH(AP$504,$H$504:$K$504,0))*HLOOKUP(AP$503,$J$500:$R$501,2)</f>
        <v>0</v>
      </c>
      <c r="AQ542" s="1003" cm="1">
        <f t="array" ref="AQ542">INDEX($H542:$K542,0,MATCH(AQ$504,$H$504:$K$504,0))*HLOOKUP(AQ$503,$J$500:$R$501,2)</f>
        <v>0</v>
      </c>
      <c r="AR542" s="1003" cm="1">
        <f t="array" ref="AR542">INDEX($H542:$K542,0,MATCH(AR$504,$H$504:$K$504,0))*HLOOKUP(AR$503,$J$500:$R$501,2)</f>
        <v>0</v>
      </c>
      <c r="AS542" s="1003" cm="1">
        <f t="array" ref="AS542">INDEX($H542:$K542,0,MATCH(AS$504,$H$504:$K$504,0))*HLOOKUP(AS$503,$J$500:$R$501,2)</f>
        <v>0</v>
      </c>
      <c r="AT542" s="1003" cm="1">
        <f t="array" ref="AT542">INDEX($H542:$K542,0,MATCH(AT$504,$H$504:$K$504,0))*HLOOKUP(AT$503,$J$500:$R$501,2)</f>
        <v>0</v>
      </c>
      <c r="AU542" s="1003" cm="1">
        <f t="array" ref="AU542">INDEX($H542:$K542,0,MATCH(AU$504,$H$504:$K$504,0))*HLOOKUP(AU$503,$J$500:$R$501,2)</f>
        <v>0</v>
      </c>
      <c r="AV542" s="312"/>
      <c r="AW542" s="312"/>
      <c r="AX542" s="243"/>
      <c r="AY542" s="235"/>
      <c r="AZ542" s="235"/>
      <c r="BA542" s="235"/>
    </row>
    <row r="543" spans="1:53" s="76" customFormat="1" ht="15" outlineLevel="1" x14ac:dyDescent="0.25">
      <c r="A543" s="233"/>
      <c r="B543" s="234"/>
      <c r="C543" s="244"/>
      <c r="D543" s="244"/>
      <c r="E543" s="244"/>
      <c r="F543" s="252"/>
      <c r="G543" s="704" t="str">
        <f t="shared" si="78"/>
        <v>AYAA2A1w</v>
      </c>
      <c r="H543" s="356">
        <f t="shared" ref="H543:K543" si="111">IF(H489&gt;0,1,0)</f>
        <v>0</v>
      </c>
      <c r="I543" s="356">
        <f t="shared" si="111"/>
        <v>0</v>
      </c>
      <c r="J543" s="356">
        <f t="shared" si="111"/>
        <v>0</v>
      </c>
      <c r="K543" s="356">
        <f t="shared" si="111"/>
        <v>0</v>
      </c>
      <c r="L543" s="1003" cm="1">
        <f t="array" ref="L543">INDEX($H543:$K543,0,MATCH(L$504,$H$504:$K$504,0))*HLOOKUP(L$503,$J$500:$R$501,2)</f>
        <v>0</v>
      </c>
      <c r="M543" s="1003" cm="1">
        <f t="array" ref="M543">INDEX($H543:$K543,0,MATCH(M$504,$H$504:$K$504,0))*HLOOKUP(M$503,$J$500:$R$501,2)</f>
        <v>0</v>
      </c>
      <c r="N543" s="1003" cm="1">
        <f t="array" ref="N543">INDEX($H543:$K543,0,MATCH(N$504,$H$504:$K$504,0))*HLOOKUP(N$503,$J$500:$R$501,2)</f>
        <v>0</v>
      </c>
      <c r="O543" s="1003" cm="1">
        <f t="array" ref="O543">INDEX($H543:$K543,0,MATCH(O$504,$H$504:$K$504,0))*HLOOKUP(O$503,$J$500:$R$501,2)</f>
        <v>0</v>
      </c>
      <c r="P543" s="1003" cm="1">
        <f t="array" ref="P543">INDEX($H543:$K543,0,MATCH(P$504,$H$504:$K$504,0))*HLOOKUP(P$503,$J$500:$R$501,2)</f>
        <v>0</v>
      </c>
      <c r="Q543" s="1003" cm="1">
        <f t="array" ref="Q543">INDEX($H543:$K543,0,MATCH(Q$504,$H$504:$K$504,0))*HLOOKUP(Q$503,$J$500:$R$501,2)</f>
        <v>0</v>
      </c>
      <c r="R543" s="1003" cm="1">
        <f t="array" ref="R543">INDEX($H543:$K543,0,MATCH(R$504,$H$504:$K$504,0))*HLOOKUP(R$503,$J$500:$R$501,2)</f>
        <v>0</v>
      </c>
      <c r="S543" s="1003" cm="1">
        <f t="array" ref="S543">INDEX($H543:$K543,0,MATCH(S$504,$H$504:$K$504,0))*HLOOKUP(S$503,$J$500:$R$501,2)</f>
        <v>0</v>
      </c>
      <c r="T543" s="1003" cm="1">
        <f t="array" ref="T543">INDEX($H543:$K543,0,MATCH(T$504,$H$504:$K$504,0))*HLOOKUP(T$503,$J$500:$R$501,2)</f>
        <v>0</v>
      </c>
      <c r="U543" s="1003" cm="1">
        <f t="array" ref="U543">INDEX($H543:$K543,0,MATCH(U$504,$H$504:$K$504,0))*HLOOKUP(U$503,$J$500:$R$501,2)</f>
        <v>0</v>
      </c>
      <c r="V543" s="1003" cm="1">
        <f t="array" ref="V543">INDEX($H543:$K543,0,MATCH(V$504,$H$504:$K$504,0))*HLOOKUP(V$503,$J$500:$R$501,2)</f>
        <v>0</v>
      </c>
      <c r="W543" s="1003" cm="1">
        <f t="array" ref="W543">INDEX($H543:$K543,0,MATCH(W$504,$H$504:$K$504,0))*HLOOKUP(W$503,$J$500:$R$501,2)</f>
        <v>0</v>
      </c>
      <c r="X543" s="1003" cm="1">
        <f t="array" ref="X543">INDEX($H543:$K543,0,MATCH(X$504,$H$504:$K$504,0))*HLOOKUP(X$503,$J$500:$R$501,2)</f>
        <v>0</v>
      </c>
      <c r="Y543" s="1003" cm="1">
        <f t="array" ref="Y543">INDEX($H543:$K543,0,MATCH(Y$504,$H$504:$K$504,0))*HLOOKUP(Y$503,$J$500:$R$501,2)</f>
        <v>0</v>
      </c>
      <c r="Z543" s="1003" cm="1">
        <f t="array" ref="Z543">INDEX($H543:$K543,0,MATCH(Z$504,$H$504:$K$504,0))*HLOOKUP(Z$503,$J$500:$R$501,2)</f>
        <v>0</v>
      </c>
      <c r="AA543" s="1003" cm="1">
        <f t="array" ref="AA543">INDEX($H543:$K543,0,MATCH(AA$504,$H$504:$K$504,0))*HLOOKUP(AA$503,$J$500:$R$501,2)</f>
        <v>0</v>
      </c>
      <c r="AB543" s="1003" cm="1">
        <f t="array" ref="AB543">INDEX($H543:$K543,0,MATCH(AB$504,$H$504:$K$504,0))*HLOOKUP(AB$503,$J$500:$R$501,2)</f>
        <v>0</v>
      </c>
      <c r="AC543" s="1003" cm="1">
        <f t="array" ref="AC543">INDEX($H543:$K543,0,MATCH(AC$504,$H$504:$K$504,0))*HLOOKUP(AC$503,$J$500:$R$501,2)</f>
        <v>0</v>
      </c>
      <c r="AD543" s="1003" cm="1">
        <f t="array" ref="AD543">INDEX($H543:$K543,0,MATCH(AD$504,$H$504:$K$504,0))*HLOOKUP(AD$503,$J$500:$R$501,2)</f>
        <v>0</v>
      </c>
      <c r="AE543" s="1003" cm="1">
        <f t="array" ref="AE543">INDEX($H543:$K543,0,MATCH(AE$504,$H$504:$K$504,0))*HLOOKUP(AE$503,$J$500:$R$501,2)</f>
        <v>0</v>
      </c>
      <c r="AF543" s="1003" cm="1">
        <f t="array" ref="AF543">INDEX($H543:$K543,0,MATCH(AF$504,$H$504:$K$504,0))*HLOOKUP(AF$503,$J$500:$R$501,2)</f>
        <v>0</v>
      </c>
      <c r="AG543" s="1003" cm="1">
        <f t="array" ref="AG543">INDEX($H543:$K543,0,MATCH(AG$504,$H$504:$K$504,0))*HLOOKUP(AG$503,$J$500:$R$501,2)</f>
        <v>0</v>
      </c>
      <c r="AH543" s="1003" cm="1">
        <f t="array" ref="AH543">INDEX($H543:$K543,0,MATCH(AH$504,$H$504:$K$504,0))*HLOOKUP(AH$503,$J$500:$R$501,2)</f>
        <v>0</v>
      </c>
      <c r="AI543" s="1003" cm="1">
        <f t="array" ref="AI543">INDEX($H543:$K543,0,MATCH(AI$504,$H$504:$K$504,0))*HLOOKUP(AI$503,$J$500:$R$501,2)</f>
        <v>0</v>
      </c>
      <c r="AJ543" s="1003" cm="1">
        <f t="array" ref="AJ543">INDEX($H543:$K543,0,MATCH(AJ$504,$H$504:$K$504,0))*HLOOKUP(AJ$503,$J$500:$R$501,2)</f>
        <v>0</v>
      </c>
      <c r="AK543" s="1003" cm="1">
        <f t="array" ref="AK543">INDEX($H543:$K543,0,MATCH(AK$504,$H$504:$K$504,0))*HLOOKUP(AK$503,$J$500:$R$501,2)</f>
        <v>0</v>
      </c>
      <c r="AL543" s="1003" cm="1">
        <f t="array" ref="AL543">INDEX($H543:$K543,0,MATCH(AL$504,$H$504:$K$504,0))*HLOOKUP(AL$503,$J$500:$R$501,2)</f>
        <v>0</v>
      </c>
      <c r="AM543" s="1003" cm="1">
        <f t="array" ref="AM543">INDEX($H543:$K543,0,MATCH(AM$504,$H$504:$K$504,0))*HLOOKUP(AM$503,$J$500:$R$501,2)</f>
        <v>0</v>
      </c>
      <c r="AN543" s="1003" cm="1">
        <f t="array" ref="AN543">INDEX($H543:$K543,0,MATCH(AN$504,$H$504:$K$504,0))*HLOOKUP(AN$503,$J$500:$R$501,2)</f>
        <v>0</v>
      </c>
      <c r="AO543" s="1003" cm="1">
        <f t="array" ref="AO543">INDEX($H543:$K543,0,MATCH(AO$504,$H$504:$K$504,0))*HLOOKUP(AO$503,$J$500:$R$501,2)</f>
        <v>0</v>
      </c>
      <c r="AP543" s="1003" cm="1">
        <f t="array" ref="AP543">INDEX($H543:$K543,0,MATCH(AP$504,$H$504:$K$504,0))*HLOOKUP(AP$503,$J$500:$R$501,2)</f>
        <v>0</v>
      </c>
      <c r="AQ543" s="1003" cm="1">
        <f t="array" ref="AQ543">INDEX($H543:$K543,0,MATCH(AQ$504,$H$504:$K$504,0))*HLOOKUP(AQ$503,$J$500:$R$501,2)</f>
        <v>0</v>
      </c>
      <c r="AR543" s="1003" cm="1">
        <f t="array" ref="AR543">INDEX($H543:$K543,0,MATCH(AR$504,$H$504:$K$504,0))*HLOOKUP(AR$503,$J$500:$R$501,2)</f>
        <v>0</v>
      </c>
      <c r="AS543" s="1003" cm="1">
        <f t="array" ref="AS543">INDEX($H543:$K543,0,MATCH(AS$504,$H$504:$K$504,0))*HLOOKUP(AS$503,$J$500:$R$501,2)</f>
        <v>0</v>
      </c>
      <c r="AT543" s="1003" cm="1">
        <f t="array" ref="AT543">INDEX($H543:$K543,0,MATCH(AT$504,$H$504:$K$504,0))*HLOOKUP(AT$503,$J$500:$R$501,2)</f>
        <v>0</v>
      </c>
      <c r="AU543" s="1003" cm="1">
        <f t="array" ref="AU543">INDEX($H543:$K543,0,MATCH(AU$504,$H$504:$K$504,0))*HLOOKUP(AU$503,$J$500:$R$501,2)</f>
        <v>0</v>
      </c>
      <c r="AV543" s="312"/>
      <c r="AW543" s="312"/>
      <c r="AX543" s="243"/>
      <c r="AY543" s="235"/>
      <c r="AZ543" s="235"/>
      <c r="BA543" s="235"/>
    </row>
    <row r="544" spans="1:53" s="76" customFormat="1" ht="15" outlineLevel="1" x14ac:dyDescent="0.25">
      <c r="A544" s="233"/>
      <c r="B544" s="234"/>
      <c r="C544" s="244"/>
      <c r="D544" s="244"/>
      <c r="E544" s="244"/>
      <c r="F544" s="252"/>
      <c r="G544" s="704" t="str">
        <f t="shared" si="78"/>
        <v>AAWA2A1a</v>
      </c>
      <c r="H544" s="356">
        <f t="shared" ref="H544:K544" si="112">IF(H490&gt;0,1,0)</f>
        <v>0</v>
      </c>
      <c r="I544" s="356">
        <f t="shared" si="112"/>
        <v>0</v>
      </c>
      <c r="J544" s="356">
        <f t="shared" si="112"/>
        <v>0</v>
      </c>
      <c r="K544" s="356">
        <f t="shared" si="112"/>
        <v>0</v>
      </c>
      <c r="L544" s="1003" cm="1">
        <f t="array" ref="L544">INDEX($H544:$K544,0,MATCH(L$504,$H$504:$K$504,0))*HLOOKUP(L$503,$J$500:$R$501,2)</f>
        <v>0</v>
      </c>
      <c r="M544" s="1003" cm="1">
        <f t="array" ref="M544">INDEX($H544:$K544,0,MATCH(M$504,$H$504:$K$504,0))*HLOOKUP(M$503,$J$500:$R$501,2)</f>
        <v>0</v>
      </c>
      <c r="N544" s="1003" cm="1">
        <f t="array" ref="N544">INDEX($H544:$K544,0,MATCH(N$504,$H$504:$K$504,0))*HLOOKUP(N$503,$J$500:$R$501,2)</f>
        <v>0</v>
      </c>
      <c r="O544" s="1003" cm="1">
        <f t="array" ref="O544">INDEX($H544:$K544,0,MATCH(O$504,$H$504:$K$504,0))*HLOOKUP(O$503,$J$500:$R$501,2)</f>
        <v>0</v>
      </c>
      <c r="P544" s="1003" cm="1">
        <f t="array" ref="P544">INDEX($H544:$K544,0,MATCH(P$504,$H$504:$K$504,0))*HLOOKUP(P$503,$J$500:$R$501,2)</f>
        <v>0</v>
      </c>
      <c r="Q544" s="1003" cm="1">
        <f t="array" ref="Q544">INDEX($H544:$K544,0,MATCH(Q$504,$H$504:$K$504,0))*HLOOKUP(Q$503,$J$500:$R$501,2)</f>
        <v>0</v>
      </c>
      <c r="R544" s="1003" cm="1">
        <f t="array" ref="R544">INDEX($H544:$K544,0,MATCH(R$504,$H$504:$K$504,0))*HLOOKUP(R$503,$J$500:$R$501,2)</f>
        <v>0</v>
      </c>
      <c r="S544" s="1003" cm="1">
        <f t="array" ref="S544">INDEX($H544:$K544,0,MATCH(S$504,$H$504:$K$504,0))*HLOOKUP(S$503,$J$500:$R$501,2)</f>
        <v>0</v>
      </c>
      <c r="T544" s="1003" cm="1">
        <f t="array" ref="T544">INDEX($H544:$K544,0,MATCH(T$504,$H$504:$K$504,0))*HLOOKUP(T$503,$J$500:$R$501,2)</f>
        <v>0</v>
      </c>
      <c r="U544" s="1003" cm="1">
        <f t="array" ref="U544">INDEX($H544:$K544,0,MATCH(U$504,$H$504:$K$504,0))*HLOOKUP(U$503,$J$500:$R$501,2)</f>
        <v>0</v>
      </c>
      <c r="V544" s="1003" cm="1">
        <f t="array" ref="V544">INDEX($H544:$K544,0,MATCH(V$504,$H$504:$K$504,0))*HLOOKUP(V$503,$J$500:$R$501,2)</f>
        <v>0</v>
      </c>
      <c r="W544" s="1003" cm="1">
        <f t="array" ref="W544">INDEX($H544:$K544,0,MATCH(W$504,$H$504:$K$504,0))*HLOOKUP(W$503,$J$500:$R$501,2)</f>
        <v>0</v>
      </c>
      <c r="X544" s="1003" cm="1">
        <f t="array" ref="X544">INDEX($H544:$K544,0,MATCH(X$504,$H$504:$K$504,0))*HLOOKUP(X$503,$J$500:$R$501,2)</f>
        <v>0</v>
      </c>
      <c r="Y544" s="1003" cm="1">
        <f t="array" ref="Y544">INDEX($H544:$K544,0,MATCH(Y$504,$H$504:$K$504,0))*HLOOKUP(Y$503,$J$500:$R$501,2)</f>
        <v>0</v>
      </c>
      <c r="Z544" s="1003" cm="1">
        <f t="array" ref="Z544">INDEX($H544:$K544,0,MATCH(Z$504,$H$504:$K$504,0))*HLOOKUP(Z$503,$J$500:$R$501,2)</f>
        <v>0</v>
      </c>
      <c r="AA544" s="1003" cm="1">
        <f t="array" ref="AA544">INDEX($H544:$K544,0,MATCH(AA$504,$H$504:$K$504,0))*HLOOKUP(AA$503,$J$500:$R$501,2)</f>
        <v>0</v>
      </c>
      <c r="AB544" s="1003" cm="1">
        <f t="array" ref="AB544">INDEX($H544:$K544,0,MATCH(AB$504,$H$504:$K$504,0))*HLOOKUP(AB$503,$J$500:$R$501,2)</f>
        <v>0</v>
      </c>
      <c r="AC544" s="1003" cm="1">
        <f t="array" ref="AC544">INDEX($H544:$K544,0,MATCH(AC$504,$H$504:$K$504,0))*HLOOKUP(AC$503,$J$500:$R$501,2)</f>
        <v>0</v>
      </c>
      <c r="AD544" s="1003" cm="1">
        <f t="array" ref="AD544">INDEX($H544:$K544,0,MATCH(AD$504,$H$504:$K$504,0))*HLOOKUP(AD$503,$J$500:$R$501,2)</f>
        <v>0</v>
      </c>
      <c r="AE544" s="1003" cm="1">
        <f t="array" ref="AE544">INDEX($H544:$K544,0,MATCH(AE$504,$H$504:$K$504,0))*HLOOKUP(AE$503,$J$500:$R$501,2)</f>
        <v>0</v>
      </c>
      <c r="AF544" s="1003" cm="1">
        <f t="array" ref="AF544">INDEX($H544:$K544,0,MATCH(AF$504,$H$504:$K$504,0))*HLOOKUP(AF$503,$J$500:$R$501,2)</f>
        <v>0</v>
      </c>
      <c r="AG544" s="1003" cm="1">
        <f t="array" ref="AG544">INDEX($H544:$K544,0,MATCH(AG$504,$H$504:$K$504,0))*HLOOKUP(AG$503,$J$500:$R$501,2)</f>
        <v>0</v>
      </c>
      <c r="AH544" s="1003" cm="1">
        <f t="array" ref="AH544">INDEX($H544:$K544,0,MATCH(AH$504,$H$504:$K$504,0))*HLOOKUP(AH$503,$J$500:$R$501,2)</f>
        <v>0</v>
      </c>
      <c r="AI544" s="1003" cm="1">
        <f t="array" ref="AI544">INDEX($H544:$K544,0,MATCH(AI$504,$H$504:$K$504,0))*HLOOKUP(AI$503,$J$500:$R$501,2)</f>
        <v>0</v>
      </c>
      <c r="AJ544" s="1003" cm="1">
        <f t="array" ref="AJ544">INDEX($H544:$K544,0,MATCH(AJ$504,$H$504:$K$504,0))*HLOOKUP(AJ$503,$J$500:$R$501,2)</f>
        <v>0</v>
      </c>
      <c r="AK544" s="1003" cm="1">
        <f t="array" ref="AK544">INDEX($H544:$K544,0,MATCH(AK$504,$H$504:$K$504,0))*HLOOKUP(AK$503,$J$500:$R$501,2)</f>
        <v>0</v>
      </c>
      <c r="AL544" s="1003" cm="1">
        <f t="array" ref="AL544">INDEX($H544:$K544,0,MATCH(AL$504,$H$504:$K$504,0))*HLOOKUP(AL$503,$J$500:$R$501,2)</f>
        <v>0</v>
      </c>
      <c r="AM544" s="1003" cm="1">
        <f t="array" ref="AM544">INDEX($H544:$K544,0,MATCH(AM$504,$H$504:$K$504,0))*HLOOKUP(AM$503,$J$500:$R$501,2)</f>
        <v>0</v>
      </c>
      <c r="AN544" s="1003" cm="1">
        <f t="array" ref="AN544">INDEX($H544:$K544,0,MATCH(AN$504,$H$504:$K$504,0))*HLOOKUP(AN$503,$J$500:$R$501,2)</f>
        <v>0</v>
      </c>
      <c r="AO544" s="1003" cm="1">
        <f t="array" ref="AO544">INDEX($H544:$K544,0,MATCH(AO$504,$H$504:$K$504,0))*HLOOKUP(AO$503,$J$500:$R$501,2)</f>
        <v>0</v>
      </c>
      <c r="AP544" s="1003" cm="1">
        <f t="array" ref="AP544">INDEX($H544:$K544,0,MATCH(AP$504,$H$504:$K$504,0))*HLOOKUP(AP$503,$J$500:$R$501,2)</f>
        <v>0</v>
      </c>
      <c r="AQ544" s="1003" cm="1">
        <f t="array" ref="AQ544">INDEX($H544:$K544,0,MATCH(AQ$504,$H$504:$K$504,0))*HLOOKUP(AQ$503,$J$500:$R$501,2)</f>
        <v>0</v>
      </c>
      <c r="AR544" s="1003" cm="1">
        <f t="array" ref="AR544">INDEX($H544:$K544,0,MATCH(AR$504,$H$504:$K$504,0))*HLOOKUP(AR$503,$J$500:$R$501,2)</f>
        <v>0</v>
      </c>
      <c r="AS544" s="1003" cm="1">
        <f t="array" ref="AS544">INDEX($H544:$K544,0,MATCH(AS$504,$H$504:$K$504,0))*HLOOKUP(AS$503,$J$500:$R$501,2)</f>
        <v>0</v>
      </c>
      <c r="AT544" s="1003" cm="1">
        <f t="array" ref="AT544">INDEX($H544:$K544,0,MATCH(AT$504,$H$504:$K$504,0))*HLOOKUP(AT$503,$J$500:$R$501,2)</f>
        <v>0</v>
      </c>
      <c r="AU544" s="1003" cm="1">
        <f t="array" ref="AU544">INDEX($H544:$K544,0,MATCH(AU$504,$H$504:$K$504,0))*HLOOKUP(AU$503,$J$500:$R$501,2)</f>
        <v>0</v>
      </c>
      <c r="AV544" s="312"/>
      <c r="AW544" s="312"/>
      <c r="AX544" s="243"/>
      <c r="AY544" s="235"/>
      <c r="AZ544" s="235"/>
      <c r="BA544" s="235"/>
    </row>
    <row r="545" spans="1:91" s="76" customFormat="1" ht="15" outlineLevel="1" x14ac:dyDescent="0.25">
      <c r="A545" s="233"/>
      <c r="B545" s="234"/>
      <c r="C545" s="244"/>
      <c r="D545" s="244"/>
      <c r="E545" s="244"/>
      <c r="F545" s="252"/>
      <c r="G545" s="704" t="str">
        <f t="shared" si="78"/>
        <v>AAAWA1a</v>
      </c>
      <c r="H545" s="356">
        <f t="shared" ref="H545:K545" si="113">IF(H491&gt;0,1,0)</f>
        <v>0</v>
      </c>
      <c r="I545" s="356">
        <f t="shared" si="113"/>
        <v>0</v>
      </c>
      <c r="J545" s="356">
        <f t="shared" si="113"/>
        <v>0</v>
      </c>
      <c r="K545" s="356">
        <f t="shared" si="113"/>
        <v>0</v>
      </c>
      <c r="L545" s="1003" cm="1">
        <f t="array" ref="L545">INDEX($H545:$K545,0,MATCH(L$504,$H$504:$K$504,0))*HLOOKUP(L$503,$J$500:$R$501,2)</f>
        <v>0</v>
      </c>
      <c r="M545" s="1003" cm="1">
        <f t="array" ref="M545">INDEX($H545:$K545,0,MATCH(M$504,$H$504:$K$504,0))*HLOOKUP(M$503,$J$500:$R$501,2)</f>
        <v>0</v>
      </c>
      <c r="N545" s="1003" cm="1">
        <f t="array" ref="N545">INDEX($H545:$K545,0,MATCH(N$504,$H$504:$K$504,0))*HLOOKUP(N$503,$J$500:$R$501,2)</f>
        <v>0</v>
      </c>
      <c r="O545" s="1003" cm="1">
        <f t="array" ref="O545">INDEX($H545:$K545,0,MATCH(O$504,$H$504:$K$504,0))*HLOOKUP(O$503,$J$500:$R$501,2)</f>
        <v>0</v>
      </c>
      <c r="P545" s="1003" cm="1">
        <f t="array" ref="P545">INDEX($H545:$K545,0,MATCH(P$504,$H$504:$K$504,0))*HLOOKUP(P$503,$J$500:$R$501,2)</f>
        <v>0</v>
      </c>
      <c r="Q545" s="1003" cm="1">
        <f t="array" ref="Q545">INDEX($H545:$K545,0,MATCH(Q$504,$H$504:$K$504,0))*HLOOKUP(Q$503,$J$500:$R$501,2)</f>
        <v>0</v>
      </c>
      <c r="R545" s="1003" cm="1">
        <f t="array" ref="R545">INDEX($H545:$K545,0,MATCH(R$504,$H$504:$K$504,0))*HLOOKUP(R$503,$J$500:$R$501,2)</f>
        <v>0</v>
      </c>
      <c r="S545" s="1003" cm="1">
        <f t="array" ref="S545">INDEX($H545:$K545,0,MATCH(S$504,$H$504:$K$504,0))*HLOOKUP(S$503,$J$500:$R$501,2)</f>
        <v>0</v>
      </c>
      <c r="T545" s="1003" cm="1">
        <f t="array" ref="T545">INDEX($H545:$K545,0,MATCH(T$504,$H$504:$K$504,0))*HLOOKUP(T$503,$J$500:$R$501,2)</f>
        <v>0</v>
      </c>
      <c r="U545" s="1003" cm="1">
        <f t="array" ref="U545">INDEX($H545:$K545,0,MATCH(U$504,$H$504:$K$504,0))*HLOOKUP(U$503,$J$500:$R$501,2)</f>
        <v>0</v>
      </c>
      <c r="V545" s="1003" cm="1">
        <f t="array" ref="V545">INDEX($H545:$K545,0,MATCH(V$504,$H$504:$K$504,0))*HLOOKUP(V$503,$J$500:$R$501,2)</f>
        <v>0</v>
      </c>
      <c r="W545" s="1003" cm="1">
        <f t="array" ref="W545">INDEX($H545:$K545,0,MATCH(W$504,$H$504:$K$504,0))*HLOOKUP(W$503,$J$500:$R$501,2)</f>
        <v>0</v>
      </c>
      <c r="X545" s="1003" cm="1">
        <f t="array" ref="X545">INDEX($H545:$K545,0,MATCH(X$504,$H$504:$K$504,0))*HLOOKUP(X$503,$J$500:$R$501,2)</f>
        <v>0</v>
      </c>
      <c r="Y545" s="1003" cm="1">
        <f t="array" ref="Y545">INDEX($H545:$K545,0,MATCH(Y$504,$H$504:$K$504,0))*HLOOKUP(Y$503,$J$500:$R$501,2)</f>
        <v>0</v>
      </c>
      <c r="Z545" s="1003" cm="1">
        <f t="array" ref="Z545">INDEX($H545:$K545,0,MATCH(Z$504,$H$504:$K$504,0))*HLOOKUP(Z$503,$J$500:$R$501,2)</f>
        <v>0</v>
      </c>
      <c r="AA545" s="1003" cm="1">
        <f t="array" ref="AA545">INDEX($H545:$K545,0,MATCH(AA$504,$H$504:$K$504,0))*HLOOKUP(AA$503,$J$500:$R$501,2)</f>
        <v>0</v>
      </c>
      <c r="AB545" s="1003" cm="1">
        <f t="array" ref="AB545">INDEX($H545:$K545,0,MATCH(AB$504,$H$504:$K$504,0))*HLOOKUP(AB$503,$J$500:$R$501,2)</f>
        <v>0</v>
      </c>
      <c r="AC545" s="1003" cm="1">
        <f t="array" ref="AC545">INDEX($H545:$K545,0,MATCH(AC$504,$H$504:$K$504,0))*HLOOKUP(AC$503,$J$500:$R$501,2)</f>
        <v>0</v>
      </c>
      <c r="AD545" s="1003" cm="1">
        <f t="array" ref="AD545">INDEX($H545:$K545,0,MATCH(AD$504,$H$504:$K$504,0))*HLOOKUP(AD$503,$J$500:$R$501,2)</f>
        <v>0</v>
      </c>
      <c r="AE545" s="1003" cm="1">
        <f t="array" ref="AE545">INDEX($H545:$K545,0,MATCH(AE$504,$H$504:$K$504,0))*HLOOKUP(AE$503,$J$500:$R$501,2)</f>
        <v>0</v>
      </c>
      <c r="AF545" s="1003" cm="1">
        <f t="array" ref="AF545">INDEX($H545:$K545,0,MATCH(AF$504,$H$504:$K$504,0))*HLOOKUP(AF$503,$J$500:$R$501,2)</f>
        <v>0</v>
      </c>
      <c r="AG545" s="1003" cm="1">
        <f t="array" ref="AG545">INDEX($H545:$K545,0,MATCH(AG$504,$H$504:$K$504,0))*HLOOKUP(AG$503,$J$500:$R$501,2)</f>
        <v>0</v>
      </c>
      <c r="AH545" s="1003" cm="1">
        <f t="array" ref="AH545">INDEX($H545:$K545,0,MATCH(AH$504,$H$504:$K$504,0))*HLOOKUP(AH$503,$J$500:$R$501,2)</f>
        <v>0</v>
      </c>
      <c r="AI545" s="1003" cm="1">
        <f t="array" ref="AI545">INDEX($H545:$K545,0,MATCH(AI$504,$H$504:$K$504,0))*HLOOKUP(AI$503,$J$500:$R$501,2)</f>
        <v>0</v>
      </c>
      <c r="AJ545" s="1003" cm="1">
        <f t="array" ref="AJ545">INDEX($H545:$K545,0,MATCH(AJ$504,$H$504:$K$504,0))*HLOOKUP(AJ$503,$J$500:$R$501,2)</f>
        <v>0</v>
      </c>
      <c r="AK545" s="1003" cm="1">
        <f t="array" ref="AK545">INDEX($H545:$K545,0,MATCH(AK$504,$H$504:$K$504,0))*HLOOKUP(AK$503,$J$500:$R$501,2)</f>
        <v>0</v>
      </c>
      <c r="AL545" s="1003" cm="1">
        <f t="array" ref="AL545">INDEX($H545:$K545,0,MATCH(AL$504,$H$504:$K$504,0))*HLOOKUP(AL$503,$J$500:$R$501,2)</f>
        <v>0</v>
      </c>
      <c r="AM545" s="1003" cm="1">
        <f t="array" ref="AM545">INDEX($H545:$K545,0,MATCH(AM$504,$H$504:$K$504,0))*HLOOKUP(AM$503,$J$500:$R$501,2)</f>
        <v>0</v>
      </c>
      <c r="AN545" s="1003" cm="1">
        <f t="array" ref="AN545">INDEX($H545:$K545,0,MATCH(AN$504,$H$504:$K$504,0))*HLOOKUP(AN$503,$J$500:$R$501,2)</f>
        <v>0</v>
      </c>
      <c r="AO545" s="1003" cm="1">
        <f t="array" ref="AO545">INDEX($H545:$K545,0,MATCH(AO$504,$H$504:$K$504,0))*HLOOKUP(AO$503,$J$500:$R$501,2)</f>
        <v>0</v>
      </c>
      <c r="AP545" s="1003" cm="1">
        <f t="array" ref="AP545">INDEX($H545:$K545,0,MATCH(AP$504,$H$504:$K$504,0))*HLOOKUP(AP$503,$J$500:$R$501,2)</f>
        <v>0</v>
      </c>
      <c r="AQ545" s="1003" cm="1">
        <f t="array" ref="AQ545">INDEX($H545:$K545,0,MATCH(AQ$504,$H$504:$K$504,0))*HLOOKUP(AQ$503,$J$500:$R$501,2)</f>
        <v>0</v>
      </c>
      <c r="AR545" s="1003" cm="1">
        <f t="array" ref="AR545">INDEX($H545:$K545,0,MATCH(AR$504,$H$504:$K$504,0))*HLOOKUP(AR$503,$J$500:$R$501,2)</f>
        <v>0</v>
      </c>
      <c r="AS545" s="1003" cm="1">
        <f t="array" ref="AS545">INDEX($H545:$K545,0,MATCH(AS$504,$H$504:$K$504,0))*HLOOKUP(AS$503,$J$500:$R$501,2)</f>
        <v>0</v>
      </c>
      <c r="AT545" s="1003" cm="1">
        <f t="array" ref="AT545">INDEX($H545:$K545,0,MATCH(AT$504,$H$504:$K$504,0))*HLOOKUP(AT$503,$J$500:$R$501,2)</f>
        <v>0</v>
      </c>
      <c r="AU545" s="1003" cm="1">
        <f t="array" ref="AU545">INDEX($H545:$K545,0,MATCH(AU$504,$H$504:$K$504,0))*HLOOKUP(AU$503,$J$500:$R$501,2)</f>
        <v>0</v>
      </c>
      <c r="AV545" s="312"/>
      <c r="AW545" s="312"/>
      <c r="AX545" s="243"/>
      <c r="AY545" s="235"/>
      <c r="AZ545" s="235"/>
      <c r="BA545" s="235"/>
    </row>
    <row r="546" spans="1:91" s="76" customFormat="1" ht="15" outlineLevel="1" x14ac:dyDescent="0.25">
      <c r="A546" s="233"/>
      <c r="B546" s="234"/>
      <c r="C546" s="244"/>
      <c r="D546" s="244"/>
      <c r="E546" s="244"/>
      <c r="F546" s="252"/>
      <c r="G546" s="704" t="str">
        <f t="shared" si="78"/>
        <v>YAAA2Wa</v>
      </c>
      <c r="H546" s="356">
        <f t="shared" ref="H546:K546" si="114">IF(H492&gt;0,1,0)</f>
        <v>0</v>
      </c>
      <c r="I546" s="356">
        <f t="shared" si="114"/>
        <v>0</v>
      </c>
      <c r="J546" s="356">
        <f t="shared" si="114"/>
        <v>0</v>
      </c>
      <c r="K546" s="356">
        <f t="shared" si="114"/>
        <v>0</v>
      </c>
      <c r="L546" s="1003" cm="1">
        <f t="array" ref="L546">INDEX($H546:$K546,0,MATCH(L$504,$H$504:$K$504,0))*HLOOKUP(L$503,$J$500:$R$501,2)</f>
        <v>0</v>
      </c>
      <c r="M546" s="1003" cm="1">
        <f t="array" ref="M546">INDEX($H546:$K546,0,MATCH(M$504,$H$504:$K$504,0))*HLOOKUP(M$503,$J$500:$R$501,2)</f>
        <v>0</v>
      </c>
      <c r="N546" s="1003" cm="1">
        <f t="array" ref="N546">INDEX($H546:$K546,0,MATCH(N$504,$H$504:$K$504,0))*HLOOKUP(N$503,$J$500:$R$501,2)</f>
        <v>0</v>
      </c>
      <c r="O546" s="1003" cm="1">
        <f t="array" ref="O546">INDEX($H546:$K546,0,MATCH(O$504,$H$504:$K$504,0))*HLOOKUP(O$503,$J$500:$R$501,2)</f>
        <v>0</v>
      </c>
      <c r="P546" s="1003" cm="1">
        <f t="array" ref="P546">INDEX($H546:$K546,0,MATCH(P$504,$H$504:$K$504,0))*HLOOKUP(P$503,$J$500:$R$501,2)</f>
        <v>0</v>
      </c>
      <c r="Q546" s="1003" cm="1">
        <f t="array" ref="Q546">INDEX($H546:$K546,0,MATCH(Q$504,$H$504:$K$504,0))*HLOOKUP(Q$503,$J$500:$R$501,2)</f>
        <v>0</v>
      </c>
      <c r="R546" s="1003" cm="1">
        <f t="array" ref="R546">INDEX($H546:$K546,0,MATCH(R$504,$H$504:$K$504,0))*HLOOKUP(R$503,$J$500:$R$501,2)</f>
        <v>0</v>
      </c>
      <c r="S546" s="1003" cm="1">
        <f t="array" ref="S546">INDEX($H546:$K546,0,MATCH(S$504,$H$504:$K$504,0))*HLOOKUP(S$503,$J$500:$R$501,2)</f>
        <v>0</v>
      </c>
      <c r="T546" s="1003" cm="1">
        <f t="array" ref="T546">INDEX($H546:$K546,0,MATCH(T$504,$H$504:$K$504,0))*HLOOKUP(T$503,$J$500:$R$501,2)</f>
        <v>0</v>
      </c>
      <c r="U546" s="1003" cm="1">
        <f t="array" ref="U546">INDEX($H546:$K546,0,MATCH(U$504,$H$504:$K$504,0))*HLOOKUP(U$503,$J$500:$R$501,2)</f>
        <v>0</v>
      </c>
      <c r="V546" s="1003" cm="1">
        <f t="array" ref="V546">INDEX($H546:$K546,0,MATCH(V$504,$H$504:$K$504,0))*HLOOKUP(V$503,$J$500:$R$501,2)</f>
        <v>0</v>
      </c>
      <c r="W546" s="1003" cm="1">
        <f t="array" ref="W546">INDEX($H546:$K546,0,MATCH(W$504,$H$504:$K$504,0))*HLOOKUP(W$503,$J$500:$R$501,2)</f>
        <v>0</v>
      </c>
      <c r="X546" s="1003" cm="1">
        <f t="array" ref="X546">INDEX($H546:$K546,0,MATCH(X$504,$H$504:$K$504,0))*HLOOKUP(X$503,$J$500:$R$501,2)</f>
        <v>0</v>
      </c>
      <c r="Y546" s="1003" cm="1">
        <f t="array" ref="Y546">INDEX($H546:$K546,0,MATCH(Y$504,$H$504:$K$504,0))*HLOOKUP(Y$503,$J$500:$R$501,2)</f>
        <v>0</v>
      </c>
      <c r="Z546" s="1003" cm="1">
        <f t="array" ref="Z546">INDEX($H546:$K546,0,MATCH(Z$504,$H$504:$K$504,0))*HLOOKUP(Z$503,$J$500:$R$501,2)</f>
        <v>0</v>
      </c>
      <c r="AA546" s="1003" cm="1">
        <f t="array" ref="AA546">INDEX($H546:$K546,0,MATCH(AA$504,$H$504:$K$504,0))*HLOOKUP(AA$503,$J$500:$R$501,2)</f>
        <v>0</v>
      </c>
      <c r="AB546" s="1003" cm="1">
        <f t="array" ref="AB546">INDEX($H546:$K546,0,MATCH(AB$504,$H$504:$K$504,0))*HLOOKUP(AB$503,$J$500:$R$501,2)</f>
        <v>0</v>
      </c>
      <c r="AC546" s="1003" cm="1">
        <f t="array" ref="AC546">INDEX($H546:$K546,0,MATCH(AC$504,$H$504:$K$504,0))*HLOOKUP(AC$503,$J$500:$R$501,2)</f>
        <v>0</v>
      </c>
      <c r="AD546" s="1003" cm="1">
        <f t="array" ref="AD546">INDEX($H546:$K546,0,MATCH(AD$504,$H$504:$K$504,0))*HLOOKUP(AD$503,$J$500:$R$501,2)</f>
        <v>0</v>
      </c>
      <c r="AE546" s="1003" cm="1">
        <f t="array" ref="AE546">INDEX($H546:$K546,0,MATCH(AE$504,$H$504:$K$504,0))*HLOOKUP(AE$503,$J$500:$R$501,2)</f>
        <v>0</v>
      </c>
      <c r="AF546" s="1003" cm="1">
        <f t="array" ref="AF546">INDEX($H546:$K546,0,MATCH(AF$504,$H$504:$K$504,0))*HLOOKUP(AF$503,$J$500:$R$501,2)</f>
        <v>0</v>
      </c>
      <c r="AG546" s="1003" cm="1">
        <f t="array" ref="AG546">INDEX($H546:$K546,0,MATCH(AG$504,$H$504:$K$504,0))*HLOOKUP(AG$503,$J$500:$R$501,2)</f>
        <v>0</v>
      </c>
      <c r="AH546" s="1003" cm="1">
        <f t="array" ref="AH546">INDEX($H546:$K546,0,MATCH(AH$504,$H$504:$K$504,0))*HLOOKUP(AH$503,$J$500:$R$501,2)</f>
        <v>0</v>
      </c>
      <c r="AI546" s="1003" cm="1">
        <f t="array" ref="AI546">INDEX($H546:$K546,0,MATCH(AI$504,$H$504:$K$504,0))*HLOOKUP(AI$503,$J$500:$R$501,2)</f>
        <v>0</v>
      </c>
      <c r="AJ546" s="1003" cm="1">
        <f t="array" ref="AJ546">INDEX($H546:$K546,0,MATCH(AJ$504,$H$504:$K$504,0))*HLOOKUP(AJ$503,$J$500:$R$501,2)</f>
        <v>0</v>
      </c>
      <c r="AK546" s="1003" cm="1">
        <f t="array" ref="AK546">INDEX($H546:$K546,0,MATCH(AK$504,$H$504:$K$504,0))*HLOOKUP(AK$503,$J$500:$R$501,2)</f>
        <v>0</v>
      </c>
      <c r="AL546" s="1003" cm="1">
        <f t="array" ref="AL546">INDEX($H546:$K546,0,MATCH(AL$504,$H$504:$K$504,0))*HLOOKUP(AL$503,$J$500:$R$501,2)</f>
        <v>0</v>
      </c>
      <c r="AM546" s="1003" cm="1">
        <f t="array" ref="AM546">INDEX($H546:$K546,0,MATCH(AM$504,$H$504:$K$504,0))*HLOOKUP(AM$503,$J$500:$R$501,2)</f>
        <v>0</v>
      </c>
      <c r="AN546" s="1003" cm="1">
        <f t="array" ref="AN546">INDEX($H546:$K546,0,MATCH(AN$504,$H$504:$K$504,0))*HLOOKUP(AN$503,$J$500:$R$501,2)</f>
        <v>0</v>
      </c>
      <c r="AO546" s="1003" cm="1">
        <f t="array" ref="AO546">INDEX($H546:$K546,0,MATCH(AO$504,$H$504:$K$504,0))*HLOOKUP(AO$503,$J$500:$R$501,2)</f>
        <v>0</v>
      </c>
      <c r="AP546" s="1003" cm="1">
        <f t="array" ref="AP546">INDEX($H546:$K546,0,MATCH(AP$504,$H$504:$K$504,0))*HLOOKUP(AP$503,$J$500:$R$501,2)</f>
        <v>0</v>
      </c>
      <c r="AQ546" s="1003" cm="1">
        <f t="array" ref="AQ546">INDEX($H546:$K546,0,MATCH(AQ$504,$H$504:$K$504,0))*HLOOKUP(AQ$503,$J$500:$R$501,2)</f>
        <v>0</v>
      </c>
      <c r="AR546" s="1003" cm="1">
        <f t="array" ref="AR546">INDEX($H546:$K546,0,MATCH(AR$504,$H$504:$K$504,0))*HLOOKUP(AR$503,$J$500:$R$501,2)</f>
        <v>0</v>
      </c>
      <c r="AS546" s="1003" cm="1">
        <f t="array" ref="AS546">INDEX($H546:$K546,0,MATCH(AS$504,$H$504:$K$504,0))*HLOOKUP(AS$503,$J$500:$R$501,2)</f>
        <v>0</v>
      </c>
      <c r="AT546" s="1003" cm="1">
        <f t="array" ref="AT546">INDEX($H546:$K546,0,MATCH(AT$504,$H$504:$K$504,0))*HLOOKUP(AT$503,$J$500:$R$501,2)</f>
        <v>0</v>
      </c>
      <c r="AU546" s="1003" cm="1">
        <f t="array" ref="AU546">INDEX($H546:$K546,0,MATCH(AU$504,$H$504:$K$504,0))*HLOOKUP(AU$503,$J$500:$R$501,2)</f>
        <v>0</v>
      </c>
      <c r="AV546" s="312"/>
      <c r="AW546" s="312"/>
      <c r="AX546" s="243"/>
      <c r="AY546" s="235"/>
      <c r="AZ546" s="235"/>
      <c r="BA546" s="235"/>
    </row>
    <row r="547" spans="1:91" s="76" customFormat="1" ht="15" outlineLevel="1" x14ac:dyDescent="0.25">
      <c r="A547" s="233"/>
      <c r="B547" s="234"/>
      <c r="C547" s="244"/>
      <c r="D547" s="244"/>
      <c r="E547" s="244"/>
      <c r="F547" s="252"/>
      <c r="G547" s="704" t="str">
        <f t="shared" si="78"/>
        <v>YAAA2Nw</v>
      </c>
      <c r="H547" s="356">
        <f t="shared" ref="H547:K547" si="115">IF(H493&gt;0,1,0)</f>
        <v>0</v>
      </c>
      <c r="I547" s="356">
        <f t="shared" si="115"/>
        <v>0</v>
      </c>
      <c r="J547" s="356">
        <f t="shared" si="115"/>
        <v>0</v>
      </c>
      <c r="K547" s="356">
        <f t="shared" si="115"/>
        <v>0</v>
      </c>
      <c r="L547" s="1003" cm="1">
        <f t="array" ref="L547">INDEX($H547:$K547,0,MATCH(L$504,$H$504:$K$504,0))*HLOOKUP(L$503,$J$500:$R$501,2)</f>
        <v>0</v>
      </c>
      <c r="M547" s="1003" cm="1">
        <f t="array" ref="M547">INDEX($H547:$K547,0,MATCH(M$504,$H$504:$K$504,0))*HLOOKUP(M$503,$J$500:$R$501,2)</f>
        <v>0</v>
      </c>
      <c r="N547" s="1003" cm="1">
        <f t="array" ref="N547">INDEX($H547:$K547,0,MATCH(N$504,$H$504:$K$504,0))*HLOOKUP(N$503,$J$500:$R$501,2)</f>
        <v>0</v>
      </c>
      <c r="O547" s="1003" cm="1">
        <f t="array" ref="O547">INDEX($H547:$K547,0,MATCH(O$504,$H$504:$K$504,0))*HLOOKUP(O$503,$J$500:$R$501,2)</f>
        <v>0</v>
      </c>
      <c r="P547" s="1003" cm="1">
        <f t="array" ref="P547">INDEX($H547:$K547,0,MATCH(P$504,$H$504:$K$504,0))*HLOOKUP(P$503,$J$500:$R$501,2)</f>
        <v>0</v>
      </c>
      <c r="Q547" s="1003" cm="1">
        <f t="array" ref="Q547">INDEX($H547:$K547,0,MATCH(Q$504,$H$504:$K$504,0))*HLOOKUP(Q$503,$J$500:$R$501,2)</f>
        <v>0</v>
      </c>
      <c r="R547" s="1003" cm="1">
        <f t="array" ref="R547">INDEX($H547:$K547,0,MATCH(R$504,$H$504:$K$504,0))*HLOOKUP(R$503,$J$500:$R$501,2)</f>
        <v>0</v>
      </c>
      <c r="S547" s="1003" cm="1">
        <f t="array" ref="S547">INDEX($H547:$K547,0,MATCH(S$504,$H$504:$K$504,0))*HLOOKUP(S$503,$J$500:$R$501,2)</f>
        <v>0</v>
      </c>
      <c r="T547" s="1003" cm="1">
        <f t="array" ref="T547">INDEX($H547:$K547,0,MATCH(T$504,$H$504:$K$504,0))*HLOOKUP(T$503,$J$500:$R$501,2)</f>
        <v>0</v>
      </c>
      <c r="U547" s="1003" cm="1">
        <f t="array" ref="U547">INDEX($H547:$K547,0,MATCH(U$504,$H$504:$K$504,0))*HLOOKUP(U$503,$J$500:$R$501,2)</f>
        <v>0</v>
      </c>
      <c r="V547" s="1003" cm="1">
        <f t="array" ref="V547">INDEX($H547:$K547,0,MATCH(V$504,$H$504:$K$504,0))*HLOOKUP(V$503,$J$500:$R$501,2)</f>
        <v>0</v>
      </c>
      <c r="W547" s="1003" cm="1">
        <f t="array" ref="W547">INDEX($H547:$K547,0,MATCH(W$504,$H$504:$K$504,0))*HLOOKUP(W$503,$J$500:$R$501,2)</f>
        <v>0</v>
      </c>
      <c r="X547" s="1003" cm="1">
        <f t="array" ref="X547">INDEX($H547:$K547,0,MATCH(X$504,$H$504:$K$504,0))*HLOOKUP(X$503,$J$500:$R$501,2)</f>
        <v>0</v>
      </c>
      <c r="Y547" s="1003" cm="1">
        <f t="array" ref="Y547">INDEX($H547:$K547,0,MATCH(Y$504,$H$504:$K$504,0))*HLOOKUP(Y$503,$J$500:$R$501,2)</f>
        <v>0</v>
      </c>
      <c r="Z547" s="1003" cm="1">
        <f t="array" ref="Z547">INDEX($H547:$K547,0,MATCH(Z$504,$H$504:$K$504,0))*HLOOKUP(Z$503,$J$500:$R$501,2)</f>
        <v>0</v>
      </c>
      <c r="AA547" s="1003" cm="1">
        <f t="array" ref="AA547">INDEX($H547:$K547,0,MATCH(AA$504,$H$504:$K$504,0))*HLOOKUP(AA$503,$J$500:$R$501,2)</f>
        <v>0</v>
      </c>
      <c r="AB547" s="1003" cm="1">
        <f t="array" ref="AB547">INDEX($H547:$K547,0,MATCH(AB$504,$H$504:$K$504,0))*HLOOKUP(AB$503,$J$500:$R$501,2)</f>
        <v>0</v>
      </c>
      <c r="AC547" s="1003" cm="1">
        <f t="array" ref="AC547">INDEX($H547:$K547,0,MATCH(AC$504,$H$504:$K$504,0))*HLOOKUP(AC$503,$J$500:$R$501,2)</f>
        <v>0</v>
      </c>
      <c r="AD547" s="1003" cm="1">
        <f t="array" ref="AD547">INDEX($H547:$K547,0,MATCH(AD$504,$H$504:$K$504,0))*HLOOKUP(AD$503,$J$500:$R$501,2)</f>
        <v>0</v>
      </c>
      <c r="AE547" s="1003" cm="1">
        <f t="array" ref="AE547">INDEX($H547:$K547,0,MATCH(AE$504,$H$504:$K$504,0))*HLOOKUP(AE$503,$J$500:$R$501,2)</f>
        <v>0</v>
      </c>
      <c r="AF547" s="1003" cm="1">
        <f t="array" ref="AF547">INDEX($H547:$K547,0,MATCH(AF$504,$H$504:$K$504,0))*HLOOKUP(AF$503,$J$500:$R$501,2)</f>
        <v>0</v>
      </c>
      <c r="AG547" s="1003" cm="1">
        <f t="array" ref="AG547">INDEX($H547:$K547,0,MATCH(AG$504,$H$504:$K$504,0))*HLOOKUP(AG$503,$J$500:$R$501,2)</f>
        <v>0</v>
      </c>
      <c r="AH547" s="1003" cm="1">
        <f t="array" ref="AH547">INDEX($H547:$K547,0,MATCH(AH$504,$H$504:$K$504,0))*HLOOKUP(AH$503,$J$500:$R$501,2)</f>
        <v>0</v>
      </c>
      <c r="AI547" s="1003" cm="1">
        <f t="array" ref="AI547">INDEX($H547:$K547,0,MATCH(AI$504,$H$504:$K$504,0))*HLOOKUP(AI$503,$J$500:$R$501,2)</f>
        <v>0</v>
      </c>
      <c r="AJ547" s="1003" cm="1">
        <f t="array" ref="AJ547">INDEX($H547:$K547,0,MATCH(AJ$504,$H$504:$K$504,0))*HLOOKUP(AJ$503,$J$500:$R$501,2)</f>
        <v>0</v>
      </c>
      <c r="AK547" s="1003" cm="1">
        <f t="array" ref="AK547">INDEX($H547:$K547,0,MATCH(AK$504,$H$504:$K$504,0))*HLOOKUP(AK$503,$J$500:$R$501,2)</f>
        <v>0</v>
      </c>
      <c r="AL547" s="1003" cm="1">
        <f t="array" ref="AL547">INDEX($H547:$K547,0,MATCH(AL$504,$H$504:$K$504,0))*HLOOKUP(AL$503,$J$500:$R$501,2)</f>
        <v>0</v>
      </c>
      <c r="AM547" s="1003" cm="1">
        <f t="array" ref="AM547">INDEX($H547:$K547,0,MATCH(AM$504,$H$504:$K$504,0))*HLOOKUP(AM$503,$J$500:$R$501,2)</f>
        <v>0</v>
      </c>
      <c r="AN547" s="1003" cm="1">
        <f t="array" ref="AN547">INDEX($H547:$K547,0,MATCH(AN$504,$H$504:$K$504,0))*HLOOKUP(AN$503,$J$500:$R$501,2)</f>
        <v>0</v>
      </c>
      <c r="AO547" s="1003" cm="1">
        <f t="array" ref="AO547">INDEX($H547:$K547,0,MATCH(AO$504,$H$504:$K$504,0))*HLOOKUP(AO$503,$J$500:$R$501,2)</f>
        <v>0</v>
      </c>
      <c r="AP547" s="1003" cm="1">
        <f t="array" ref="AP547">INDEX($H547:$K547,0,MATCH(AP$504,$H$504:$K$504,0))*HLOOKUP(AP$503,$J$500:$R$501,2)</f>
        <v>0</v>
      </c>
      <c r="AQ547" s="1003" cm="1">
        <f t="array" ref="AQ547">INDEX($H547:$K547,0,MATCH(AQ$504,$H$504:$K$504,0))*HLOOKUP(AQ$503,$J$500:$R$501,2)</f>
        <v>0</v>
      </c>
      <c r="AR547" s="1003" cm="1">
        <f t="array" ref="AR547">INDEX($H547:$K547,0,MATCH(AR$504,$H$504:$K$504,0))*HLOOKUP(AR$503,$J$500:$R$501,2)</f>
        <v>0</v>
      </c>
      <c r="AS547" s="1003" cm="1">
        <f t="array" ref="AS547">INDEX($H547:$K547,0,MATCH(AS$504,$H$504:$K$504,0))*HLOOKUP(AS$503,$J$500:$R$501,2)</f>
        <v>0</v>
      </c>
      <c r="AT547" s="1003" cm="1">
        <f t="array" ref="AT547">INDEX($H547:$K547,0,MATCH(AT$504,$H$504:$K$504,0))*HLOOKUP(AT$503,$J$500:$R$501,2)</f>
        <v>0</v>
      </c>
      <c r="AU547" s="1003" cm="1">
        <f t="array" ref="AU547">INDEX($H547:$K547,0,MATCH(AU$504,$H$504:$K$504,0))*HLOOKUP(AU$503,$J$500:$R$501,2)</f>
        <v>0</v>
      </c>
      <c r="AV547" s="312"/>
      <c r="AW547" s="312"/>
      <c r="AX547" s="243"/>
      <c r="AY547" s="235"/>
      <c r="AZ547" s="235"/>
      <c r="BA547" s="235"/>
    </row>
    <row r="548" spans="1:91" s="76" customFormat="1" ht="15" outlineLevel="1" x14ac:dyDescent="0.25">
      <c r="A548" s="233"/>
      <c r="B548" s="234"/>
      <c r="C548" s="244"/>
      <c r="D548" s="244"/>
      <c r="E548" s="244"/>
      <c r="F548" s="252"/>
      <c r="G548" s="704" t="str">
        <f t="shared" si="78"/>
        <v>YYAA2A1z</v>
      </c>
      <c r="H548" s="356">
        <f t="shared" ref="H548:K548" si="116">IF(H494&gt;0,1,0)</f>
        <v>0</v>
      </c>
      <c r="I548" s="356">
        <f t="shared" si="116"/>
        <v>0</v>
      </c>
      <c r="J548" s="356">
        <f t="shared" si="116"/>
        <v>0</v>
      </c>
      <c r="K548" s="356">
        <f t="shared" si="116"/>
        <v>0</v>
      </c>
      <c r="L548" s="1003" cm="1">
        <f t="array" ref="L548">INDEX($H548:$K548,0,MATCH(L$504,$H$504:$K$504,0))*HLOOKUP(L$503,$J$500:$R$501,2)</f>
        <v>0</v>
      </c>
      <c r="M548" s="1003" cm="1">
        <f t="array" ref="M548">INDEX($H548:$K548,0,MATCH(M$504,$H$504:$K$504,0))*HLOOKUP(M$503,$J$500:$R$501,2)</f>
        <v>0</v>
      </c>
      <c r="N548" s="1003" cm="1">
        <f t="array" ref="N548">INDEX($H548:$K548,0,MATCH(N$504,$H$504:$K$504,0))*HLOOKUP(N$503,$J$500:$R$501,2)</f>
        <v>0</v>
      </c>
      <c r="O548" s="1003" cm="1">
        <f t="array" ref="O548">INDEX($H548:$K548,0,MATCH(O$504,$H$504:$K$504,0))*HLOOKUP(O$503,$J$500:$R$501,2)</f>
        <v>0</v>
      </c>
      <c r="P548" s="1003" cm="1">
        <f t="array" ref="P548">INDEX($H548:$K548,0,MATCH(P$504,$H$504:$K$504,0))*HLOOKUP(P$503,$J$500:$R$501,2)</f>
        <v>0</v>
      </c>
      <c r="Q548" s="1003" cm="1">
        <f t="array" ref="Q548">INDEX($H548:$K548,0,MATCH(Q$504,$H$504:$K$504,0))*HLOOKUP(Q$503,$J$500:$R$501,2)</f>
        <v>0</v>
      </c>
      <c r="R548" s="1003" cm="1">
        <f t="array" ref="R548">INDEX($H548:$K548,0,MATCH(R$504,$H$504:$K$504,0))*HLOOKUP(R$503,$J$500:$R$501,2)</f>
        <v>0</v>
      </c>
      <c r="S548" s="1003" cm="1">
        <f t="array" ref="S548">INDEX($H548:$K548,0,MATCH(S$504,$H$504:$K$504,0))*HLOOKUP(S$503,$J$500:$R$501,2)</f>
        <v>0</v>
      </c>
      <c r="T548" s="1003" cm="1">
        <f t="array" ref="T548">INDEX($H548:$K548,0,MATCH(T$504,$H$504:$K$504,0))*HLOOKUP(T$503,$J$500:$R$501,2)</f>
        <v>0</v>
      </c>
      <c r="U548" s="1003" cm="1">
        <f t="array" ref="U548">INDEX($H548:$K548,0,MATCH(U$504,$H$504:$K$504,0))*HLOOKUP(U$503,$J$500:$R$501,2)</f>
        <v>0</v>
      </c>
      <c r="V548" s="1003" cm="1">
        <f t="array" ref="V548">INDEX($H548:$K548,0,MATCH(V$504,$H$504:$K$504,0))*HLOOKUP(V$503,$J$500:$R$501,2)</f>
        <v>0</v>
      </c>
      <c r="W548" s="1003" cm="1">
        <f t="array" ref="W548">INDEX($H548:$K548,0,MATCH(W$504,$H$504:$K$504,0))*HLOOKUP(W$503,$J$500:$R$501,2)</f>
        <v>0</v>
      </c>
      <c r="X548" s="1003" cm="1">
        <f t="array" ref="X548">INDEX($H548:$K548,0,MATCH(X$504,$H$504:$K$504,0))*HLOOKUP(X$503,$J$500:$R$501,2)</f>
        <v>0</v>
      </c>
      <c r="Y548" s="1003" cm="1">
        <f t="array" ref="Y548">INDEX($H548:$K548,0,MATCH(Y$504,$H$504:$K$504,0))*HLOOKUP(Y$503,$J$500:$R$501,2)</f>
        <v>0</v>
      </c>
      <c r="Z548" s="1003" cm="1">
        <f t="array" ref="Z548">INDEX($H548:$K548,0,MATCH(Z$504,$H$504:$K$504,0))*HLOOKUP(Z$503,$J$500:$R$501,2)</f>
        <v>0</v>
      </c>
      <c r="AA548" s="1003" cm="1">
        <f t="array" ref="AA548">INDEX($H548:$K548,0,MATCH(AA$504,$H$504:$K$504,0))*HLOOKUP(AA$503,$J$500:$R$501,2)</f>
        <v>0</v>
      </c>
      <c r="AB548" s="1003" cm="1">
        <f t="array" ref="AB548">INDEX($H548:$K548,0,MATCH(AB$504,$H$504:$K$504,0))*HLOOKUP(AB$503,$J$500:$R$501,2)</f>
        <v>0</v>
      </c>
      <c r="AC548" s="1003" cm="1">
        <f t="array" ref="AC548">INDEX($H548:$K548,0,MATCH(AC$504,$H$504:$K$504,0))*HLOOKUP(AC$503,$J$500:$R$501,2)</f>
        <v>0</v>
      </c>
      <c r="AD548" s="1003" cm="1">
        <f t="array" ref="AD548">INDEX($H548:$K548,0,MATCH(AD$504,$H$504:$K$504,0))*HLOOKUP(AD$503,$J$500:$R$501,2)</f>
        <v>0</v>
      </c>
      <c r="AE548" s="1003" cm="1">
        <f t="array" ref="AE548">INDEX($H548:$K548,0,MATCH(AE$504,$H$504:$K$504,0))*HLOOKUP(AE$503,$J$500:$R$501,2)</f>
        <v>0</v>
      </c>
      <c r="AF548" s="1003" cm="1">
        <f t="array" ref="AF548">INDEX($H548:$K548,0,MATCH(AF$504,$H$504:$K$504,0))*HLOOKUP(AF$503,$J$500:$R$501,2)</f>
        <v>0</v>
      </c>
      <c r="AG548" s="1003" cm="1">
        <f t="array" ref="AG548">INDEX($H548:$K548,0,MATCH(AG$504,$H$504:$K$504,0))*HLOOKUP(AG$503,$J$500:$R$501,2)</f>
        <v>0</v>
      </c>
      <c r="AH548" s="1003" cm="1">
        <f t="array" ref="AH548">INDEX($H548:$K548,0,MATCH(AH$504,$H$504:$K$504,0))*HLOOKUP(AH$503,$J$500:$R$501,2)</f>
        <v>0</v>
      </c>
      <c r="AI548" s="1003" cm="1">
        <f t="array" ref="AI548">INDEX($H548:$K548,0,MATCH(AI$504,$H$504:$K$504,0))*HLOOKUP(AI$503,$J$500:$R$501,2)</f>
        <v>0</v>
      </c>
      <c r="AJ548" s="1003" cm="1">
        <f t="array" ref="AJ548">INDEX($H548:$K548,0,MATCH(AJ$504,$H$504:$K$504,0))*HLOOKUP(AJ$503,$J$500:$R$501,2)</f>
        <v>0</v>
      </c>
      <c r="AK548" s="1003" cm="1">
        <f t="array" ref="AK548">INDEX($H548:$K548,0,MATCH(AK$504,$H$504:$K$504,0))*HLOOKUP(AK$503,$J$500:$R$501,2)</f>
        <v>0</v>
      </c>
      <c r="AL548" s="1003" cm="1">
        <f t="array" ref="AL548">INDEX($H548:$K548,0,MATCH(AL$504,$H$504:$K$504,0))*HLOOKUP(AL$503,$J$500:$R$501,2)</f>
        <v>0</v>
      </c>
      <c r="AM548" s="1003" cm="1">
        <f t="array" ref="AM548">INDEX($H548:$K548,0,MATCH(AM$504,$H$504:$K$504,0))*HLOOKUP(AM$503,$J$500:$R$501,2)</f>
        <v>0</v>
      </c>
      <c r="AN548" s="1003" cm="1">
        <f t="array" ref="AN548">INDEX($H548:$K548,0,MATCH(AN$504,$H$504:$K$504,0))*HLOOKUP(AN$503,$J$500:$R$501,2)</f>
        <v>0</v>
      </c>
      <c r="AO548" s="1003" cm="1">
        <f t="array" ref="AO548">INDEX($H548:$K548,0,MATCH(AO$504,$H$504:$K$504,0))*HLOOKUP(AO$503,$J$500:$R$501,2)</f>
        <v>0</v>
      </c>
      <c r="AP548" s="1003" cm="1">
        <f t="array" ref="AP548">INDEX($H548:$K548,0,MATCH(AP$504,$H$504:$K$504,0))*HLOOKUP(AP$503,$J$500:$R$501,2)</f>
        <v>0</v>
      </c>
      <c r="AQ548" s="1003" cm="1">
        <f t="array" ref="AQ548">INDEX($H548:$K548,0,MATCH(AQ$504,$H$504:$K$504,0))*HLOOKUP(AQ$503,$J$500:$R$501,2)</f>
        <v>0</v>
      </c>
      <c r="AR548" s="1003" cm="1">
        <f t="array" ref="AR548">INDEX($H548:$K548,0,MATCH(AR$504,$H$504:$K$504,0))*HLOOKUP(AR$503,$J$500:$R$501,2)</f>
        <v>0</v>
      </c>
      <c r="AS548" s="1003" cm="1">
        <f t="array" ref="AS548">INDEX($H548:$K548,0,MATCH(AS$504,$H$504:$K$504,0))*HLOOKUP(AS$503,$J$500:$R$501,2)</f>
        <v>0</v>
      </c>
      <c r="AT548" s="1003" cm="1">
        <f t="array" ref="AT548">INDEX($H548:$K548,0,MATCH(AT$504,$H$504:$K$504,0))*HLOOKUP(AT$503,$J$500:$R$501,2)</f>
        <v>0</v>
      </c>
      <c r="AU548" s="1003" cm="1">
        <f t="array" ref="AU548">INDEX($H548:$K548,0,MATCH(AU$504,$H$504:$K$504,0))*HLOOKUP(AU$503,$J$500:$R$501,2)</f>
        <v>0</v>
      </c>
      <c r="AV548" s="312"/>
      <c r="AW548" s="312"/>
      <c r="AX548" s="243"/>
      <c r="AY548" s="690"/>
      <c r="AZ548" s="690"/>
      <c r="BA548" s="690"/>
      <c r="BB548" s="687"/>
      <c r="BC548" s="687"/>
      <c r="BD548" s="687"/>
      <c r="BE548" s="687"/>
      <c r="BF548" s="687"/>
      <c r="BG548" s="687"/>
      <c r="BH548" s="687"/>
      <c r="BI548" s="687"/>
      <c r="BJ548" s="687"/>
      <c r="BK548" s="687"/>
      <c r="BL548" s="687"/>
      <c r="BM548" s="687"/>
      <c r="BN548" s="687"/>
      <c r="BO548" s="687"/>
      <c r="BP548" s="687"/>
      <c r="BQ548" s="687"/>
      <c r="BR548" s="687"/>
      <c r="BS548" s="687"/>
      <c r="BT548" s="687"/>
      <c r="BU548" s="687"/>
      <c r="BV548" s="687"/>
      <c r="BW548" s="687"/>
      <c r="BX548" s="687"/>
      <c r="BY548" s="687"/>
      <c r="BZ548" s="687"/>
      <c r="CA548" s="687"/>
      <c r="CB548" s="687"/>
      <c r="CC548" s="687"/>
      <c r="CD548" s="687"/>
      <c r="CE548" s="687"/>
      <c r="CF548" s="687"/>
      <c r="CG548" s="687"/>
      <c r="CH548" s="687"/>
      <c r="CI548" s="687"/>
      <c r="CJ548" s="687"/>
      <c r="CK548" s="687"/>
      <c r="CL548" s="687"/>
      <c r="CM548" s="687"/>
    </row>
    <row r="549" spans="1:91" s="76" customFormat="1" ht="15" outlineLevel="1" x14ac:dyDescent="0.25">
      <c r="A549" s="233"/>
      <c r="B549" s="234"/>
      <c r="C549" s="244"/>
      <c r="D549" s="244"/>
      <c r="E549" s="244"/>
      <c r="F549" s="252"/>
      <c r="G549" s="704" t="str">
        <f t="shared" si="78"/>
        <v>AYWA2A1a</v>
      </c>
      <c r="H549" s="356">
        <f t="shared" ref="H549:K549" si="117">IF(H495&gt;0,1,0)</f>
        <v>0</v>
      </c>
      <c r="I549" s="356">
        <f t="shared" si="117"/>
        <v>0</v>
      </c>
      <c r="J549" s="356">
        <f t="shared" si="117"/>
        <v>0</v>
      </c>
      <c r="K549" s="356">
        <f t="shared" si="117"/>
        <v>0</v>
      </c>
      <c r="L549" s="1003" cm="1">
        <f t="array" ref="L549">INDEX($H549:$K549,0,MATCH(L$504,$H$504:$K$504,0))*HLOOKUP(L$503,$J$500:$R$501,2)</f>
        <v>0</v>
      </c>
      <c r="M549" s="1003" cm="1">
        <f t="array" ref="M549">INDEX($H549:$K549,0,MATCH(M$504,$H$504:$K$504,0))*HLOOKUP(M$503,$J$500:$R$501,2)</f>
        <v>0</v>
      </c>
      <c r="N549" s="1003" cm="1">
        <f t="array" ref="N549">INDEX($H549:$K549,0,MATCH(N$504,$H$504:$K$504,0))*HLOOKUP(N$503,$J$500:$R$501,2)</f>
        <v>0</v>
      </c>
      <c r="O549" s="1003" cm="1">
        <f t="array" ref="O549">INDEX($H549:$K549,0,MATCH(O$504,$H$504:$K$504,0))*HLOOKUP(O$503,$J$500:$R$501,2)</f>
        <v>0</v>
      </c>
      <c r="P549" s="1003" cm="1">
        <f t="array" ref="P549">INDEX($H549:$K549,0,MATCH(P$504,$H$504:$K$504,0))*HLOOKUP(P$503,$J$500:$R$501,2)</f>
        <v>0</v>
      </c>
      <c r="Q549" s="1003" cm="1">
        <f t="array" ref="Q549">INDEX($H549:$K549,0,MATCH(Q$504,$H$504:$K$504,0))*HLOOKUP(Q$503,$J$500:$R$501,2)</f>
        <v>0</v>
      </c>
      <c r="R549" s="1003" cm="1">
        <f t="array" ref="R549">INDEX($H549:$K549,0,MATCH(R$504,$H$504:$K$504,0))*HLOOKUP(R$503,$J$500:$R$501,2)</f>
        <v>0</v>
      </c>
      <c r="S549" s="1003" cm="1">
        <f t="array" ref="S549">INDEX($H549:$K549,0,MATCH(S$504,$H$504:$K$504,0))*HLOOKUP(S$503,$J$500:$R$501,2)</f>
        <v>0</v>
      </c>
      <c r="T549" s="1003" cm="1">
        <f t="array" ref="T549">INDEX($H549:$K549,0,MATCH(T$504,$H$504:$K$504,0))*HLOOKUP(T$503,$J$500:$R$501,2)</f>
        <v>0</v>
      </c>
      <c r="U549" s="1003" cm="1">
        <f t="array" ref="U549">INDEX($H549:$K549,0,MATCH(U$504,$H$504:$K$504,0))*HLOOKUP(U$503,$J$500:$R$501,2)</f>
        <v>0</v>
      </c>
      <c r="V549" s="1003" cm="1">
        <f t="array" ref="V549">INDEX($H549:$K549,0,MATCH(V$504,$H$504:$K$504,0))*HLOOKUP(V$503,$J$500:$R$501,2)</f>
        <v>0</v>
      </c>
      <c r="W549" s="1003" cm="1">
        <f t="array" ref="W549">INDEX($H549:$K549,0,MATCH(W$504,$H$504:$K$504,0))*HLOOKUP(W$503,$J$500:$R$501,2)</f>
        <v>0</v>
      </c>
      <c r="X549" s="1003" cm="1">
        <f t="array" ref="X549">INDEX($H549:$K549,0,MATCH(X$504,$H$504:$K$504,0))*HLOOKUP(X$503,$J$500:$R$501,2)</f>
        <v>0</v>
      </c>
      <c r="Y549" s="1003" cm="1">
        <f t="array" ref="Y549">INDEX($H549:$K549,0,MATCH(Y$504,$H$504:$K$504,0))*HLOOKUP(Y$503,$J$500:$R$501,2)</f>
        <v>0</v>
      </c>
      <c r="Z549" s="1003" cm="1">
        <f t="array" ref="Z549">INDEX($H549:$K549,0,MATCH(Z$504,$H$504:$K$504,0))*HLOOKUP(Z$503,$J$500:$R$501,2)</f>
        <v>0</v>
      </c>
      <c r="AA549" s="1003" cm="1">
        <f t="array" ref="AA549">INDEX($H549:$K549,0,MATCH(AA$504,$H$504:$K$504,0))*HLOOKUP(AA$503,$J$500:$R$501,2)</f>
        <v>0</v>
      </c>
      <c r="AB549" s="1003" cm="1">
        <f t="array" ref="AB549">INDEX($H549:$K549,0,MATCH(AB$504,$H$504:$K$504,0))*HLOOKUP(AB$503,$J$500:$R$501,2)</f>
        <v>0</v>
      </c>
      <c r="AC549" s="1003" cm="1">
        <f t="array" ref="AC549">INDEX($H549:$K549,0,MATCH(AC$504,$H$504:$K$504,0))*HLOOKUP(AC$503,$J$500:$R$501,2)</f>
        <v>0</v>
      </c>
      <c r="AD549" s="1003" cm="1">
        <f t="array" ref="AD549">INDEX($H549:$K549,0,MATCH(AD$504,$H$504:$K$504,0))*HLOOKUP(AD$503,$J$500:$R$501,2)</f>
        <v>0</v>
      </c>
      <c r="AE549" s="1003" cm="1">
        <f t="array" ref="AE549">INDEX($H549:$K549,0,MATCH(AE$504,$H$504:$K$504,0))*HLOOKUP(AE$503,$J$500:$R$501,2)</f>
        <v>0</v>
      </c>
      <c r="AF549" s="1003" cm="1">
        <f t="array" ref="AF549">INDEX($H549:$K549,0,MATCH(AF$504,$H$504:$K$504,0))*HLOOKUP(AF$503,$J$500:$R$501,2)</f>
        <v>0</v>
      </c>
      <c r="AG549" s="1003" cm="1">
        <f t="array" ref="AG549">INDEX($H549:$K549,0,MATCH(AG$504,$H$504:$K$504,0))*HLOOKUP(AG$503,$J$500:$R$501,2)</f>
        <v>0</v>
      </c>
      <c r="AH549" s="1003" cm="1">
        <f t="array" ref="AH549">INDEX($H549:$K549,0,MATCH(AH$504,$H$504:$K$504,0))*HLOOKUP(AH$503,$J$500:$R$501,2)</f>
        <v>0</v>
      </c>
      <c r="AI549" s="1003" cm="1">
        <f t="array" ref="AI549">INDEX($H549:$K549,0,MATCH(AI$504,$H$504:$K$504,0))*HLOOKUP(AI$503,$J$500:$R$501,2)</f>
        <v>0</v>
      </c>
      <c r="AJ549" s="1003" cm="1">
        <f t="array" ref="AJ549">INDEX($H549:$K549,0,MATCH(AJ$504,$H$504:$K$504,0))*HLOOKUP(AJ$503,$J$500:$R$501,2)</f>
        <v>0</v>
      </c>
      <c r="AK549" s="1003" cm="1">
        <f t="array" ref="AK549">INDEX($H549:$K549,0,MATCH(AK$504,$H$504:$K$504,0))*HLOOKUP(AK$503,$J$500:$R$501,2)</f>
        <v>0</v>
      </c>
      <c r="AL549" s="1003" cm="1">
        <f t="array" ref="AL549">INDEX($H549:$K549,0,MATCH(AL$504,$H$504:$K$504,0))*HLOOKUP(AL$503,$J$500:$R$501,2)</f>
        <v>0</v>
      </c>
      <c r="AM549" s="1003" cm="1">
        <f t="array" ref="AM549">INDEX($H549:$K549,0,MATCH(AM$504,$H$504:$K$504,0))*HLOOKUP(AM$503,$J$500:$R$501,2)</f>
        <v>0</v>
      </c>
      <c r="AN549" s="1003" cm="1">
        <f t="array" ref="AN549">INDEX($H549:$K549,0,MATCH(AN$504,$H$504:$K$504,0))*HLOOKUP(AN$503,$J$500:$R$501,2)</f>
        <v>0</v>
      </c>
      <c r="AO549" s="1003" cm="1">
        <f t="array" ref="AO549">INDEX($H549:$K549,0,MATCH(AO$504,$H$504:$K$504,0))*HLOOKUP(AO$503,$J$500:$R$501,2)</f>
        <v>0</v>
      </c>
      <c r="AP549" s="1003" cm="1">
        <f t="array" ref="AP549">INDEX($H549:$K549,0,MATCH(AP$504,$H$504:$K$504,0))*HLOOKUP(AP$503,$J$500:$R$501,2)</f>
        <v>0</v>
      </c>
      <c r="AQ549" s="1003" cm="1">
        <f t="array" ref="AQ549">INDEX($H549:$K549,0,MATCH(AQ$504,$H$504:$K$504,0))*HLOOKUP(AQ$503,$J$500:$R$501,2)</f>
        <v>0</v>
      </c>
      <c r="AR549" s="1003" cm="1">
        <f t="array" ref="AR549">INDEX($H549:$K549,0,MATCH(AR$504,$H$504:$K$504,0))*HLOOKUP(AR$503,$J$500:$R$501,2)</f>
        <v>0</v>
      </c>
      <c r="AS549" s="1003" cm="1">
        <f t="array" ref="AS549">INDEX($H549:$K549,0,MATCH(AS$504,$H$504:$K$504,0))*HLOOKUP(AS$503,$J$500:$R$501,2)</f>
        <v>0</v>
      </c>
      <c r="AT549" s="1003" cm="1">
        <f t="array" ref="AT549">INDEX($H549:$K549,0,MATCH(AT$504,$H$504:$K$504,0))*HLOOKUP(AT$503,$J$500:$R$501,2)</f>
        <v>0</v>
      </c>
      <c r="AU549" s="1003" cm="1">
        <f t="array" ref="AU549">INDEX($H549:$K549,0,MATCH(AU$504,$H$504:$K$504,0))*HLOOKUP(AU$503,$J$500:$R$501,2)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5" outlineLevel="1" x14ac:dyDescent="0.25">
      <c r="A550" s="233"/>
      <c r="B550" s="234"/>
      <c r="C550" s="244"/>
      <c r="D550" s="244"/>
      <c r="E550" s="244"/>
      <c r="F550" s="252"/>
      <c r="G550" s="704" t="str">
        <f t="shared" si="78"/>
        <v>AANWA1a</v>
      </c>
      <c r="H550" s="356">
        <f t="shared" ref="H550:K550" si="118">IF(H496&gt;0,1,0)</f>
        <v>0</v>
      </c>
      <c r="I550" s="356">
        <f t="shared" si="118"/>
        <v>0</v>
      </c>
      <c r="J550" s="356">
        <f t="shared" si="118"/>
        <v>0</v>
      </c>
      <c r="K550" s="356">
        <f t="shared" si="118"/>
        <v>0</v>
      </c>
      <c r="L550" s="1003" cm="1">
        <f t="array" ref="L550">INDEX($H550:$K550,0,MATCH(L$504,$H$504:$K$504,0))*HLOOKUP(L$503,$J$500:$R$501,2)</f>
        <v>0</v>
      </c>
      <c r="M550" s="1003" cm="1">
        <f t="array" ref="M550">INDEX($H550:$K550,0,MATCH(M$504,$H$504:$K$504,0))*HLOOKUP(M$503,$J$500:$R$501,2)</f>
        <v>0</v>
      </c>
      <c r="N550" s="1003" cm="1">
        <f t="array" ref="N550">INDEX($H550:$K550,0,MATCH(N$504,$H$504:$K$504,0))*HLOOKUP(N$503,$J$500:$R$501,2)</f>
        <v>0</v>
      </c>
      <c r="O550" s="1003" cm="1">
        <f t="array" ref="O550">INDEX($H550:$K550,0,MATCH(O$504,$H$504:$K$504,0))*HLOOKUP(O$503,$J$500:$R$501,2)</f>
        <v>0</v>
      </c>
      <c r="P550" s="1003" cm="1">
        <f t="array" ref="P550">INDEX($H550:$K550,0,MATCH(P$504,$H$504:$K$504,0))*HLOOKUP(P$503,$J$500:$R$501,2)</f>
        <v>0</v>
      </c>
      <c r="Q550" s="1003" cm="1">
        <f t="array" ref="Q550">INDEX($H550:$K550,0,MATCH(Q$504,$H$504:$K$504,0))*HLOOKUP(Q$503,$J$500:$R$501,2)</f>
        <v>0</v>
      </c>
      <c r="R550" s="1003" cm="1">
        <f t="array" ref="R550">INDEX($H550:$K550,0,MATCH(R$504,$H$504:$K$504,0))*HLOOKUP(R$503,$J$500:$R$501,2)</f>
        <v>0</v>
      </c>
      <c r="S550" s="1003" cm="1">
        <f t="array" ref="S550">INDEX($H550:$K550,0,MATCH(S$504,$H$504:$K$504,0))*HLOOKUP(S$503,$J$500:$R$501,2)</f>
        <v>0</v>
      </c>
      <c r="T550" s="1003" cm="1">
        <f t="array" ref="T550">INDEX($H550:$K550,0,MATCH(T$504,$H$504:$K$504,0))*HLOOKUP(T$503,$J$500:$R$501,2)</f>
        <v>0</v>
      </c>
      <c r="U550" s="1003" cm="1">
        <f t="array" ref="U550">INDEX($H550:$K550,0,MATCH(U$504,$H$504:$K$504,0))*HLOOKUP(U$503,$J$500:$R$501,2)</f>
        <v>0</v>
      </c>
      <c r="V550" s="1003" cm="1">
        <f t="array" ref="V550">INDEX($H550:$K550,0,MATCH(V$504,$H$504:$K$504,0))*HLOOKUP(V$503,$J$500:$R$501,2)</f>
        <v>0</v>
      </c>
      <c r="W550" s="1003" cm="1">
        <f t="array" ref="W550">INDEX($H550:$K550,0,MATCH(W$504,$H$504:$K$504,0))*HLOOKUP(W$503,$J$500:$R$501,2)</f>
        <v>0</v>
      </c>
      <c r="X550" s="1003" cm="1">
        <f t="array" ref="X550">INDEX($H550:$K550,0,MATCH(X$504,$H$504:$K$504,0))*HLOOKUP(X$503,$J$500:$R$501,2)</f>
        <v>0</v>
      </c>
      <c r="Y550" s="1003" cm="1">
        <f t="array" ref="Y550">INDEX($H550:$K550,0,MATCH(Y$504,$H$504:$K$504,0))*HLOOKUP(Y$503,$J$500:$R$501,2)</f>
        <v>0</v>
      </c>
      <c r="Z550" s="1003" cm="1">
        <f t="array" ref="Z550">INDEX($H550:$K550,0,MATCH(Z$504,$H$504:$K$504,0))*HLOOKUP(Z$503,$J$500:$R$501,2)</f>
        <v>0</v>
      </c>
      <c r="AA550" s="1003" cm="1">
        <f t="array" ref="AA550">INDEX($H550:$K550,0,MATCH(AA$504,$H$504:$K$504,0))*HLOOKUP(AA$503,$J$500:$R$501,2)</f>
        <v>0</v>
      </c>
      <c r="AB550" s="1003" cm="1">
        <f t="array" ref="AB550">INDEX($H550:$K550,0,MATCH(AB$504,$H$504:$K$504,0))*HLOOKUP(AB$503,$J$500:$R$501,2)</f>
        <v>0</v>
      </c>
      <c r="AC550" s="1003" cm="1">
        <f t="array" ref="AC550">INDEX($H550:$K550,0,MATCH(AC$504,$H$504:$K$504,0))*HLOOKUP(AC$503,$J$500:$R$501,2)</f>
        <v>0</v>
      </c>
      <c r="AD550" s="1003" cm="1">
        <f t="array" ref="AD550">INDEX($H550:$K550,0,MATCH(AD$504,$H$504:$K$504,0))*HLOOKUP(AD$503,$J$500:$R$501,2)</f>
        <v>0</v>
      </c>
      <c r="AE550" s="1003" cm="1">
        <f t="array" ref="AE550">INDEX($H550:$K550,0,MATCH(AE$504,$H$504:$K$504,0))*HLOOKUP(AE$503,$J$500:$R$501,2)</f>
        <v>0</v>
      </c>
      <c r="AF550" s="1003" cm="1">
        <f t="array" ref="AF550">INDEX($H550:$K550,0,MATCH(AF$504,$H$504:$K$504,0))*HLOOKUP(AF$503,$J$500:$R$501,2)</f>
        <v>0</v>
      </c>
      <c r="AG550" s="1003" cm="1">
        <f t="array" ref="AG550">INDEX($H550:$K550,0,MATCH(AG$504,$H$504:$K$504,0))*HLOOKUP(AG$503,$J$500:$R$501,2)</f>
        <v>0</v>
      </c>
      <c r="AH550" s="1003" cm="1">
        <f t="array" ref="AH550">INDEX($H550:$K550,0,MATCH(AH$504,$H$504:$K$504,0))*HLOOKUP(AH$503,$J$500:$R$501,2)</f>
        <v>0</v>
      </c>
      <c r="AI550" s="1003" cm="1">
        <f t="array" ref="AI550">INDEX($H550:$K550,0,MATCH(AI$504,$H$504:$K$504,0))*HLOOKUP(AI$503,$J$500:$R$501,2)</f>
        <v>0</v>
      </c>
      <c r="AJ550" s="1003" cm="1">
        <f t="array" ref="AJ550">INDEX($H550:$K550,0,MATCH(AJ$504,$H$504:$K$504,0))*HLOOKUP(AJ$503,$J$500:$R$501,2)</f>
        <v>0</v>
      </c>
      <c r="AK550" s="1003" cm="1">
        <f t="array" ref="AK550">INDEX($H550:$K550,0,MATCH(AK$504,$H$504:$K$504,0))*HLOOKUP(AK$503,$J$500:$R$501,2)</f>
        <v>0</v>
      </c>
      <c r="AL550" s="1003" cm="1">
        <f t="array" ref="AL550">INDEX($H550:$K550,0,MATCH(AL$504,$H$504:$K$504,0))*HLOOKUP(AL$503,$J$500:$R$501,2)</f>
        <v>0</v>
      </c>
      <c r="AM550" s="1003" cm="1">
        <f t="array" ref="AM550">INDEX($H550:$K550,0,MATCH(AM$504,$H$504:$K$504,0))*HLOOKUP(AM$503,$J$500:$R$501,2)</f>
        <v>0</v>
      </c>
      <c r="AN550" s="1003" cm="1">
        <f t="array" ref="AN550">INDEX($H550:$K550,0,MATCH(AN$504,$H$504:$K$504,0))*HLOOKUP(AN$503,$J$500:$R$501,2)</f>
        <v>0</v>
      </c>
      <c r="AO550" s="1003" cm="1">
        <f t="array" ref="AO550">INDEX($H550:$K550,0,MATCH(AO$504,$H$504:$K$504,0))*HLOOKUP(AO$503,$J$500:$R$501,2)</f>
        <v>0</v>
      </c>
      <c r="AP550" s="1003" cm="1">
        <f t="array" ref="AP550">INDEX($H550:$K550,0,MATCH(AP$504,$H$504:$K$504,0))*HLOOKUP(AP$503,$J$500:$R$501,2)</f>
        <v>0</v>
      </c>
      <c r="AQ550" s="1003" cm="1">
        <f t="array" ref="AQ550">INDEX($H550:$K550,0,MATCH(AQ$504,$H$504:$K$504,0))*HLOOKUP(AQ$503,$J$500:$R$501,2)</f>
        <v>0</v>
      </c>
      <c r="AR550" s="1003" cm="1">
        <f t="array" ref="AR550">INDEX($H550:$K550,0,MATCH(AR$504,$H$504:$K$504,0))*HLOOKUP(AR$503,$J$500:$R$501,2)</f>
        <v>0</v>
      </c>
      <c r="AS550" s="1003" cm="1">
        <f t="array" ref="AS550">INDEX($H550:$K550,0,MATCH(AS$504,$H$504:$K$504,0))*HLOOKUP(AS$503,$J$500:$R$501,2)</f>
        <v>0</v>
      </c>
      <c r="AT550" s="1003" cm="1">
        <f t="array" ref="AT550">INDEX($H550:$K550,0,MATCH(AT$504,$H$504:$K$504,0))*HLOOKUP(AT$503,$J$500:$R$501,2)</f>
        <v>0</v>
      </c>
      <c r="AU550" s="1003" cm="1">
        <f t="array" ref="AU550">INDEX($H550:$K550,0,MATCH(AU$504,$H$504:$K$504,0))*HLOOKUP(AU$503,$J$500:$R$501,2)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5" outlineLevel="1" x14ac:dyDescent="0.25">
      <c r="A551" s="233"/>
      <c r="B551" s="234"/>
      <c r="C551" s="244"/>
      <c r="D551" s="244"/>
      <c r="E551" s="244"/>
      <c r="F551" s="252"/>
      <c r="G551" s="704" t="str">
        <f t="shared" si="78"/>
        <v>AAANWa</v>
      </c>
      <c r="H551" s="356">
        <f t="shared" ref="H551:K551" si="119">IF(H497&gt;0,1,0)</f>
        <v>0</v>
      </c>
      <c r="I551" s="356">
        <f t="shared" si="119"/>
        <v>0</v>
      </c>
      <c r="J551" s="356">
        <f t="shared" si="119"/>
        <v>0</v>
      </c>
      <c r="K551" s="356">
        <f t="shared" si="119"/>
        <v>0</v>
      </c>
      <c r="L551" s="1003" cm="1">
        <f t="array" ref="L551">INDEX($H551:$K551,0,MATCH(L$504,$H$504:$K$504,0))*HLOOKUP(L$503,$J$500:$R$501,2)</f>
        <v>0</v>
      </c>
      <c r="M551" s="1003" cm="1">
        <f t="array" ref="M551">INDEX($H551:$K551,0,MATCH(M$504,$H$504:$K$504,0))*HLOOKUP(M$503,$J$500:$R$501,2)</f>
        <v>0</v>
      </c>
      <c r="N551" s="1003" cm="1">
        <f t="array" ref="N551">INDEX($H551:$K551,0,MATCH(N$504,$H$504:$K$504,0))*HLOOKUP(N$503,$J$500:$R$501,2)</f>
        <v>0</v>
      </c>
      <c r="O551" s="1003" cm="1">
        <f t="array" ref="O551">INDEX($H551:$K551,0,MATCH(O$504,$H$504:$K$504,0))*HLOOKUP(O$503,$J$500:$R$501,2)</f>
        <v>0</v>
      </c>
      <c r="P551" s="1003" cm="1">
        <f t="array" ref="P551">INDEX($H551:$K551,0,MATCH(P$504,$H$504:$K$504,0))*HLOOKUP(P$503,$J$500:$R$501,2)</f>
        <v>0</v>
      </c>
      <c r="Q551" s="1003" cm="1">
        <f t="array" ref="Q551">INDEX($H551:$K551,0,MATCH(Q$504,$H$504:$K$504,0))*HLOOKUP(Q$503,$J$500:$R$501,2)</f>
        <v>0</v>
      </c>
      <c r="R551" s="1003" cm="1">
        <f t="array" ref="R551">INDEX($H551:$K551,0,MATCH(R$504,$H$504:$K$504,0))*HLOOKUP(R$503,$J$500:$R$501,2)</f>
        <v>0</v>
      </c>
      <c r="S551" s="1003" cm="1">
        <f t="array" ref="S551">INDEX($H551:$K551,0,MATCH(S$504,$H$504:$K$504,0))*HLOOKUP(S$503,$J$500:$R$501,2)</f>
        <v>0</v>
      </c>
      <c r="T551" s="1003" cm="1">
        <f t="array" ref="T551">INDEX($H551:$K551,0,MATCH(T$504,$H$504:$K$504,0))*HLOOKUP(T$503,$J$500:$R$501,2)</f>
        <v>0</v>
      </c>
      <c r="U551" s="1003" cm="1">
        <f t="array" ref="U551">INDEX($H551:$K551,0,MATCH(U$504,$H$504:$K$504,0))*HLOOKUP(U$503,$J$500:$R$501,2)</f>
        <v>0</v>
      </c>
      <c r="V551" s="1003" cm="1">
        <f t="array" ref="V551">INDEX($H551:$K551,0,MATCH(V$504,$H$504:$K$504,0))*HLOOKUP(V$503,$J$500:$R$501,2)</f>
        <v>0</v>
      </c>
      <c r="W551" s="1003" cm="1">
        <f t="array" ref="W551">INDEX($H551:$K551,0,MATCH(W$504,$H$504:$K$504,0))*HLOOKUP(W$503,$J$500:$R$501,2)</f>
        <v>0</v>
      </c>
      <c r="X551" s="1003" cm="1">
        <f t="array" ref="X551">INDEX($H551:$K551,0,MATCH(X$504,$H$504:$K$504,0))*HLOOKUP(X$503,$J$500:$R$501,2)</f>
        <v>0</v>
      </c>
      <c r="Y551" s="1003" cm="1">
        <f t="array" ref="Y551">INDEX($H551:$K551,0,MATCH(Y$504,$H$504:$K$504,0))*HLOOKUP(Y$503,$J$500:$R$501,2)</f>
        <v>0</v>
      </c>
      <c r="Z551" s="1003" cm="1">
        <f t="array" ref="Z551">INDEX($H551:$K551,0,MATCH(Z$504,$H$504:$K$504,0))*HLOOKUP(Z$503,$J$500:$R$501,2)</f>
        <v>0</v>
      </c>
      <c r="AA551" s="1003" cm="1">
        <f t="array" ref="AA551">INDEX($H551:$K551,0,MATCH(AA$504,$H$504:$K$504,0))*HLOOKUP(AA$503,$J$500:$R$501,2)</f>
        <v>0</v>
      </c>
      <c r="AB551" s="1003" cm="1">
        <f t="array" ref="AB551">INDEX($H551:$K551,0,MATCH(AB$504,$H$504:$K$504,0))*HLOOKUP(AB$503,$J$500:$R$501,2)</f>
        <v>0</v>
      </c>
      <c r="AC551" s="1003" cm="1">
        <f t="array" ref="AC551">INDEX($H551:$K551,0,MATCH(AC$504,$H$504:$K$504,0))*HLOOKUP(AC$503,$J$500:$R$501,2)</f>
        <v>0</v>
      </c>
      <c r="AD551" s="1003" cm="1">
        <f t="array" ref="AD551">INDEX($H551:$K551,0,MATCH(AD$504,$H$504:$K$504,0))*HLOOKUP(AD$503,$J$500:$R$501,2)</f>
        <v>0</v>
      </c>
      <c r="AE551" s="1003" cm="1">
        <f t="array" ref="AE551">INDEX($H551:$K551,0,MATCH(AE$504,$H$504:$K$504,0))*HLOOKUP(AE$503,$J$500:$R$501,2)</f>
        <v>0</v>
      </c>
      <c r="AF551" s="1003" cm="1">
        <f t="array" ref="AF551">INDEX($H551:$K551,0,MATCH(AF$504,$H$504:$K$504,0))*HLOOKUP(AF$503,$J$500:$R$501,2)</f>
        <v>0</v>
      </c>
      <c r="AG551" s="1003" cm="1">
        <f t="array" ref="AG551">INDEX($H551:$K551,0,MATCH(AG$504,$H$504:$K$504,0))*HLOOKUP(AG$503,$J$500:$R$501,2)</f>
        <v>0</v>
      </c>
      <c r="AH551" s="1003" cm="1">
        <f t="array" ref="AH551">INDEX($H551:$K551,0,MATCH(AH$504,$H$504:$K$504,0))*HLOOKUP(AH$503,$J$500:$R$501,2)</f>
        <v>0</v>
      </c>
      <c r="AI551" s="1003" cm="1">
        <f t="array" ref="AI551">INDEX($H551:$K551,0,MATCH(AI$504,$H$504:$K$504,0))*HLOOKUP(AI$503,$J$500:$R$501,2)</f>
        <v>0</v>
      </c>
      <c r="AJ551" s="1003" cm="1">
        <f t="array" ref="AJ551">INDEX($H551:$K551,0,MATCH(AJ$504,$H$504:$K$504,0))*HLOOKUP(AJ$503,$J$500:$R$501,2)</f>
        <v>0</v>
      </c>
      <c r="AK551" s="1003" cm="1">
        <f t="array" ref="AK551">INDEX($H551:$K551,0,MATCH(AK$504,$H$504:$K$504,0))*HLOOKUP(AK$503,$J$500:$R$501,2)</f>
        <v>0</v>
      </c>
      <c r="AL551" s="1003" cm="1">
        <f t="array" ref="AL551">INDEX($H551:$K551,0,MATCH(AL$504,$H$504:$K$504,0))*HLOOKUP(AL$503,$J$500:$R$501,2)</f>
        <v>0</v>
      </c>
      <c r="AM551" s="1003" cm="1">
        <f t="array" ref="AM551">INDEX($H551:$K551,0,MATCH(AM$504,$H$504:$K$504,0))*HLOOKUP(AM$503,$J$500:$R$501,2)</f>
        <v>0</v>
      </c>
      <c r="AN551" s="1003" cm="1">
        <f t="array" ref="AN551">INDEX($H551:$K551,0,MATCH(AN$504,$H$504:$K$504,0))*HLOOKUP(AN$503,$J$500:$R$501,2)</f>
        <v>0</v>
      </c>
      <c r="AO551" s="1003" cm="1">
        <f t="array" ref="AO551">INDEX($H551:$K551,0,MATCH(AO$504,$H$504:$K$504,0))*HLOOKUP(AO$503,$J$500:$R$501,2)</f>
        <v>0</v>
      </c>
      <c r="AP551" s="1003" cm="1">
        <f t="array" ref="AP551">INDEX($H551:$K551,0,MATCH(AP$504,$H$504:$K$504,0))*HLOOKUP(AP$503,$J$500:$R$501,2)</f>
        <v>0</v>
      </c>
      <c r="AQ551" s="1003" cm="1">
        <f t="array" ref="AQ551">INDEX($H551:$K551,0,MATCH(AQ$504,$H$504:$K$504,0))*HLOOKUP(AQ$503,$J$500:$R$501,2)</f>
        <v>0</v>
      </c>
      <c r="AR551" s="1003" cm="1">
        <f t="array" ref="AR551">INDEX($H551:$K551,0,MATCH(AR$504,$H$504:$K$504,0))*HLOOKUP(AR$503,$J$500:$R$501,2)</f>
        <v>0</v>
      </c>
      <c r="AS551" s="1003" cm="1">
        <f t="array" ref="AS551">INDEX($H551:$K551,0,MATCH(AS$504,$H$504:$K$504,0))*HLOOKUP(AS$503,$J$500:$R$501,2)</f>
        <v>0</v>
      </c>
      <c r="AT551" s="1003" cm="1">
        <f t="array" ref="AT551">INDEX($H551:$K551,0,MATCH(AT$504,$H$504:$K$504,0))*HLOOKUP(AT$503,$J$500:$R$501,2)</f>
        <v>0</v>
      </c>
      <c r="AU551" s="1003" cm="1">
        <f t="array" ref="AU551">INDEX($H551:$K551,0,MATCH(AU$504,$H$504:$K$504,0))*HLOOKUP(AU$503,$J$500:$R$501,2)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ht="12" customHeight="1" outlineLevel="1" x14ac:dyDescent="0.25">
      <c r="A552" s="6"/>
      <c r="B552" s="7"/>
      <c r="C552" s="18"/>
      <c r="D552" s="18"/>
      <c r="E552" s="18"/>
      <c r="F552" s="34"/>
      <c r="G552" s="34"/>
      <c r="I552" s="34"/>
      <c r="J552" s="34"/>
      <c r="K552" s="35"/>
      <c r="L552" s="35"/>
      <c r="M552" s="35"/>
      <c r="N552" s="59"/>
      <c r="O552" s="59"/>
      <c r="P552" s="59"/>
      <c r="Q552" s="36"/>
      <c r="R552" s="36"/>
      <c r="S552" s="36"/>
      <c r="T552" s="36"/>
      <c r="U552" s="36"/>
      <c r="V552" s="36"/>
      <c r="W552" s="36"/>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c r="AS552" s="312"/>
      <c r="AT552" s="312"/>
      <c r="AU552" s="312"/>
      <c r="AV552" s="312"/>
      <c r="AW552" s="312"/>
      <c r="AX552" s="17"/>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5.0999999999999996" customHeight="1" outlineLevel="1" x14ac:dyDescent="0.25">
      <c r="A553" s="6"/>
      <c r="B553" s="7"/>
      <c r="C553" s="18"/>
      <c r="D553" s="18"/>
      <c r="E553" s="18"/>
      <c r="F553" s="37"/>
      <c r="G553" s="37"/>
      <c r="H553" s="37"/>
      <c r="I553" s="37"/>
      <c r="J553" s="37"/>
      <c r="K553" s="38"/>
      <c r="L553" s="38"/>
      <c r="M553" s="38"/>
      <c r="N553" s="38"/>
      <c r="O553" s="39"/>
      <c r="P553" s="39"/>
      <c r="Q553" s="39"/>
      <c r="R553" s="39"/>
      <c r="S553" s="39"/>
      <c r="T553" s="39"/>
      <c r="U553" s="39"/>
      <c r="V553" s="39"/>
      <c r="W553" s="39"/>
      <c r="X553" s="213"/>
      <c r="Y553" s="213"/>
      <c r="Z553" s="213"/>
      <c r="AA553" s="272"/>
      <c r="AB553" s="272"/>
      <c r="AC553" s="272"/>
      <c r="AD553" s="272"/>
      <c r="AE553" s="272"/>
      <c r="AF553" s="272"/>
      <c r="AG553" s="272"/>
      <c r="AH553" s="272"/>
      <c r="AI553" s="272"/>
      <c r="AJ553" s="272"/>
      <c r="AK553" s="272"/>
      <c r="AL553" s="272"/>
      <c r="AM553" s="272"/>
      <c r="AN553" s="272"/>
      <c r="AO553" s="272"/>
      <c r="AP553" s="272"/>
      <c r="AQ553" s="272"/>
      <c r="AR553" s="272"/>
      <c r="AS553" s="272"/>
      <c r="AT553" s="272"/>
      <c r="AU553" s="272"/>
      <c r="AV553" s="272"/>
      <c r="AW553" s="27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25.15" customHeight="1" outlineLevel="1" x14ac:dyDescent="0.25">
      <c r="A554" s="6"/>
      <c r="B554" s="7"/>
      <c r="C554" s="40"/>
      <c r="D554" s="40"/>
      <c r="E554" s="40"/>
      <c r="F554" s="40"/>
      <c r="G554" s="41" t="str">
        <f>G218</f>
        <v>User defined rotations</v>
      </c>
      <c r="H554" s="40"/>
      <c r="I554" s="40"/>
      <c r="J554" s="40"/>
      <c r="K554" s="40"/>
      <c r="L554" s="40"/>
      <c r="M554" s="40"/>
      <c r="N554" s="40"/>
      <c r="O554" s="40"/>
      <c r="P554" s="40"/>
      <c r="Q554" s="40"/>
      <c r="R554" s="40"/>
      <c r="S554" s="40"/>
      <c r="T554" s="40"/>
      <c r="U554" s="40"/>
      <c r="V554" s="40"/>
      <c r="W554" s="40"/>
      <c r="X554" s="40"/>
      <c r="Y554" s="40"/>
      <c r="Z554" s="40"/>
      <c r="AA554" s="264"/>
      <c r="AB554" s="264"/>
      <c r="AC554" s="264"/>
      <c r="AD554" s="264"/>
      <c r="AE554" s="264"/>
      <c r="AF554" s="264"/>
      <c r="AG554" s="264"/>
      <c r="AH554" s="264"/>
      <c r="AI554" s="264"/>
      <c r="AJ554" s="264"/>
      <c r="AK554" s="264"/>
      <c r="AL554" s="264"/>
      <c r="AM554" s="264"/>
      <c r="AN554" s="264"/>
      <c r="AO554" s="264"/>
      <c r="AP554" s="264"/>
      <c r="AQ554" s="264"/>
      <c r="AR554" s="264"/>
      <c r="AS554" s="264"/>
      <c r="AT554" s="264"/>
      <c r="AU554" s="264"/>
      <c r="AV554" s="264"/>
      <c r="AW554" s="264"/>
      <c r="AX554" s="264"/>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12" customHeight="1" outlineLevel="1" x14ac:dyDescent="0.25">
      <c r="A555" s="6"/>
      <c r="B555" s="7"/>
      <c r="C555" s="7"/>
      <c r="D555" s="7"/>
      <c r="E555" s="7"/>
      <c r="F555" s="8"/>
      <c r="G555" s="8"/>
      <c r="H555" s="8"/>
      <c r="I555" s="8"/>
      <c r="J555" s="8"/>
      <c r="K555" s="8"/>
      <c r="L555" s="8"/>
      <c r="M555" s="8"/>
      <c r="N555" s="8"/>
      <c r="O555" s="8"/>
      <c r="P555" s="8"/>
      <c r="Q555" s="8"/>
      <c r="R555" s="8"/>
      <c r="S555" s="8"/>
      <c r="T555" s="8"/>
      <c r="U555" s="8"/>
      <c r="V555" s="8"/>
      <c r="W555" s="8"/>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25">
      <c r="A556" s="6"/>
      <c r="B556" s="7"/>
      <c r="C556" s="7"/>
      <c r="D556" s="7"/>
      <c r="E556" s="7"/>
      <c r="F556" s="8"/>
      <c r="G556" s="8"/>
      <c r="H556" s="8"/>
      <c r="I556" s="8"/>
      <c r="J556" s="8"/>
      <c r="K556" s="8"/>
      <c r="L556" s="8"/>
      <c r="M556" s="8"/>
      <c r="N556" s="235"/>
      <c r="O556" s="235"/>
      <c r="P556" s="235"/>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8"/>
      <c r="BR556" s="8"/>
      <c r="BS556" s="8"/>
      <c r="BT556" s="8"/>
      <c r="BU556" s="8"/>
      <c r="BV556" s="8"/>
      <c r="BW556" s="8"/>
      <c r="BX556" s="8"/>
      <c r="BY556" s="8"/>
      <c r="BZ556" s="8"/>
      <c r="CA556" s="8"/>
      <c r="CB556" s="8"/>
      <c r="CC556" s="8"/>
      <c r="CD556" s="8"/>
      <c r="CE556" s="8"/>
      <c r="CF556" s="8"/>
    </row>
    <row r="557" spans="1:91" ht="5.0999999999999996" customHeight="1" outlineLevel="1" thickBot="1" x14ac:dyDescent="0.3">
      <c r="A557" s="6"/>
      <c r="B557" s="7"/>
      <c r="C557" s="7"/>
      <c r="D557" s="7"/>
      <c r="E557" s="7"/>
      <c r="F557" s="7"/>
      <c r="G557" s="7"/>
      <c r="H557" s="8"/>
      <c r="I557" s="8"/>
      <c r="J557" s="8"/>
      <c r="K557" s="8"/>
      <c r="L557" s="8"/>
      <c r="M557" s="8"/>
      <c r="N557" s="235"/>
      <c r="O557" s="235"/>
      <c r="P557" s="235"/>
      <c r="Q557" s="8"/>
      <c r="R557" s="8"/>
      <c r="S557" s="8"/>
      <c r="T557" s="8"/>
      <c r="U557" s="8"/>
      <c r="V557" s="8"/>
      <c r="W557" s="8"/>
      <c r="X557" s="7"/>
      <c r="Y557" s="7"/>
      <c r="Z557" s="7"/>
      <c r="AA557" s="234"/>
      <c r="AB557" s="234"/>
      <c r="AC557" s="234"/>
      <c r="AD557" s="234"/>
      <c r="AE557" s="234"/>
      <c r="AF557" s="234"/>
      <c r="AG557" s="234"/>
      <c r="AH557" s="234"/>
      <c r="AI557" s="234"/>
      <c r="AJ557" s="234"/>
      <c r="AK557" s="234"/>
      <c r="AL557" s="234"/>
      <c r="AM557" s="234"/>
      <c r="AN557" s="234"/>
      <c r="AO557" s="234"/>
      <c r="AP557" s="234"/>
      <c r="AQ557" s="234"/>
      <c r="AR557" s="234"/>
      <c r="AS557" s="234"/>
      <c r="AT557" s="234"/>
      <c r="AU557" s="234"/>
      <c r="AV557" s="234"/>
      <c r="AW557" s="234"/>
      <c r="AX557" s="234"/>
      <c r="AY557" s="234"/>
      <c r="AZ557" s="234"/>
      <c r="BA557" s="234"/>
      <c r="BB557" s="234"/>
      <c r="BC557" s="234"/>
      <c r="BD557" s="234"/>
      <c r="BE557" s="234"/>
      <c r="BF557" s="234"/>
      <c r="BG557" s="234"/>
      <c r="BH557" s="234"/>
      <c r="BI557" s="234"/>
      <c r="BJ557" s="234"/>
      <c r="BK557" s="234"/>
      <c r="BL557" s="234"/>
      <c r="BM557" s="234"/>
      <c r="BN557" s="234"/>
      <c r="BO557" s="234"/>
      <c r="BP557" s="234"/>
    </row>
    <row r="558" spans="1:91" ht="5.0999999999999996" customHeight="1" outlineLevel="1" x14ac:dyDescent="0.25">
      <c r="A558" s="6"/>
      <c r="B558" s="7"/>
      <c r="C558" s="10" t="s">
        <v>0</v>
      </c>
      <c r="D558" s="10"/>
      <c r="E558" s="10"/>
      <c r="F558" s="10"/>
      <c r="G558" s="10"/>
      <c r="H558" s="10"/>
      <c r="I558" s="10"/>
      <c r="J558" s="10"/>
      <c r="K558" s="11"/>
      <c r="L558" s="11"/>
      <c r="M558" s="11"/>
      <c r="N558" s="237"/>
      <c r="O558" s="237"/>
      <c r="P558" s="237"/>
      <c r="Q558" s="11"/>
      <c r="R558" s="11"/>
      <c r="S558" s="11"/>
      <c r="T558" s="11"/>
      <c r="U558" s="11"/>
      <c r="V558" s="11"/>
      <c r="W558" s="12"/>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25">
      <c r="A559" s="6"/>
      <c r="B559" s="7"/>
      <c r="C559" s="13"/>
      <c r="D559" s="13"/>
      <c r="E559" s="13" t="s">
        <v>1</v>
      </c>
      <c r="F559" s="14"/>
      <c r="G559" s="15" t="s">
        <v>25</v>
      </c>
      <c r="H559" s="14"/>
      <c r="I559" s="14"/>
      <c r="J559" s="14"/>
      <c r="K559" s="14"/>
      <c r="L559" s="14"/>
      <c r="M559" s="14"/>
      <c r="N559" s="240"/>
      <c r="O559" s="240"/>
      <c r="P559" s="240"/>
      <c r="Q559" s="14"/>
      <c r="R559" s="14"/>
      <c r="S559" s="16"/>
      <c r="T559" s="14"/>
      <c r="U559" s="16"/>
      <c r="V559" s="16"/>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8"/>
      <c r="F560" s="14"/>
      <c r="G560" s="19"/>
      <c r="H560" s="14" t="s">
        <v>26</v>
      </c>
      <c r="I560" s="14"/>
      <c r="J560" s="14"/>
      <c r="K560" s="14"/>
      <c r="L560" s="14"/>
      <c r="M560" s="14"/>
      <c r="N560" s="240"/>
      <c r="O560" s="240"/>
      <c r="P560" s="240"/>
      <c r="Q560" s="14"/>
      <c r="R560" s="14"/>
      <c r="S560" s="16"/>
      <c r="T560" s="20"/>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8"/>
      <c r="D561" s="13"/>
      <c r="E561" s="18"/>
      <c r="F561" s="14"/>
      <c r="G561" s="14" t="s">
        <v>2</v>
      </c>
      <c r="H561" s="14"/>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21">
        <v>0</v>
      </c>
      <c r="D562" s="13"/>
      <c r="E562" s="18"/>
      <c r="F562" s="14"/>
      <c r="G562" s="22"/>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18"/>
      <c r="D563" s="18"/>
      <c r="E563" s="18"/>
      <c r="F563" s="18"/>
      <c r="G563" s="18"/>
      <c r="H563" s="18"/>
      <c r="I563" s="18"/>
      <c r="J563" s="23"/>
      <c r="K563" s="23"/>
      <c r="L563" s="23"/>
      <c r="M563" s="23"/>
      <c r="N563" s="740"/>
      <c r="O563" s="740"/>
      <c r="P563" s="740"/>
      <c r="Q563" s="23"/>
      <c r="R563" s="23"/>
      <c r="S563" s="23"/>
      <c r="T563" s="23"/>
      <c r="U563" s="23"/>
      <c r="V563" s="23"/>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18"/>
      <c r="K564" s="18"/>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24"/>
      <c r="K565" s="24"/>
      <c r="L565" s="24"/>
      <c r="M565" s="24"/>
      <c r="N565" s="250"/>
      <c r="O565" s="250"/>
      <c r="P565" s="250"/>
      <c r="Q565" s="24"/>
      <c r="R565" s="25"/>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50" t="s">
        <v>397</v>
      </c>
      <c r="K566" s="250" t="s">
        <v>59</v>
      </c>
      <c r="L566" s="250" t="s">
        <v>60</v>
      </c>
      <c r="M566" s="250" t="s">
        <v>61</v>
      </c>
      <c r="N566" s="250" t="s">
        <v>62</v>
      </c>
      <c r="O566" s="250" t="s">
        <v>900</v>
      </c>
      <c r="P566" s="250" t="s">
        <v>901</v>
      </c>
      <c r="Q566" s="725" t="s">
        <v>902</v>
      </c>
      <c r="R566" s="725" t="s">
        <v>1224</v>
      </c>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5" outlineLevel="1" x14ac:dyDescent="0.25">
      <c r="A567" s="6"/>
      <c r="B567" s="7"/>
      <c r="C567" s="18"/>
      <c r="D567" s="18"/>
      <c r="E567" s="18"/>
      <c r="F567" s="27"/>
      <c r="H567" s="28"/>
      <c r="I567" s="911" t="str">
        <f>General!H17</f>
        <v>b</v>
      </c>
      <c r="J567" s="361">
        <v>0.15</v>
      </c>
      <c r="K567" s="361">
        <v>0.65</v>
      </c>
      <c r="L567" s="361">
        <v>0.73</v>
      </c>
      <c r="M567" s="361">
        <v>1</v>
      </c>
      <c r="N567" s="361">
        <v>1.04</v>
      </c>
      <c r="O567" s="361">
        <v>0</v>
      </c>
      <c r="P567" s="361">
        <v>0</v>
      </c>
      <c r="Q567" s="361">
        <v>0</v>
      </c>
      <c r="R567" s="361">
        <v>0</v>
      </c>
      <c r="S567" s="63"/>
      <c r="T567" s="63"/>
      <c r="U567" s="63"/>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7" customFormat="1" ht="15" outlineLevel="1" x14ac:dyDescent="0.25">
      <c r="A568" s="691"/>
      <c r="B568" s="688"/>
      <c r="C568" s="700"/>
      <c r="D568" s="700"/>
      <c r="E568" s="700"/>
      <c r="F568" s="704"/>
      <c r="H568" s="705"/>
      <c r="I568" s="911" t="str">
        <f>General!H18</f>
        <v>bd</v>
      </c>
      <c r="J568" s="361">
        <v>0.15</v>
      </c>
      <c r="K568" s="361">
        <v>0.65</v>
      </c>
      <c r="L568" s="361">
        <v>0.73</v>
      </c>
      <c r="M568" s="361">
        <v>1</v>
      </c>
      <c r="N568" s="361">
        <v>1.04</v>
      </c>
      <c r="O568" s="361">
        <v>0</v>
      </c>
      <c r="P568" s="361">
        <v>0</v>
      </c>
      <c r="Q568" s="361">
        <v>0</v>
      </c>
      <c r="R568" s="361">
        <v>0</v>
      </c>
      <c r="S568" s="63"/>
      <c r="T568" s="63"/>
      <c r="U568" s="63"/>
      <c r="V568" s="61"/>
      <c r="W568" s="695"/>
      <c r="X568" s="690"/>
      <c r="Y568" s="690"/>
      <c r="Z568" s="690"/>
      <c r="AA568" s="690"/>
      <c r="AB568" s="690"/>
      <c r="AC568" s="690"/>
      <c r="AD568" s="690"/>
      <c r="AE568" s="690"/>
      <c r="AF568" s="690"/>
      <c r="AG568" s="690"/>
      <c r="AH568" s="690"/>
      <c r="AI568" s="690"/>
      <c r="AJ568" s="690"/>
      <c r="AK568" s="690"/>
      <c r="AL568" s="690"/>
      <c r="AM568" s="690"/>
      <c r="AN568" s="690"/>
      <c r="AO568" s="690"/>
      <c r="AP568" s="690"/>
      <c r="AQ568" s="690"/>
      <c r="AR568" s="690"/>
      <c r="AS568" s="690"/>
      <c r="AT568" s="690"/>
      <c r="AU568" s="690"/>
      <c r="AV568" s="690"/>
      <c r="AW568" s="690"/>
      <c r="AX568" s="690"/>
      <c r="AY568" s="690"/>
      <c r="AZ568" s="690"/>
      <c r="BA568" s="690"/>
      <c r="BB568" s="690"/>
      <c r="BC568" s="690"/>
      <c r="BD568" s="690"/>
      <c r="BE568" s="690"/>
      <c r="BF568" s="690"/>
      <c r="BG568" s="690"/>
      <c r="BH568" s="690"/>
      <c r="BI568" s="690"/>
      <c r="BJ568" s="690"/>
      <c r="BK568" s="690"/>
      <c r="BL568" s="690"/>
      <c r="BM568" s="690"/>
      <c r="BN568" s="690"/>
      <c r="BO568" s="690"/>
      <c r="BP568" s="690"/>
    </row>
    <row r="569" spans="1:68" s="687" customFormat="1" ht="15" outlineLevel="1" x14ac:dyDescent="0.25">
      <c r="A569" s="691"/>
      <c r="B569" s="688"/>
      <c r="C569" s="700"/>
      <c r="D569" s="700"/>
      <c r="E569" s="700"/>
      <c r="F569" s="704"/>
      <c r="H569" s="705"/>
      <c r="I569" s="911" t="str">
        <f>General!H19</f>
        <v>f</v>
      </c>
      <c r="J569" s="361">
        <v>0.05</v>
      </c>
      <c r="K569" s="361">
        <v>0.15</v>
      </c>
      <c r="L569" s="361">
        <v>0.35</v>
      </c>
      <c r="M569" s="361">
        <v>1</v>
      </c>
      <c r="N569" s="361">
        <v>1</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ht="15" outlineLevel="1" x14ac:dyDescent="0.25">
      <c r="A570" s="6"/>
      <c r="B570" s="7"/>
      <c r="C570" s="18"/>
      <c r="D570" s="18"/>
      <c r="E570" s="18"/>
      <c r="F570" s="27"/>
      <c r="H570" s="28"/>
      <c r="I570" s="911" t="str">
        <f>General!H20</f>
        <v>h</v>
      </c>
      <c r="J570" s="361">
        <v>0.09</v>
      </c>
      <c r="K570" s="361">
        <v>0.4</v>
      </c>
      <c r="L570" s="361">
        <v>0.75</v>
      </c>
      <c r="M570" s="361">
        <v>1</v>
      </c>
      <c r="N570" s="361">
        <v>1</v>
      </c>
      <c r="O570" s="361">
        <v>0</v>
      </c>
      <c r="P570" s="361">
        <v>0</v>
      </c>
      <c r="Q570" s="361">
        <v>0</v>
      </c>
      <c r="R570" s="361">
        <v>0</v>
      </c>
      <c r="S570" s="63"/>
      <c r="T570" s="63"/>
      <c r="U570" s="63"/>
      <c r="V570" s="61"/>
      <c r="W570" s="17"/>
      <c r="X570" s="8"/>
      <c r="Y570" s="8"/>
      <c r="Z570" s="8"/>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s="687" customFormat="1" ht="12" customHeight="1" outlineLevel="1" x14ac:dyDescent="0.25">
      <c r="A571" s="691"/>
      <c r="B571" s="688"/>
      <c r="C571" s="700"/>
      <c r="D571" s="700"/>
      <c r="E571" s="700"/>
      <c r="F571" s="704"/>
      <c r="H571" s="705"/>
      <c r="I571" s="911" t="str">
        <f>General!H21</f>
        <v>i</v>
      </c>
      <c r="J571" s="362">
        <v>7.0000000000000007E-2</v>
      </c>
      <c r="K571" s="362">
        <v>0.2</v>
      </c>
      <c r="L571" s="362">
        <v>0.67</v>
      </c>
      <c r="M571" s="362">
        <v>1</v>
      </c>
      <c r="N571" s="362">
        <v>1</v>
      </c>
      <c r="O571" s="361">
        <v>0</v>
      </c>
      <c r="P571" s="361">
        <v>0</v>
      </c>
      <c r="Q571" s="361">
        <v>0</v>
      </c>
      <c r="R571" s="361">
        <v>0</v>
      </c>
      <c r="S571" s="60"/>
      <c r="T571" s="60"/>
      <c r="U571" s="60"/>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ht="12" customHeight="1" outlineLevel="1" x14ac:dyDescent="0.25">
      <c r="A572" s="6"/>
      <c r="B572" s="7"/>
      <c r="C572" s="18"/>
      <c r="D572" s="18"/>
      <c r="E572" s="18"/>
      <c r="F572" s="27"/>
      <c r="H572" s="28"/>
      <c r="I572" s="911" t="str">
        <f>General!H22</f>
        <v>k</v>
      </c>
      <c r="J572" s="362">
        <v>7.0000000000000007E-2</v>
      </c>
      <c r="K572" s="362">
        <v>0.2</v>
      </c>
      <c r="L572" s="362">
        <v>0.67</v>
      </c>
      <c r="M572" s="362">
        <v>1</v>
      </c>
      <c r="N572" s="362">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25">
      <c r="A573" s="6"/>
      <c r="B573" s="7"/>
      <c r="C573" s="18"/>
      <c r="D573" s="18"/>
      <c r="E573" s="18"/>
      <c r="F573" s="34"/>
      <c r="H573" s="28"/>
      <c r="I573" s="911" t="str">
        <f>General!H23</f>
        <v>l</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s="687" customFormat="1" ht="12" customHeight="1" outlineLevel="1" x14ac:dyDescent="0.25">
      <c r="A574" s="691"/>
      <c r="B574" s="688"/>
      <c r="C574" s="700"/>
      <c r="D574" s="700"/>
      <c r="E574" s="700"/>
      <c r="F574" s="702"/>
      <c r="H574" s="705"/>
      <c r="I574" s="911" t="str">
        <f>General!H24</f>
        <v>o</v>
      </c>
      <c r="J574" s="361">
        <v>0.13</v>
      </c>
      <c r="K574" s="361">
        <v>0.35</v>
      </c>
      <c r="L574" s="361">
        <v>0.52</v>
      </c>
      <c r="M574" s="361">
        <v>1</v>
      </c>
      <c r="N574" s="361">
        <v>1.0900000000000001</v>
      </c>
      <c r="O574" s="361">
        <v>0</v>
      </c>
      <c r="P574" s="361">
        <v>0</v>
      </c>
      <c r="Q574" s="361">
        <v>0</v>
      </c>
      <c r="R574" s="361">
        <v>0</v>
      </c>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34"/>
      <c r="H575" s="28"/>
      <c r="I575" s="911" t="str">
        <f>General!H25</f>
        <v>od</v>
      </c>
      <c r="J575" s="361">
        <v>0.13</v>
      </c>
      <c r="K575" s="361">
        <v>0.35</v>
      </c>
      <c r="L575" s="361">
        <v>0.52</v>
      </c>
      <c r="M575" s="361">
        <v>1</v>
      </c>
      <c r="N575" s="361">
        <v>1.0900000000000001</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s="687" customFormat="1" ht="12" customHeight="1" outlineLevel="1" x14ac:dyDescent="0.25">
      <c r="A576" s="691"/>
      <c r="B576" s="688"/>
      <c r="C576" s="700"/>
      <c r="D576" s="700"/>
      <c r="E576" s="700"/>
      <c r="F576" s="702"/>
      <c r="H576" s="705"/>
      <c r="I576" s="911" t="str">
        <f>General!H26</f>
        <v>of</v>
      </c>
      <c r="J576" s="361">
        <v>0.06</v>
      </c>
      <c r="K576" s="361">
        <v>0.42</v>
      </c>
      <c r="L576" s="361">
        <v>0.62</v>
      </c>
      <c r="M576" s="361">
        <v>1</v>
      </c>
      <c r="N576" s="361">
        <v>1</v>
      </c>
      <c r="O576" s="361">
        <v>0</v>
      </c>
      <c r="P576" s="361">
        <v>0</v>
      </c>
      <c r="Q576" s="361">
        <v>0</v>
      </c>
      <c r="R576" s="361">
        <v>0</v>
      </c>
      <c r="S576" s="60"/>
      <c r="T576" s="60"/>
      <c r="U576" s="60"/>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ht="12" customHeight="1" outlineLevel="1" x14ac:dyDescent="0.25">
      <c r="A577" s="6"/>
      <c r="B577" s="7"/>
      <c r="C577" s="18"/>
      <c r="D577" s="18"/>
      <c r="E577" s="18"/>
      <c r="F577" s="34"/>
      <c r="H577" s="28"/>
      <c r="I577" s="911" t="str">
        <f>General!H27</f>
        <v>r</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6"/>
      <c r="B578" s="7"/>
      <c r="C578" s="18"/>
      <c r="D578" s="18"/>
      <c r="E578" s="18"/>
      <c r="F578" s="34"/>
      <c r="H578" s="28"/>
      <c r="I578" s="911" t="str">
        <f>General!H28</f>
        <v>rd</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1" t="str">
        <f>General!H29</f>
        <v>v</v>
      </c>
      <c r="J579" s="361">
        <v>7.0000000000000007E-2</v>
      </c>
      <c r="K579" s="361">
        <v>0.2</v>
      </c>
      <c r="L579" s="361">
        <v>0.67</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1" t="str">
        <f>General!H30</f>
        <v>w</v>
      </c>
      <c r="J580" s="361">
        <v>0.14000000000000001</v>
      </c>
      <c r="K580" s="361">
        <v>0.59</v>
      </c>
      <c r="L580" s="361">
        <v>0.71</v>
      </c>
      <c r="M580" s="361">
        <v>1</v>
      </c>
      <c r="N580" s="361">
        <v>1.04</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69"/>
      <c r="I581" s="911" t="str">
        <f>General!H31</f>
        <v>wd</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1" t="str">
        <f>General!H32</f>
        <v>z</v>
      </c>
      <c r="J582" s="361">
        <v>0</v>
      </c>
      <c r="K582" s="361">
        <v>0</v>
      </c>
      <c r="L582" s="361">
        <v>0</v>
      </c>
      <c r="M582" s="361">
        <v>1</v>
      </c>
      <c r="N582" s="361">
        <v>1</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1" t="str">
        <f>General!H33</f>
        <v>zd</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R584" s="60"/>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G585" s="35"/>
      <c r="H585" s="35"/>
      <c r="I585" s="35"/>
      <c r="J585" s="64"/>
      <c r="K585" s="64"/>
      <c r="L585" s="64"/>
      <c r="M585" s="64"/>
      <c r="N585" s="64"/>
      <c r="O585" s="64"/>
      <c r="P585" s="64"/>
      <c r="Q585" s="6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5.0999999999999996" customHeight="1" outlineLevel="1" x14ac:dyDescent="0.25">
      <c r="A586" s="6"/>
      <c r="B586" s="7"/>
      <c r="C586" s="18"/>
      <c r="D586" s="18"/>
      <c r="E586" s="18"/>
      <c r="F586" s="37"/>
      <c r="G586" s="38"/>
      <c r="H586" s="38"/>
      <c r="I586" s="38"/>
      <c r="J586" s="39"/>
      <c r="K586" s="39"/>
      <c r="L586" s="39"/>
      <c r="M586" s="39"/>
      <c r="N586" s="263"/>
      <c r="O586" s="263"/>
      <c r="P586" s="263"/>
      <c r="Q586" s="39"/>
      <c r="R586" s="39"/>
      <c r="S586" s="39"/>
      <c r="T586" s="39"/>
      <c r="U586" s="39"/>
      <c r="V586" s="3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25.15" customHeight="1" outlineLevel="1" x14ac:dyDescent="0.25">
      <c r="A587" s="6"/>
      <c r="B587" s="7"/>
      <c r="C587" s="40"/>
      <c r="D587" s="40"/>
      <c r="E587" s="40"/>
      <c r="F587" s="40"/>
      <c r="G587" s="41" t="str">
        <f>G559</f>
        <v>Yield by Soil</v>
      </c>
      <c r="H587" s="40"/>
      <c r="I587" s="40"/>
      <c r="J587" s="40"/>
      <c r="K587" s="40"/>
      <c r="L587" s="40"/>
      <c r="M587" s="40"/>
      <c r="N587" s="264"/>
      <c r="O587" s="264"/>
      <c r="P587" s="264"/>
      <c r="Q587" s="40"/>
      <c r="R587" s="40"/>
      <c r="S587" s="40"/>
      <c r="T587" s="40"/>
      <c r="U587" s="40"/>
      <c r="V587" s="40"/>
      <c r="W587" s="42" t="s">
        <v>24</v>
      </c>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6"/>
      <c r="B588" s="7"/>
      <c r="C588" s="7"/>
      <c r="D588" s="7"/>
      <c r="E588" s="7"/>
      <c r="F588" s="8"/>
      <c r="G588" s="8"/>
      <c r="H588" s="8"/>
      <c r="I588" s="8"/>
      <c r="J588" s="8"/>
      <c r="K588" s="8"/>
      <c r="L588" s="8"/>
      <c r="M588" s="8"/>
      <c r="N588" s="235"/>
      <c r="O588" s="235"/>
      <c r="P588" s="235"/>
      <c r="Q588" s="8"/>
      <c r="R588" s="8"/>
      <c r="S588" s="8"/>
      <c r="T588" s="8"/>
      <c r="U588" s="8"/>
      <c r="V588" s="8"/>
      <c r="W588" s="8"/>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7"/>
      <c r="G589" s="7"/>
      <c r="H589" s="8"/>
      <c r="I589" s="8"/>
      <c r="J589" s="8"/>
      <c r="K589" s="8"/>
      <c r="L589" s="8"/>
      <c r="M589" s="235"/>
      <c r="N589" s="235"/>
      <c r="O589" s="235"/>
      <c r="P589" s="8"/>
      <c r="Q589" s="8"/>
      <c r="R589" s="8"/>
      <c r="S589" s="8"/>
      <c r="T589" s="8"/>
      <c r="U589" s="8"/>
      <c r="V589" s="8"/>
      <c r="W589" s="8"/>
      <c r="X589" s="7"/>
      <c r="Y589" s="7"/>
      <c r="Z589" s="7"/>
      <c r="AA589" s="234"/>
      <c r="AB589" s="234"/>
      <c r="AC589" s="234"/>
      <c r="AD589" s="234"/>
      <c r="AE589" s="234"/>
      <c r="AF589" s="234"/>
      <c r="AG589" s="234"/>
      <c r="AH589" s="234"/>
      <c r="AI589" s="234"/>
      <c r="AJ589" s="234"/>
      <c r="AK589" s="234"/>
      <c r="AL589" s="234"/>
      <c r="AM589" s="234"/>
      <c r="AN589" s="234"/>
      <c r="AO589" s="234"/>
      <c r="AP589" s="234"/>
      <c r="AQ589" s="234"/>
      <c r="AR589" s="234"/>
      <c r="AS589" s="234"/>
      <c r="AT589" s="234"/>
      <c r="AU589" s="234"/>
      <c r="AV589" s="234"/>
      <c r="AW589" s="234"/>
      <c r="AX589" s="234"/>
      <c r="AY589" s="234"/>
      <c r="AZ589" s="234"/>
      <c r="BA589" s="234"/>
      <c r="BB589" s="234"/>
      <c r="BC589" s="234"/>
      <c r="BD589" s="234"/>
      <c r="BE589" s="234"/>
      <c r="BF589" s="234"/>
      <c r="BG589" s="234"/>
      <c r="BH589" s="234"/>
      <c r="BI589" s="234"/>
      <c r="BJ589" s="234"/>
      <c r="BK589" s="234"/>
      <c r="BL589" s="234"/>
      <c r="BM589" s="234"/>
      <c r="BN589" s="234"/>
      <c r="BO589" s="234"/>
      <c r="BP589" s="234"/>
    </row>
    <row r="590" spans="1:68" ht="5.0999999999999996" customHeight="1" outlineLevel="1" thickBot="1" x14ac:dyDescent="0.3">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x14ac:dyDescent="0.25">
      <c r="A591" s="6"/>
      <c r="B591" s="7"/>
      <c r="C591" s="10" t="s">
        <v>0</v>
      </c>
      <c r="D591" s="10"/>
      <c r="E591" s="10"/>
      <c r="F591" s="10"/>
      <c r="G591" s="10"/>
      <c r="H591" s="10"/>
      <c r="I591" s="10"/>
      <c r="J591" s="10"/>
      <c r="K591" s="11"/>
      <c r="L591" s="11"/>
      <c r="M591" s="237"/>
      <c r="N591" s="237"/>
      <c r="O591" s="237"/>
      <c r="P591" s="11"/>
      <c r="Q591" s="11"/>
      <c r="R591" s="11"/>
      <c r="S591" s="11"/>
      <c r="T591" s="11"/>
      <c r="U591" s="11"/>
      <c r="V591" s="11"/>
      <c r="W591" s="12"/>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25">
      <c r="A592" s="6"/>
      <c r="B592" s="7"/>
      <c r="C592" s="13"/>
      <c r="D592" s="13"/>
      <c r="E592" s="13" t="s">
        <v>1</v>
      </c>
      <c r="F592" s="14"/>
      <c r="G592" s="15" t="s">
        <v>373</v>
      </c>
      <c r="H592" s="14"/>
      <c r="I592" s="14"/>
      <c r="J592" s="14"/>
      <c r="K592" s="14"/>
      <c r="L592" s="14"/>
      <c r="M592" s="240"/>
      <c r="N592" s="240"/>
      <c r="O592" s="240"/>
      <c r="P592" s="14"/>
      <c r="Q592" s="14"/>
      <c r="R592" s="14"/>
      <c r="S592" s="16"/>
      <c r="T592" s="14"/>
      <c r="U592" s="16"/>
      <c r="V592" s="16"/>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8"/>
      <c r="F593" s="14"/>
      <c r="G593" s="19"/>
      <c r="H593" s="14" t="s">
        <v>1231</v>
      </c>
      <c r="I593" s="14"/>
      <c r="J593" s="14"/>
      <c r="K593" s="14"/>
      <c r="L593" s="14"/>
      <c r="M593" s="240"/>
      <c r="N593" s="240"/>
      <c r="O593" s="240"/>
      <c r="P593" s="14"/>
      <c r="Q593" s="14"/>
      <c r="R593" s="14"/>
      <c r="S593" s="16"/>
      <c r="T593" s="20"/>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8"/>
      <c r="D594" s="13"/>
      <c r="E594" s="18"/>
      <c r="F594" s="14"/>
      <c r="G594" s="14" t="s">
        <v>2</v>
      </c>
      <c r="H594" s="14"/>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21">
        <v>0</v>
      </c>
      <c r="D595" s="13"/>
      <c r="E595" s="18"/>
      <c r="F595" s="14"/>
      <c r="G595" s="22"/>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18"/>
      <c r="D596" s="18"/>
      <c r="E596" s="18"/>
      <c r="F596" s="18"/>
      <c r="G596" s="18"/>
      <c r="H596" s="18"/>
      <c r="I596" s="18"/>
      <c r="J596" s="23"/>
      <c r="K596" s="23"/>
      <c r="L596" s="23"/>
      <c r="M596" s="740"/>
      <c r="N596" s="740"/>
      <c r="O596" s="740"/>
      <c r="P596" s="23"/>
      <c r="Q596" s="23"/>
      <c r="R596" s="23"/>
      <c r="S596" s="23"/>
      <c r="T596" s="23"/>
      <c r="U596" s="23"/>
      <c r="V596" s="23"/>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18"/>
      <c r="K597" s="18"/>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24"/>
      <c r="J598" s="24"/>
      <c r="K598" s="24"/>
      <c r="L598" s="24"/>
      <c r="M598" s="250"/>
      <c r="N598" s="250"/>
      <c r="O598" s="250"/>
      <c r="P598" s="24"/>
      <c r="Q598" s="25"/>
      <c r="R598" s="25"/>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50" t="s">
        <v>397</v>
      </c>
      <c r="J599" s="250" t="s">
        <v>59</v>
      </c>
      <c r="K599" s="250" t="s">
        <v>60</v>
      </c>
      <c r="L599" s="250" t="s">
        <v>61</v>
      </c>
      <c r="M599" s="250" t="s">
        <v>62</v>
      </c>
      <c r="N599" s="250" t="s">
        <v>900</v>
      </c>
      <c r="O599" s="725" t="s">
        <v>901</v>
      </c>
      <c r="P599" s="725" t="s">
        <v>902</v>
      </c>
      <c r="Q599" s="725" t="s">
        <v>1224</v>
      </c>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5" outlineLevel="1" x14ac:dyDescent="0.25">
      <c r="A600" s="6"/>
      <c r="B600" s="7"/>
      <c r="C600" s="18"/>
      <c r="D600" s="18"/>
      <c r="E600" s="18"/>
      <c r="F600" s="27"/>
      <c r="G600" s="28"/>
      <c r="H600" s="911" t="str">
        <f>General!H17</f>
        <v>b</v>
      </c>
      <c r="I600" s="358">
        <v>0.16666666666666666</v>
      </c>
      <c r="J600" s="358">
        <v>0.16666666666666666</v>
      </c>
      <c r="K600" s="358">
        <v>6.25E-2</v>
      </c>
      <c r="L600" s="358">
        <v>4.1666666666666664E-2</v>
      </c>
      <c r="M600" s="358">
        <v>4.1666666666666664E-2</v>
      </c>
      <c r="N600" s="358">
        <v>0</v>
      </c>
      <c r="O600" s="358">
        <v>0</v>
      </c>
      <c r="P600" s="358">
        <v>0</v>
      </c>
      <c r="Q600" s="358">
        <v>0</v>
      </c>
      <c r="R600" s="63"/>
      <c r="S600" s="63"/>
      <c r="T600" s="63"/>
      <c r="U600" s="63"/>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7" customFormat="1" ht="15" outlineLevel="1" x14ac:dyDescent="0.25">
      <c r="A601" s="691"/>
      <c r="B601" s="688"/>
      <c r="C601" s="700"/>
      <c r="D601" s="700"/>
      <c r="E601" s="700"/>
      <c r="F601" s="704"/>
      <c r="G601" s="705"/>
      <c r="H601" s="911" t="str">
        <f>General!H18</f>
        <v>bd</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695"/>
      <c r="X601" s="690"/>
      <c r="Y601" s="690"/>
      <c r="Z601" s="690"/>
      <c r="AA601" s="690"/>
      <c r="AB601" s="690"/>
      <c r="AC601" s="690"/>
      <c r="AD601" s="690"/>
      <c r="AE601" s="690"/>
      <c r="AF601" s="690"/>
      <c r="AG601" s="690"/>
      <c r="AH601" s="690"/>
      <c r="AI601" s="690"/>
      <c r="AJ601" s="690"/>
      <c r="AK601" s="690"/>
      <c r="AL601" s="690"/>
      <c r="AM601" s="690"/>
      <c r="AN601" s="690"/>
      <c r="AO601" s="690"/>
      <c r="AP601" s="690"/>
      <c r="AQ601" s="690"/>
      <c r="AR601" s="690"/>
      <c r="AS601" s="690"/>
      <c r="AT601" s="690"/>
      <c r="AU601" s="690"/>
      <c r="AV601" s="690"/>
      <c r="AW601" s="690"/>
      <c r="AX601" s="690"/>
      <c r="AY601" s="690"/>
      <c r="AZ601" s="690"/>
      <c r="BA601" s="690"/>
      <c r="BB601" s="690"/>
      <c r="BC601" s="690"/>
      <c r="BD601" s="690"/>
      <c r="BE601" s="690"/>
      <c r="BF601" s="690"/>
      <c r="BG601" s="690"/>
      <c r="BH601" s="690"/>
      <c r="BI601" s="690"/>
      <c r="BJ601" s="690"/>
      <c r="BK601" s="690"/>
      <c r="BL601" s="690"/>
      <c r="BM601" s="690"/>
      <c r="BN601" s="690"/>
      <c r="BO601" s="690"/>
      <c r="BP601" s="690"/>
    </row>
    <row r="602" spans="1:68" s="687" customFormat="1" ht="15" outlineLevel="1" x14ac:dyDescent="0.25">
      <c r="A602" s="691"/>
      <c r="B602" s="688"/>
      <c r="C602" s="700"/>
      <c r="D602" s="700"/>
      <c r="E602" s="700"/>
      <c r="F602" s="704"/>
      <c r="G602" s="705"/>
      <c r="H602" s="911" t="str">
        <f>General!H19</f>
        <v>f</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ht="15" outlineLevel="1" x14ac:dyDescent="0.25">
      <c r="A603" s="6"/>
      <c r="B603" s="7"/>
      <c r="C603" s="18"/>
      <c r="D603" s="18"/>
      <c r="E603" s="18"/>
      <c r="F603" s="27"/>
      <c r="G603" s="28"/>
      <c r="H603" s="911" t="str">
        <f>General!H20</f>
        <v>h</v>
      </c>
      <c r="I603" s="358">
        <v>0</v>
      </c>
      <c r="J603" s="358">
        <v>0</v>
      </c>
      <c r="K603" s="358">
        <v>0</v>
      </c>
      <c r="L603" s="358">
        <v>0</v>
      </c>
      <c r="M603" s="358">
        <v>0</v>
      </c>
      <c r="N603" s="358">
        <v>0</v>
      </c>
      <c r="O603" s="358">
        <v>0</v>
      </c>
      <c r="P603" s="358">
        <v>0</v>
      </c>
      <c r="Q603" s="358">
        <v>0</v>
      </c>
      <c r="R603" s="63"/>
      <c r="S603" s="63"/>
      <c r="T603" s="63"/>
      <c r="U603" s="63"/>
      <c r="V603" s="61"/>
      <c r="W603" s="17"/>
      <c r="X603" s="8"/>
      <c r="Y603" s="8"/>
      <c r="Z603" s="8"/>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s="687" customFormat="1" ht="12" customHeight="1" outlineLevel="1" x14ac:dyDescent="0.25">
      <c r="A604" s="691"/>
      <c r="B604" s="688"/>
      <c r="C604" s="700"/>
      <c r="D604" s="700"/>
      <c r="E604" s="700"/>
      <c r="F604" s="704"/>
      <c r="G604" s="705"/>
      <c r="H604" s="911" t="str">
        <f>General!H21</f>
        <v>i</v>
      </c>
      <c r="I604" s="358">
        <v>0.16666666666666666</v>
      </c>
      <c r="J604" s="358">
        <v>0.16666666666666666</v>
      </c>
      <c r="K604" s="358">
        <v>6.25E-2</v>
      </c>
      <c r="L604" s="358">
        <v>4.1666666666666664E-2</v>
      </c>
      <c r="M604" s="358">
        <v>4.1666666666666664E-2</v>
      </c>
      <c r="N604" s="358">
        <v>0</v>
      </c>
      <c r="O604" s="358">
        <v>0</v>
      </c>
      <c r="P604" s="358">
        <v>0</v>
      </c>
      <c r="Q604" s="358">
        <v>0</v>
      </c>
      <c r="R604" s="60"/>
      <c r="S604" s="60"/>
      <c r="T604" s="60"/>
      <c r="U604" s="60"/>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27"/>
      <c r="G605" s="195"/>
      <c r="H605" s="911" t="str">
        <f>General!H22</f>
        <v>k</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6"/>
      <c r="B606" s="7"/>
      <c r="C606" s="18"/>
      <c r="D606" s="18"/>
      <c r="E606" s="18"/>
      <c r="F606" s="34"/>
      <c r="G606" s="195"/>
      <c r="H606" s="911" t="str">
        <f>General!H23</f>
        <v>l</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s="687" customFormat="1" ht="12" customHeight="1" outlineLevel="1" x14ac:dyDescent="0.25">
      <c r="A607" s="691"/>
      <c r="B607" s="688"/>
      <c r="C607" s="700"/>
      <c r="D607" s="700"/>
      <c r="E607" s="700"/>
      <c r="F607" s="702"/>
      <c r="G607" s="705"/>
      <c r="H607" s="911" t="str">
        <f>General!H24</f>
        <v>o</v>
      </c>
      <c r="I607" s="358">
        <f>I$600/2</f>
        <v>8.3333333333333329E-2</v>
      </c>
      <c r="J607" s="358">
        <f t="shared" ref="J607:M607" si="120">J$600/2</f>
        <v>8.3333333333333329E-2</v>
      </c>
      <c r="K607" s="358">
        <f t="shared" si="120"/>
        <v>3.125E-2</v>
      </c>
      <c r="L607" s="358">
        <f t="shared" si="120"/>
        <v>2.0833333333333332E-2</v>
      </c>
      <c r="M607" s="358">
        <f t="shared" si="120"/>
        <v>2.0833333333333332E-2</v>
      </c>
      <c r="N607" s="358">
        <v>0</v>
      </c>
      <c r="O607" s="358">
        <v>0</v>
      </c>
      <c r="P607" s="358">
        <v>0</v>
      </c>
      <c r="Q607" s="358">
        <v>0</v>
      </c>
      <c r="R607" s="60"/>
      <c r="S607" s="60"/>
      <c r="T607" s="60"/>
      <c r="U607" s="60"/>
      <c r="V607" s="61"/>
      <c r="W607" s="695"/>
      <c r="X607" s="690"/>
      <c r="Y607" s="690"/>
      <c r="Z607" s="690"/>
      <c r="AA607" s="690"/>
      <c r="AB607" s="690"/>
      <c r="AC607" s="690"/>
      <c r="AD607" s="690"/>
      <c r="AE607" s="690"/>
      <c r="AF607" s="690"/>
      <c r="AG607" s="690"/>
      <c r="AH607" s="690"/>
      <c r="AI607" s="690"/>
      <c r="AJ607" s="690"/>
      <c r="AK607" s="690"/>
      <c r="AL607" s="690"/>
      <c r="AM607" s="690"/>
      <c r="AN607" s="690"/>
      <c r="AO607" s="690"/>
      <c r="AP607" s="690"/>
      <c r="AQ607" s="690"/>
      <c r="AR607" s="690"/>
      <c r="AS607" s="690"/>
      <c r="AT607" s="690"/>
      <c r="AU607" s="690"/>
      <c r="AV607" s="690"/>
      <c r="AW607" s="690"/>
      <c r="AX607" s="690"/>
      <c r="AY607" s="690"/>
      <c r="AZ607" s="690"/>
      <c r="BA607" s="690"/>
      <c r="BB607" s="690"/>
      <c r="BC607" s="690"/>
      <c r="BD607" s="690"/>
      <c r="BE607" s="690"/>
      <c r="BF607" s="690"/>
      <c r="BG607" s="690"/>
      <c r="BH607" s="690"/>
      <c r="BI607" s="690"/>
      <c r="BJ607" s="690"/>
      <c r="BK607" s="690"/>
      <c r="BL607" s="690"/>
      <c r="BM607" s="690"/>
      <c r="BN607" s="690"/>
      <c r="BO607" s="690"/>
      <c r="BP607" s="690"/>
    </row>
    <row r="608" spans="1:68" ht="12" customHeight="1" outlineLevel="1" x14ac:dyDescent="0.25">
      <c r="A608" s="6"/>
      <c r="B608" s="7"/>
      <c r="C608" s="18"/>
      <c r="D608" s="18"/>
      <c r="E608" s="18"/>
      <c r="F608" s="34"/>
      <c r="G608" s="195"/>
      <c r="H608" s="911" t="str">
        <f>General!H25</f>
        <v>od</v>
      </c>
      <c r="I608" s="358">
        <f t="shared" ref="I608:M609" si="121">I$600/2</f>
        <v>8.3333333333333329E-2</v>
      </c>
      <c r="J608" s="358">
        <f t="shared" si="121"/>
        <v>8.3333333333333329E-2</v>
      </c>
      <c r="K608" s="358">
        <f t="shared" si="121"/>
        <v>3.125E-2</v>
      </c>
      <c r="L608" s="358">
        <f t="shared" si="121"/>
        <v>2.0833333333333332E-2</v>
      </c>
      <c r="M608" s="358">
        <f t="shared" si="121"/>
        <v>2.0833333333333332E-2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s="687" customFormat="1" ht="12" customHeight="1" outlineLevel="1" x14ac:dyDescent="0.25">
      <c r="A609" s="691"/>
      <c r="B609" s="688"/>
      <c r="C609" s="700"/>
      <c r="D609" s="700"/>
      <c r="E609" s="700"/>
      <c r="F609" s="702"/>
      <c r="G609" s="705"/>
      <c r="H609" s="911" t="str">
        <f>General!H26</f>
        <v>of</v>
      </c>
      <c r="I609" s="358">
        <f t="shared" si="121"/>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695"/>
      <c r="X609" s="690"/>
      <c r="Y609" s="690"/>
      <c r="Z609" s="690"/>
      <c r="AA609" s="690"/>
      <c r="AB609" s="690"/>
      <c r="AC609" s="690"/>
      <c r="AD609" s="690"/>
      <c r="AE609" s="690"/>
      <c r="AF609" s="690"/>
      <c r="AG609" s="690"/>
      <c r="AH609" s="690"/>
      <c r="AI609" s="690"/>
      <c r="AJ609" s="690"/>
      <c r="AK609" s="690"/>
      <c r="AL609" s="690"/>
      <c r="AM609" s="690"/>
      <c r="AN609" s="690"/>
      <c r="AO609" s="690"/>
      <c r="AP609" s="690"/>
      <c r="AQ609" s="690"/>
      <c r="AR609" s="690"/>
      <c r="AS609" s="690"/>
      <c r="AT609" s="690"/>
      <c r="AU609" s="690"/>
      <c r="AV609" s="690"/>
      <c r="AW609" s="690"/>
      <c r="AX609" s="690"/>
      <c r="AY609" s="690"/>
      <c r="AZ609" s="690"/>
      <c r="BA609" s="690"/>
      <c r="BB609" s="690"/>
      <c r="BC609" s="690"/>
      <c r="BD609" s="690"/>
      <c r="BE609" s="690"/>
      <c r="BF609" s="690"/>
      <c r="BG609" s="690"/>
      <c r="BH609" s="690"/>
      <c r="BI609" s="690"/>
      <c r="BJ609" s="690"/>
      <c r="BK609" s="690"/>
      <c r="BL609" s="690"/>
      <c r="BM609" s="690"/>
      <c r="BN609" s="690"/>
      <c r="BO609" s="690"/>
      <c r="BP609" s="690"/>
    </row>
    <row r="610" spans="1:84" ht="12" customHeight="1" outlineLevel="1" x14ac:dyDescent="0.25">
      <c r="A610" s="6"/>
      <c r="B610" s="7"/>
      <c r="C610" s="18"/>
      <c r="D610" s="18"/>
      <c r="E610" s="18"/>
      <c r="F610" s="34"/>
      <c r="G610" s="195"/>
      <c r="H610" s="911" t="str">
        <f>General!H27</f>
        <v>r</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25">
      <c r="A611" s="6"/>
      <c r="B611" s="7"/>
      <c r="C611" s="18"/>
      <c r="D611" s="18"/>
      <c r="E611" s="18"/>
      <c r="F611" s="34"/>
      <c r="G611" s="195"/>
      <c r="H611" s="911" t="str">
        <f>General!H28</f>
        <v>rd</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1" t="str">
        <f>General!H29</f>
        <v>v</v>
      </c>
      <c r="I612" s="358">
        <v>0.16666666666666666</v>
      </c>
      <c r="J612" s="358">
        <v>0.16666666666666666</v>
      </c>
      <c r="K612" s="358">
        <v>6.25E-2</v>
      </c>
      <c r="L612" s="358">
        <v>4.1666666666666664E-2</v>
      </c>
      <c r="M612" s="358">
        <v>4.1666666666666664E-2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1" t="str">
        <f>General!H30</f>
        <v>w</v>
      </c>
      <c r="I613" s="358">
        <v>0.33333333333333331</v>
      </c>
      <c r="J613" s="358">
        <v>0.33333333333333331</v>
      </c>
      <c r="K613" s="358">
        <v>0.125</v>
      </c>
      <c r="L613" s="358">
        <v>8.3333333333333329E-2</v>
      </c>
      <c r="M613" s="358">
        <v>8.3333333333333329E-2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1" t="str">
        <f>General!H31</f>
        <v>wd</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1" t="str">
        <f>General!H32</f>
        <v>z</v>
      </c>
      <c r="I615" s="358">
        <v>0</v>
      </c>
      <c r="J615" s="358">
        <v>0</v>
      </c>
      <c r="K615" s="358">
        <v>0</v>
      </c>
      <c r="L615" s="358">
        <v>1.0416666666666666E-2</v>
      </c>
      <c r="M615" s="358">
        <v>1.0416666666666666E-2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1" t="str">
        <f>General!H33</f>
        <v>zd</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35"/>
      <c r="H617" s="35"/>
      <c r="I617" s="64"/>
      <c r="J617" s="64"/>
      <c r="K617" s="64"/>
      <c r="L617" s="64"/>
      <c r="M617" s="64"/>
      <c r="N617" s="64"/>
      <c r="O617" s="64"/>
      <c r="P617" s="64"/>
      <c r="Q617" s="60"/>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5.0999999999999996" customHeight="1" outlineLevel="1" x14ac:dyDescent="0.25">
      <c r="A618" s="6"/>
      <c r="B618" s="7"/>
      <c r="C618" s="18"/>
      <c r="D618" s="18"/>
      <c r="E618" s="18"/>
      <c r="F618" s="37"/>
      <c r="G618" s="38"/>
      <c r="H618" s="38"/>
      <c r="I618" s="38"/>
      <c r="J618" s="39"/>
      <c r="K618" s="39"/>
      <c r="L618" s="39"/>
      <c r="M618" s="263"/>
      <c r="N618" s="263"/>
      <c r="O618" s="263"/>
      <c r="P618" s="39"/>
      <c r="Q618" s="39"/>
      <c r="R618" s="39"/>
      <c r="S618" s="39"/>
      <c r="T618" s="39"/>
      <c r="U618" s="39"/>
      <c r="V618" s="3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25.15" customHeight="1" outlineLevel="1" x14ac:dyDescent="0.25">
      <c r="A619" s="6"/>
      <c r="B619" s="7"/>
      <c r="C619" s="40"/>
      <c r="D619" s="40"/>
      <c r="E619" s="40"/>
      <c r="F619" s="40"/>
      <c r="G619" s="41" t="str">
        <f>G592</f>
        <v>Yield reduction - Frost</v>
      </c>
      <c r="H619" s="40"/>
      <c r="I619" s="40"/>
      <c r="J619" s="40"/>
      <c r="K619" s="40"/>
      <c r="L619" s="40"/>
      <c r="M619" s="264"/>
      <c r="N619" s="264"/>
      <c r="O619" s="264"/>
      <c r="P619" s="40"/>
      <c r="Q619" s="40"/>
      <c r="R619" s="40"/>
      <c r="S619" s="40"/>
      <c r="T619" s="40"/>
      <c r="U619" s="40"/>
      <c r="V619" s="40"/>
      <c r="W619" s="42" t="s">
        <v>24</v>
      </c>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25">
      <c r="A620" s="6"/>
      <c r="B620" s="7"/>
      <c r="C620" s="7"/>
      <c r="D620" s="7"/>
      <c r="E620" s="7"/>
      <c r="F620" s="8"/>
      <c r="G620" s="8"/>
      <c r="H620" s="8"/>
      <c r="I620" s="8"/>
      <c r="J620" s="8"/>
      <c r="K620" s="8"/>
      <c r="L620" s="8"/>
      <c r="M620" s="235"/>
      <c r="N620" s="235"/>
      <c r="O620" s="235"/>
      <c r="P620" s="8"/>
      <c r="Q620" s="8"/>
      <c r="R620" s="8"/>
      <c r="S620" s="8"/>
      <c r="T620" s="8"/>
      <c r="U620" s="8"/>
      <c r="V620" s="8"/>
      <c r="W620" s="8"/>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8"/>
      <c r="BR620" s="8"/>
      <c r="BS620" s="8"/>
      <c r="BT620" s="8"/>
      <c r="BU620" s="8"/>
      <c r="BV620" s="8"/>
      <c r="BW620" s="8"/>
      <c r="BX620" s="8"/>
      <c r="BY620" s="8"/>
      <c r="BZ620" s="8"/>
      <c r="CA620" s="8"/>
      <c r="CB620" s="8"/>
      <c r="CC620" s="8"/>
      <c r="CD620" s="8"/>
      <c r="CE620" s="8"/>
      <c r="CF620" s="8"/>
    </row>
    <row r="621" spans="1:84" ht="12" customHeight="1" outlineLevel="1" x14ac:dyDescent="0.25">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4"/>
      <c r="AB621" s="234"/>
      <c r="AC621" s="234"/>
      <c r="AD621" s="234"/>
      <c r="AE621" s="234"/>
      <c r="AF621" s="234"/>
      <c r="AG621" s="234"/>
      <c r="AH621" s="234"/>
      <c r="AI621" s="234"/>
      <c r="AJ621" s="234"/>
      <c r="AK621" s="234"/>
      <c r="AL621" s="234"/>
      <c r="AM621" s="234"/>
      <c r="AN621" s="234"/>
      <c r="AO621" s="234"/>
      <c r="AP621" s="234"/>
      <c r="AQ621" s="234"/>
      <c r="AR621" s="234"/>
      <c r="AS621" s="234"/>
      <c r="AT621" s="234"/>
      <c r="AU621" s="234"/>
      <c r="AV621" s="234"/>
      <c r="AW621" s="234"/>
      <c r="AX621" s="234"/>
      <c r="AY621" s="234"/>
      <c r="AZ621" s="234"/>
      <c r="BA621" s="234"/>
      <c r="BB621" s="234"/>
      <c r="BC621" s="234"/>
      <c r="BD621" s="234"/>
      <c r="BE621" s="234"/>
      <c r="BF621" s="234"/>
      <c r="BG621" s="234"/>
      <c r="BH621" s="234"/>
      <c r="BI621" s="234"/>
      <c r="BJ621" s="234"/>
      <c r="BK621" s="234"/>
      <c r="BL621" s="234"/>
      <c r="BM621" s="234"/>
      <c r="BN621" s="234"/>
      <c r="BO621" s="234"/>
      <c r="BP621" s="234"/>
    </row>
    <row r="622" spans="1:84" ht="5.0999999999999996" customHeight="1" outlineLevel="1" thickBot="1" x14ac:dyDescent="0.3">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x14ac:dyDescent="0.25">
      <c r="A623" s="6"/>
      <c r="B623" s="7"/>
      <c r="C623" s="10" t="s">
        <v>0</v>
      </c>
      <c r="D623" s="10"/>
      <c r="E623" s="10"/>
      <c r="F623" s="10"/>
      <c r="G623" s="10"/>
      <c r="H623" s="10"/>
      <c r="I623" s="10"/>
      <c r="J623" s="10"/>
      <c r="K623" s="309"/>
      <c r="L623" s="11"/>
      <c r="M623" s="11"/>
      <c r="N623" s="11"/>
      <c r="O623" s="11"/>
      <c r="P623" s="11"/>
      <c r="Q623" s="11"/>
      <c r="R623" s="11"/>
      <c r="S623" s="11"/>
      <c r="T623" s="11"/>
      <c r="U623" s="11"/>
      <c r="V623" s="11"/>
      <c r="W623" s="12"/>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25">
      <c r="A624" s="6"/>
      <c r="B624" s="7"/>
      <c r="C624" s="13"/>
      <c r="D624" s="13"/>
      <c r="E624" s="13" t="s">
        <v>1</v>
      </c>
      <c r="F624" s="14"/>
      <c r="G624" s="15" t="s">
        <v>340</v>
      </c>
      <c r="H624" s="14"/>
      <c r="I624" s="14"/>
      <c r="J624" s="14"/>
      <c r="K624" s="14"/>
      <c r="L624" s="14"/>
      <c r="M624" s="14"/>
      <c r="N624" s="14"/>
      <c r="O624" s="14"/>
      <c r="P624" s="14"/>
      <c r="Q624" s="14"/>
      <c r="R624" s="14"/>
      <c r="S624" s="16"/>
      <c r="T624" s="14"/>
      <c r="U624" s="16"/>
      <c r="V624" s="16"/>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8"/>
      <c r="F625" s="14"/>
      <c r="G625" s="19"/>
      <c r="H625" s="14"/>
      <c r="I625" s="14"/>
      <c r="J625" s="14"/>
      <c r="K625" s="14"/>
      <c r="L625" s="14"/>
      <c r="M625" s="14"/>
      <c r="N625" s="14"/>
      <c r="O625" s="14"/>
      <c r="P625" s="14"/>
      <c r="Q625" s="14"/>
      <c r="R625" s="14"/>
      <c r="S625" s="16"/>
      <c r="T625" s="20"/>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8"/>
      <c r="D626" s="13"/>
      <c r="E626" s="18"/>
      <c r="F626" s="14"/>
      <c r="G626" s="14"/>
      <c r="H626" s="14"/>
      <c r="I626" s="14" t="s">
        <v>361</v>
      </c>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8"/>
      <c r="E627" s="18"/>
      <c r="F627" s="18"/>
      <c r="G627" s="18"/>
      <c r="H627" s="18"/>
      <c r="I627" s="18"/>
      <c r="J627" s="18"/>
      <c r="K627" s="18"/>
      <c r="L627" s="18"/>
      <c r="M627" s="18"/>
      <c r="N627" s="18"/>
      <c r="O627" s="18"/>
      <c r="P627" s="18"/>
      <c r="Q627" s="307"/>
      <c r="R627" s="307"/>
      <c r="S627" s="307"/>
      <c r="T627" s="307"/>
      <c r="U627" s="307"/>
      <c r="V627" s="307"/>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25"/>
      <c r="R628" s="25"/>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t="s">
        <v>115</v>
      </c>
      <c r="I629" s="18" t="s">
        <v>116</v>
      </c>
      <c r="J629" s="18" t="s">
        <v>117</v>
      </c>
      <c r="K629" s="18" t="s">
        <v>118</v>
      </c>
      <c r="L629" s="18" t="s">
        <v>119</v>
      </c>
      <c r="M629" s="700" t="s">
        <v>118</v>
      </c>
      <c r="N629" s="24"/>
      <c r="O629" s="24"/>
      <c r="P629" s="25"/>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34"/>
      <c r="H630" s="322" t="s">
        <v>358</v>
      </c>
      <c r="I630" s="359">
        <v>0</v>
      </c>
      <c r="J630" s="359">
        <v>0.97</v>
      </c>
      <c r="K630" s="1011">
        <f>MIN(364,INT((M630 - DATE(YEAR(M630),1,1))))</f>
        <v>134</v>
      </c>
      <c r="L630" s="359">
        <v>5</v>
      </c>
      <c r="M630" s="1010">
        <v>43600</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3" t="s">
        <v>359</v>
      </c>
      <c r="I631" s="359">
        <v>1</v>
      </c>
      <c r="J631" s="359">
        <v>0.86</v>
      </c>
      <c r="K631" s="1011">
        <f t="shared" ref="K631:K638" si="122">MIN(364,INT((M631 - DATE(YEAR(M631),1,1))))</f>
        <v>151</v>
      </c>
      <c r="L631" s="359">
        <v>5</v>
      </c>
      <c r="M631" s="1010">
        <v>43617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687" customFormat="1" ht="12" customHeight="1" outlineLevel="1" x14ac:dyDescent="0.25">
      <c r="A632" s="691"/>
      <c r="B632" s="688"/>
      <c r="C632" s="700"/>
      <c r="D632" s="700"/>
      <c r="E632" s="700"/>
      <c r="F632" s="702"/>
      <c r="H632" s="323" t="s">
        <v>1141</v>
      </c>
      <c r="I632" s="359">
        <v>1</v>
      </c>
      <c r="J632" s="359">
        <v>0.7</v>
      </c>
      <c r="K632" s="1011">
        <f t="shared" si="122"/>
        <v>151</v>
      </c>
      <c r="L632" s="359">
        <v>5</v>
      </c>
      <c r="M632" s="1010">
        <v>43617</v>
      </c>
      <c r="N632" s="67"/>
      <c r="O632" s="67"/>
      <c r="P632" s="67"/>
      <c r="Q632" s="62"/>
      <c r="R632" s="62"/>
      <c r="S632" s="62"/>
      <c r="T632" s="62"/>
      <c r="U632" s="62"/>
      <c r="V632" s="61"/>
      <c r="W632" s="695"/>
      <c r="X632" s="690"/>
      <c r="Y632" s="690"/>
      <c r="Z632" s="690"/>
      <c r="AA632" s="690"/>
      <c r="AB632" s="690"/>
      <c r="AC632" s="690"/>
      <c r="AD632" s="690"/>
      <c r="AE632" s="690"/>
      <c r="AF632" s="690"/>
      <c r="AG632" s="690"/>
      <c r="AH632" s="690"/>
      <c r="AI632" s="690"/>
      <c r="AJ632" s="690"/>
      <c r="AK632" s="690"/>
      <c r="AL632" s="690"/>
      <c r="AM632" s="690"/>
      <c r="AN632" s="690"/>
      <c r="AO632" s="690"/>
      <c r="AP632" s="690"/>
      <c r="AQ632" s="690"/>
      <c r="AR632" s="690"/>
      <c r="AS632" s="690"/>
      <c r="AT632" s="690"/>
      <c r="AU632" s="690"/>
      <c r="AV632" s="690"/>
      <c r="AW632" s="690"/>
      <c r="AX632" s="690"/>
      <c r="AY632" s="690"/>
      <c r="AZ632" s="690"/>
      <c r="BA632" s="690"/>
      <c r="BB632" s="690"/>
      <c r="BC632" s="690"/>
      <c r="BD632" s="690"/>
      <c r="BE632" s="690"/>
      <c r="BF632" s="690"/>
      <c r="BG632" s="690"/>
      <c r="BH632" s="690"/>
      <c r="BI632" s="690"/>
      <c r="BJ632" s="690"/>
      <c r="BK632" s="690"/>
      <c r="BL632" s="690"/>
      <c r="BM632" s="690"/>
      <c r="BN632" s="690"/>
      <c r="BO632" s="690"/>
      <c r="BP632" s="690"/>
    </row>
    <row r="633" spans="1:68" ht="12" customHeight="1" outlineLevel="1" x14ac:dyDescent="0.25">
      <c r="A633" s="6"/>
      <c r="B633" s="7"/>
      <c r="C633" s="18"/>
      <c r="D633" s="18"/>
      <c r="E633" s="18"/>
      <c r="F633" s="34"/>
      <c r="H633" s="323" t="s">
        <v>1142</v>
      </c>
      <c r="I633" s="359">
        <v>1</v>
      </c>
      <c r="J633" s="359">
        <v>0.7</v>
      </c>
      <c r="K633" s="1011">
        <f t="shared" si="122"/>
        <v>187</v>
      </c>
      <c r="L633" s="359">
        <v>5</v>
      </c>
      <c r="M633" s="1010">
        <v>43653</v>
      </c>
      <c r="N633" s="67"/>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s="687" customFormat="1" ht="12" customHeight="1" outlineLevel="1" x14ac:dyDescent="0.25">
      <c r="A634" s="691"/>
      <c r="B634" s="688"/>
      <c r="C634" s="700"/>
      <c r="D634" s="700"/>
      <c r="E634" s="700"/>
      <c r="F634" s="702"/>
      <c r="H634" s="323" t="s">
        <v>1140</v>
      </c>
      <c r="I634" s="359">
        <v>1</v>
      </c>
      <c r="J634" s="359">
        <v>1.3</v>
      </c>
      <c r="K634" s="1011">
        <f t="shared" si="122"/>
        <v>187</v>
      </c>
      <c r="L634" s="359">
        <v>5</v>
      </c>
      <c r="M634" s="1010">
        <v>43653</v>
      </c>
      <c r="N634" s="67"/>
      <c r="O634" s="67"/>
      <c r="P634" s="67"/>
      <c r="Q634" s="62"/>
      <c r="R634" s="62"/>
      <c r="S634" s="62"/>
      <c r="T634" s="62"/>
      <c r="U634" s="62"/>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ht="12" customHeight="1" outlineLevel="1" x14ac:dyDescent="0.25">
      <c r="A635" s="6"/>
      <c r="B635" s="7"/>
      <c r="C635" s="18"/>
      <c r="D635" s="18"/>
      <c r="E635" s="18"/>
      <c r="F635" s="34"/>
      <c r="H635" s="323" t="s">
        <v>360</v>
      </c>
      <c r="I635" s="359">
        <v>1</v>
      </c>
      <c r="J635" s="359">
        <v>0.87</v>
      </c>
      <c r="K635" s="1011">
        <f t="shared" si="122"/>
        <v>187</v>
      </c>
      <c r="L635" s="359">
        <v>5</v>
      </c>
      <c r="M635" s="1010">
        <v>43653</v>
      </c>
      <c r="N635" s="67"/>
      <c r="O635" s="67"/>
      <c r="P635" s="67"/>
      <c r="Q635" s="62"/>
      <c r="R635" s="62"/>
      <c r="S635" s="62"/>
      <c r="T635" s="62"/>
      <c r="U635" s="62"/>
      <c r="V635" s="61"/>
      <c r="W635" s="17"/>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25">
      <c r="A636" s="6"/>
      <c r="B636" s="7"/>
      <c r="C636" s="18"/>
      <c r="D636" s="18"/>
      <c r="E636" s="18"/>
      <c r="F636" s="34"/>
      <c r="H636" s="324" t="s">
        <v>66</v>
      </c>
      <c r="I636" s="359">
        <v>1</v>
      </c>
      <c r="J636" s="359">
        <v>1.3</v>
      </c>
      <c r="K636" s="1011">
        <f t="shared" si="122"/>
        <v>90</v>
      </c>
      <c r="L636" s="359">
        <v>5</v>
      </c>
      <c r="M636" s="1010">
        <v>43556</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65</v>
      </c>
      <c r="I637" s="359">
        <v>1</v>
      </c>
      <c r="J637" s="359">
        <v>1.1000000000000001</v>
      </c>
      <c r="K637" s="1011">
        <f t="shared" si="122"/>
        <v>181</v>
      </c>
      <c r="L637" s="359">
        <v>5</v>
      </c>
      <c r="M637" s="1010">
        <v>43647</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64</v>
      </c>
      <c r="I638" s="359">
        <v>1</v>
      </c>
      <c r="J638" s="359">
        <v>1.1499999999999999</v>
      </c>
      <c r="K638" s="1011">
        <f t="shared" si="122"/>
        <v>45</v>
      </c>
      <c r="L638" s="359">
        <v>90</v>
      </c>
      <c r="M638" s="1010">
        <v>43511</v>
      </c>
      <c r="N638" s="66"/>
      <c r="O638" s="66"/>
      <c r="P638" s="66"/>
      <c r="Q638" s="60"/>
      <c r="R638" s="60"/>
      <c r="S638" s="60"/>
      <c r="T638" s="60"/>
      <c r="U638" s="60"/>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O639" s="67"/>
      <c r="P639" s="67"/>
      <c r="Q639" s="62"/>
      <c r="R639" s="62"/>
      <c r="S639" s="62"/>
      <c r="T639" s="62"/>
      <c r="U639" s="62"/>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x14ac:dyDescent="0.25">
      <c r="A640" s="6"/>
      <c r="B640" s="7"/>
      <c r="C640" s="18"/>
      <c r="D640" s="18"/>
      <c r="E640" s="18"/>
      <c r="F640" s="37"/>
      <c r="G640" s="38"/>
      <c r="H640" s="38"/>
      <c r="I640" s="38"/>
      <c r="J640" s="39"/>
      <c r="K640" s="39"/>
      <c r="L640" s="39"/>
      <c r="M640" s="39"/>
      <c r="N640" s="39"/>
      <c r="O640" s="39"/>
      <c r="P640" s="39"/>
      <c r="Q640" s="39"/>
      <c r="R640" s="39"/>
      <c r="S640" s="39"/>
      <c r="T640" s="39"/>
      <c r="U640" s="39"/>
      <c r="V640" s="3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25.15" customHeight="1" outlineLevel="1" x14ac:dyDescent="0.25">
      <c r="A641" s="6"/>
      <c r="B641" s="7"/>
      <c r="C641" s="40"/>
      <c r="D641" s="40"/>
      <c r="E641" s="40"/>
      <c r="F641" s="40"/>
      <c r="G641" s="41" t="str">
        <f>G624</f>
        <v>Fert info</v>
      </c>
      <c r="H641" s="40"/>
      <c r="I641" s="40"/>
      <c r="J641" s="40"/>
      <c r="K641" s="40"/>
      <c r="L641" s="40"/>
      <c r="M641" s="40"/>
      <c r="N641" s="40"/>
      <c r="O641" s="40"/>
      <c r="P641" s="40"/>
      <c r="Q641" s="40"/>
      <c r="R641" s="40"/>
      <c r="S641" s="40"/>
      <c r="T641" s="40"/>
      <c r="U641" s="40"/>
      <c r="V641" s="40"/>
      <c r="W641" s="42" t="s">
        <v>24</v>
      </c>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7"/>
      <c r="G643" s="7"/>
      <c r="H643" s="8"/>
      <c r="I643" s="8"/>
      <c r="J643" s="8"/>
      <c r="K643" s="8"/>
      <c r="L643" s="8"/>
      <c r="M643" s="235"/>
      <c r="N643" s="235"/>
      <c r="O643" s="235"/>
      <c r="P643" s="8"/>
      <c r="Q643" s="8"/>
      <c r="R643" s="8"/>
      <c r="S643" s="8"/>
      <c r="T643" s="8"/>
      <c r="U643" s="8"/>
      <c r="V643" s="8"/>
      <c r="W643" s="8"/>
      <c r="X643" s="7"/>
      <c r="Y643" s="7"/>
      <c r="Z643" s="7"/>
      <c r="AA643" s="234"/>
      <c r="AB643" s="234"/>
      <c r="AC643" s="234"/>
      <c r="AD643" s="234"/>
      <c r="AE643" s="234"/>
      <c r="AF643" s="234"/>
      <c r="AG643" s="234"/>
      <c r="AH643" s="234"/>
      <c r="AI643" s="234"/>
      <c r="AJ643" s="234"/>
      <c r="AK643" s="234"/>
      <c r="AL643" s="234"/>
      <c r="AM643" s="234"/>
      <c r="AN643" s="234"/>
      <c r="AO643" s="234"/>
      <c r="AP643" s="234"/>
      <c r="AQ643" s="234"/>
      <c r="AR643" s="234"/>
      <c r="AS643" s="234"/>
      <c r="AT643" s="234"/>
      <c r="AU643" s="234"/>
      <c r="AV643" s="234"/>
      <c r="AW643" s="234"/>
      <c r="AX643" s="234"/>
      <c r="AY643" s="234"/>
      <c r="AZ643" s="234"/>
      <c r="BA643" s="234"/>
      <c r="BB643" s="234"/>
      <c r="BC643" s="234"/>
      <c r="BD643" s="234"/>
      <c r="BE643" s="234"/>
      <c r="BF643" s="234"/>
      <c r="BG643" s="234"/>
      <c r="BH643" s="234"/>
      <c r="BI643" s="234"/>
      <c r="BJ643" s="234"/>
      <c r="BK643" s="234"/>
      <c r="BL643" s="234"/>
      <c r="BM643" s="234"/>
      <c r="BN643" s="234"/>
      <c r="BO643" s="234"/>
      <c r="BP643" s="234"/>
    </row>
    <row r="644" spans="1:68" ht="5.0999999999999996" customHeight="1" outlineLevel="1" thickBot="1" x14ac:dyDescent="0.3">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x14ac:dyDescent="0.25">
      <c r="A645" s="6"/>
      <c r="B645" s="7"/>
      <c r="C645" s="10" t="s">
        <v>0</v>
      </c>
      <c r="D645" s="10"/>
      <c r="E645" s="10"/>
      <c r="F645" s="10"/>
      <c r="G645" s="10"/>
      <c r="H645" s="10"/>
      <c r="I645" s="10"/>
      <c r="J645" s="10"/>
      <c r="K645" s="11"/>
      <c r="L645" s="11"/>
      <c r="M645" s="237"/>
      <c r="N645" s="237"/>
      <c r="O645" s="237"/>
      <c r="P645" s="11"/>
      <c r="Q645" s="11"/>
      <c r="R645" s="11"/>
      <c r="S645" s="11"/>
      <c r="T645" s="11"/>
      <c r="U645" s="11"/>
      <c r="V645" s="11"/>
      <c r="W645" s="12"/>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25">
      <c r="A646" s="6"/>
      <c r="B646" s="7"/>
      <c r="C646" s="13"/>
      <c r="D646" s="13"/>
      <c r="E646" s="13" t="s">
        <v>1</v>
      </c>
      <c r="F646" s="14"/>
      <c r="G646" s="15" t="s">
        <v>33</v>
      </c>
      <c r="H646" s="14"/>
      <c r="I646" s="14"/>
      <c r="J646" s="14"/>
      <c r="K646" s="14"/>
      <c r="L646" s="14"/>
      <c r="M646" s="240"/>
      <c r="N646" s="240"/>
      <c r="O646" s="240"/>
      <c r="P646" s="14"/>
      <c r="Q646" s="14"/>
      <c r="R646" s="14"/>
      <c r="S646" s="16"/>
      <c r="T646" s="14"/>
      <c r="U646" s="16"/>
      <c r="V646" s="16"/>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8"/>
      <c r="F647" s="14"/>
      <c r="G647" s="19"/>
      <c r="H647" s="14" t="s">
        <v>26</v>
      </c>
      <c r="I647" s="14"/>
      <c r="J647" s="14"/>
      <c r="K647" s="14"/>
      <c r="L647" s="14"/>
      <c r="M647" s="240"/>
      <c r="N647" s="240"/>
      <c r="O647" s="240"/>
      <c r="P647" s="14"/>
      <c r="Q647" s="14"/>
      <c r="R647" s="14"/>
      <c r="S647" s="16"/>
      <c r="T647" s="20"/>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8"/>
      <c r="D648" s="13"/>
      <c r="E648" s="18"/>
      <c r="F648" s="14"/>
      <c r="G648" s="14" t="s">
        <v>2</v>
      </c>
      <c r="H648" s="44" t="s">
        <v>34</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21">
        <v>0</v>
      </c>
      <c r="D649" s="13"/>
      <c r="E649" s="18"/>
      <c r="F649" s="14"/>
      <c r="G649" s="22"/>
      <c r="H649" s="14"/>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18"/>
      <c r="D650" s="18"/>
      <c r="E650" s="18"/>
      <c r="F650" s="18"/>
      <c r="G650" s="18"/>
      <c r="H650" s="18"/>
      <c r="I650" s="18"/>
      <c r="J650" s="23"/>
      <c r="K650" s="23"/>
      <c r="L650" s="23"/>
      <c r="M650" s="740"/>
      <c r="N650" s="740"/>
      <c r="O650" s="740"/>
      <c r="P650" s="23"/>
      <c r="Q650" s="23"/>
      <c r="R650" s="23"/>
      <c r="S650" s="23"/>
      <c r="T650" s="23"/>
      <c r="U650" s="23"/>
      <c r="V650" s="23"/>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18"/>
      <c r="K651" s="18"/>
      <c r="L651" s="18"/>
      <c r="M651" s="244"/>
      <c r="N651" s="244"/>
      <c r="O651" s="244"/>
      <c r="P651" s="18"/>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5"/>
      <c r="R652" s="25"/>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250" t="s">
        <v>397</v>
      </c>
      <c r="J653" s="250" t="s">
        <v>59</v>
      </c>
      <c r="K653" s="250" t="s">
        <v>60</v>
      </c>
      <c r="L653" s="250" t="s">
        <v>61</v>
      </c>
      <c r="M653" s="250" t="s">
        <v>62</v>
      </c>
      <c r="N653" s="250" t="s">
        <v>900</v>
      </c>
      <c r="O653" s="250" t="s">
        <v>901</v>
      </c>
      <c r="P653" s="725" t="s">
        <v>902</v>
      </c>
      <c r="Q653" s="725" t="s">
        <v>1224</v>
      </c>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34"/>
      <c r="H654" s="322" t="str">
        <f>H630</f>
        <v>agflow</v>
      </c>
      <c r="I654" s="360">
        <v>0.62</v>
      </c>
      <c r="J654" s="360">
        <v>0.62</v>
      </c>
      <c r="K654" s="360">
        <v>0.77</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 t="shared" ref="H655:H662" si="123">H631</f>
        <v>ureamop</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s="687" customFormat="1" ht="12" customHeight="1" outlineLevel="1" x14ac:dyDescent="0.25">
      <c r="A656" s="691"/>
      <c r="B656" s="688"/>
      <c r="C656" s="700"/>
      <c r="D656" s="700"/>
      <c r="E656" s="700"/>
      <c r="F656" s="702"/>
      <c r="H656" s="322" t="str">
        <f t="shared" si="123"/>
        <v>urea-early</v>
      </c>
      <c r="I656" s="360">
        <v>0.62</v>
      </c>
      <c r="J656" s="360">
        <v>0.62</v>
      </c>
      <c r="K656" s="360">
        <v>0.77</v>
      </c>
      <c r="L656" s="360">
        <v>1</v>
      </c>
      <c r="M656" s="360">
        <v>1</v>
      </c>
      <c r="N656" s="360">
        <v>1</v>
      </c>
      <c r="O656" s="360">
        <v>1</v>
      </c>
      <c r="P656" s="360">
        <v>1</v>
      </c>
      <c r="Q656" s="360">
        <v>1</v>
      </c>
      <c r="R656" s="62"/>
      <c r="S656" s="62"/>
      <c r="T656" s="62"/>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ht="12" customHeight="1" outlineLevel="1" x14ac:dyDescent="0.25">
      <c r="A657" s="6"/>
      <c r="B657" s="7"/>
      <c r="C657" s="18"/>
      <c r="D657" s="18"/>
      <c r="E657" s="18"/>
      <c r="F657" s="34"/>
      <c r="G657" s="76"/>
      <c r="H657" s="322" t="str">
        <f t="shared" si="123"/>
        <v>urea-late</v>
      </c>
      <c r="I657" s="360">
        <v>0.62</v>
      </c>
      <c r="J657" s="360">
        <v>0.62</v>
      </c>
      <c r="K657" s="360">
        <v>0.77</v>
      </c>
      <c r="L657" s="360">
        <v>1</v>
      </c>
      <c r="M657" s="360">
        <v>1</v>
      </c>
      <c r="N657" s="360">
        <v>1</v>
      </c>
      <c r="O657" s="360">
        <v>1</v>
      </c>
      <c r="P657" s="360">
        <v>1</v>
      </c>
      <c r="Q657" s="360">
        <v>1</v>
      </c>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687" customFormat="1" ht="12" customHeight="1" outlineLevel="1" x14ac:dyDescent="0.25">
      <c r="A658" s="691"/>
      <c r="B658" s="688"/>
      <c r="C658" s="700"/>
      <c r="D658" s="700"/>
      <c r="E658" s="700"/>
      <c r="F658" s="702"/>
      <c r="H658" s="322" t="str">
        <f t="shared" si="123"/>
        <v>flexi-n</v>
      </c>
      <c r="I658" s="360">
        <v>0.62</v>
      </c>
      <c r="J658" s="360">
        <v>0.62</v>
      </c>
      <c r="K658" s="360">
        <v>0.77</v>
      </c>
      <c r="L658" s="360">
        <v>1</v>
      </c>
      <c r="M658" s="360">
        <v>1</v>
      </c>
      <c r="N658" s="360">
        <v>1</v>
      </c>
      <c r="O658" s="360">
        <v>1</v>
      </c>
      <c r="P658" s="360">
        <v>1</v>
      </c>
      <c r="Q658" s="360">
        <v>1</v>
      </c>
      <c r="R658" s="62"/>
      <c r="S658" s="62"/>
      <c r="T658" s="62"/>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ht="12" customHeight="1" outlineLevel="1" x14ac:dyDescent="0.25">
      <c r="A659" s="6"/>
      <c r="B659" s="7"/>
      <c r="C659" s="18"/>
      <c r="D659" s="18"/>
      <c r="E659" s="18"/>
      <c r="F659" s="34"/>
      <c r="G659" s="76"/>
      <c r="H659" s="322" t="str">
        <f t="shared" si="123"/>
        <v>ns31</v>
      </c>
      <c r="I659" s="360">
        <v>0.62</v>
      </c>
      <c r="J659" s="360">
        <v>0.62</v>
      </c>
      <c r="K659" s="360">
        <v>0.77</v>
      </c>
      <c r="L659" s="360">
        <v>1</v>
      </c>
      <c r="M659" s="360">
        <v>1</v>
      </c>
      <c r="N659" s="360">
        <v>1</v>
      </c>
      <c r="O659" s="360">
        <v>1</v>
      </c>
      <c r="P659" s="360">
        <v>1</v>
      </c>
      <c r="Q659" s="360">
        <v>1</v>
      </c>
      <c r="R659" s="62"/>
      <c r="S659" s="62"/>
      <c r="T659" s="62"/>
      <c r="U659" s="62"/>
      <c r="V659" s="6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12" customHeight="1" outlineLevel="1" x14ac:dyDescent="0.25">
      <c r="A660" s="6"/>
      <c r="B660" s="7"/>
      <c r="C660" s="18"/>
      <c r="D660" s="18"/>
      <c r="E660" s="18"/>
      <c r="F660" s="34"/>
      <c r="G660" s="76"/>
      <c r="H660" s="322" t="str">
        <f t="shared" si="123"/>
        <v>lime</v>
      </c>
      <c r="I660" s="360">
        <v>0.7</v>
      </c>
      <c r="J660" s="360">
        <v>1</v>
      </c>
      <c r="K660" s="360">
        <v>1</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mop</v>
      </c>
      <c r="I661" s="360">
        <v>0.67</v>
      </c>
      <c r="J661" s="360">
        <v>1</v>
      </c>
      <c r="K661" s="360">
        <v>0.83</v>
      </c>
      <c r="L661" s="360">
        <v>0.83</v>
      </c>
      <c r="M661" s="360">
        <v>0.83</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super</v>
      </c>
      <c r="I662" s="360">
        <v>0.42</v>
      </c>
      <c r="J662" s="360">
        <v>0.83</v>
      </c>
      <c r="K662" s="360">
        <v>0.83</v>
      </c>
      <c r="L662" s="360">
        <v>1</v>
      </c>
      <c r="M662" s="360">
        <v>1</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M663" s="76"/>
      <c r="N663" s="76"/>
      <c r="O663" s="76"/>
      <c r="Q663" s="62"/>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5.0999999999999996" customHeight="1" outlineLevel="1" x14ac:dyDescent="0.25">
      <c r="A665" s="6"/>
      <c r="B665" s="7"/>
      <c r="C665" s="18"/>
      <c r="D665" s="18"/>
      <c r="E665" s="18"/>
      <c r="F665" s="37"/>
      <c r="G665" s="38"/>
      <c r="H665" s="38"/>
      <c r="I665" s="38"/>
      <c r="J665" s="39"/>
      <c r="K665" s="39"/>
      <c r="L665" s="39"/>
      <c r="M665" s="263"/>
      <c r="N665" s="263"/>
      <c r="O665" s="263"/>
      <c r="P665" s="39"/>
      <c r="Q665" s="39"/>
      <c r="R665" s="39"/>
      <c r="S665" s="39"/>
      <c r="T665" s="39"/>
      <c r="U665" s="39"/>
      <c r="V665" s="3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25.15" customHeight="1" outlineLevel="1" x14ac:dyDescent="0.25">
      <c r="A666" s="6"/>
      <c r="B666" s="7"/>
      <c r="C666" s="40"/>
      <c r="D666" s="40"/>
      <c r="E666" s="40"/>
      <c r="F666" s="40"/>
      <c r="G666" s="41" t="str">
        <f>G646</f>
        <v>Fert by Soil</v>
      </c>
      <c r="H666" s="40"/>
      <c r="I666" s="40"/>
      <c r="J666" s="40"/>
      <c r="K666" s="40"/>
      <c r="L666" s="40"/>
      <c r="M666" s="264"/>
      <c r="N666" s="264"/>
      <c r="O666" s="264"/>
      <c r="P666" s="40"/>
      <c r="Q666" s="40"/>
      <c r="R666" s="40"/>
      <c r="S666" s="40"/>
      <c r="T666" s="40"/>
      <c r="U666" s="40"/>
      <c r="V666" s="40"/>
      <c r="W666" s="42" t="s">
        <v>24</v>
      </c>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25">
      <c r="A667" s="6"/>
      <c r="B667" s="7"/>
      <c r="C667" s="7"/>
      <c r="D667" s="7"/>
      <c r="E667" s="7"/>
      <c r="F667" s="8"/>
      <c r="G667" s="8"/>
      <c r="H667" s="8"/>
      <c r="I667" s="8"/>
      <c r="J667" s="8"/>
      <c r="K667" s="8"/>
      <c r="L667" s="8"/>
      <c r="M667" s="235"/>
      <c r="N667" s="235"/>
      <c r="O667" s="235"/>
      <c r="P667" s="8"/>
      <c r="Q667" s="8"/>
      <c r="R667" s="8"/>
      <c r="S667" s="8"/>
      <c r="T667" s="8"/>
      <c r="U667" s="8"/>
      <c r="V667" s="8"/>
      <c r="W667" s="8"/>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7"/>
      <c r="G668" s="7"/>
      <c r="H668" s="8"/>
      <c r="I668" s="8"/>
      <c r="J668" s="8"/>
      <c r="K668" s="8"/>
      <c r="L668" s="8"/>
      <c r="M668" s="235"/>
      <c r="N668" s="235"/>
      <c r="O668" s="235"/>
      <c r="P668" s="8"/>
      <c r="Q668" s="8"/>
      <c r="R668" s="8"/>
      <c r="S668" s="8"/>
      <c r="T668" s="8"/>
      <c r="U668" s="8"/>
      <c r="V668" s="8"/>
      <c r="W668" s="8"/>
      <c r="X668" s="7"/>
      <c r="Y668" s="7"/>
      <c r="Z668" s="7"/>
      <c r="AA668" s="234"/>
      <c r="AB668" s="234"/>
      <c r="AC668" s="234"/>
      <c r="AD668" s="234"/>
      <c r="AE668" s="234"/>
      <c r="AF668" s="234"/>
      <c r="AG668" s="234"/>
      <c r="AH668" s="234"/>
      <c r="AI668" s="234"/>
      <c r="AJ668" s="234"/>
      <c r="AK668" s="234"/>
      <c r="AL668" s="234"/>
      <c r="AM668" s="234"/>
      <c r="AN668" s="234"/>
      <c r="AO668" s="234"/>
      <c r="AP668" s="234"/>
      <c r="AQ668" s="234"/>
      <c r="AR668" s="234"/>
      <c r="AS668" s="234"/>
      <c r="AT668" s="234"/>
      <c r="AU668" s="234"/>
      <c r="AV668" s="234"/>
      <c r="AW668" s="234"/>
      <c r="AX668" s="234"/>
      <c r="AY668" s="234"/>
      <c r="AZ668" s="234"/>
      <c r="BA668" s="234"/>
      <c r="BB668" s="234"/>
      <c r="BC668" s="234"/>
      <c r="BD668" s="234"/>
      <c r="BE668" s="234"/>
      <c r="BF668" s="234"/>
      <c r="BG668" s="234"/>
      <c r="BH668" s="234"/>
      <c r="BI668" s="234"/>
      <c r="BJ668" s="234"/>
      <c r="BK668" s="234"/>
      <c r="BL668" s="234"/>
      <c r="BM668" s="234"/>
      <c r="BN668" s="234"/>
      <c r="BO668" s="234"/>
      <c r="BP668" s="234"/>
    </row>
    <row r="669" spans="1:68" ht="5.0999999999999996" customHeight="1" outlineLevel="1" thickBot="1" x14ac:dyDescent="0.3">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x14ac:dyDescent="0.25">
      <c r="A670" s="6"/>
      <c r="B670" s="7"/>
      <c r="C670" s="10" t="s">
        <v>0</v>
      </c>
      <c r="D670" s="10"/>
      <c r="E670" s="10"/>
      <c r="F670" s="10"/>
      <c r="G670" s="10"/>
      <c r="H670" s="10"/>
      <c r="I670" s="10"/>
      <c r="J670" s="10"/>
      <c r="K670" s="11"/>
      <c r="L670" s="11"/>
      <c r="M670" s="237"/>
      <c r="N670" s="237"/>
      <c r="O670" s="237"/>
      <c r="P670" s="11"/>
      <c r="Q670" s="11"/>
      <c r="R670" s="11"/>
      <c r="S670" s="11"/>
      <c r="T670" s="11"/>
      <c r="U670" s="11"/>
      <c r="V670" s="11"/>
      <c r="W670" s="12"/>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25">
      <c r="A671" s="6"/>
      <c r="B671" s="7"/>
      <c r="C671" s="13"/>
      <c r="D671" s="13"/>
      <c r="E671" s="13" t="s">
        <v>1</v>
      </c>
      <c r="F671" s="14"/>
      <c r="G671" s="15" t="s">
        <v>35</v>
      </c>
      <c r="H671" s="14"/>
      <c r="I671" s="14"/>
      <c r="J671" s="14"/>
      <c r="K671" s="14"/>
      <c r="L671" s="14"/>
      <c r="M671" s="240"/>
      <c r="N671" s="240"/>
      <c r="O671" s="240"/>
      <c r="P671" s="14"/>
      <c r="Q671" s="14"/>
      <c r="R671" s="14"/>
      <c r="S671" s="16"/>
      <c r="T671" s="14"/>
      <c r="U671" s="16"/>
      <c r="V671" s="16"/>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8"/>
      <c r="F672" s="14"/>
      <c r="G672" s="19"/>
      <c r="H672" s="14" t="s">
        <v>26</v>
      </c>
      <c r="I672" s="14"/>
      <c r="J672" s="14"/>
      <c r="K672" s="14"/>
      <c r="L672" s="14"/>
      <c r="M672" s="240"/>
      <c r="N672" s="240"/>
      <c r="O672" s="240"/>
      <c r="P672" s="14"/>
      <c r="Q672" s="14"/>
      <c r="R672" s="14"/>
      <c r="S672" s="16"/>
      <c r="T672" s="20"/>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8"/>
      <c r="D673" s="13"/>
      <c r="E673" s="18"/>
      <c r="F673" s="14"/>
      <c r="G673" s="14" t="s">
        <v>2</v>
      </c>
      <c r="H673" s="44" t="s">
        <v>34</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21">
        <v>0</v>
      </c>
      <c r="D674" s="13"/>
      <c r="E674" s="18"/>
      <c r="F674" s="14"/>
      <c r="G674" s="22"/>
      <c r="H674" s="14"/>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18"/>
      <c r="D675" s="18"/>
      <c r="E675" s="18"/>
      <c r="F675" s="18"/>
      <c r="G675" s="18"/>
      <c r="H675" s="18"/>
      <c r="I675" s="18"/>
      <c r="J675" s="23"/>
      <c r="K675" s="23"/>
      <c r="L675" s="23"/>
      <c r="M675" s="740"/>
      <c r="N675" s="740"/>
      <c r="O675" s="740"/>
      <c r="P675" s="23"/>
      <c r="Q675" s="23"/>
      <c r="R675" s="23"/>
      <c r="S675" s="23"/>
      <c r="T675" s="23"/>
      <c r="U675" s="23"/>
      <c r="V675" s="23"/>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18"/>
      <c r="K676" s="18"/>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24"/>
      <c r="K677" s="24"/>
      <c r="L677" s="24"/>
      <c r="M677" s="250"/>
      <c r="N677" s="250"/>
      <c r="O677" s="250"/>
      <c r="P677" s="24"/>
      <c r="Q677" s="25"/>
      <c r="R677" s="25"/>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250" t="s">
        <v>397</v>
      </c>
      <c r="J678" s="250" t="s">
        <v>59</v>
      </c>
      <c r="K678" s="250" t="s">
        <v>60</v>
      </c>
      <c r="L678" s="250" t="s">
        <v>61</v>
      </c>
      <c r="M678" s="250" t="s">
        <v>62</v>
      </c>
      <c r="N678" s="250" t="s">
        <v>900</v>
      </c>
      <c r="O678" s="250" t="s">
        <v>901</v>
      </c>
      <c r="P678" s="725" t="s">
        <v>902</v>
      </c>
      <c r="Q678" s="725" t="s">
        <v>1224</v>
      </c>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5" outlineLevel="1" x14ac:dyDescent="0.25">
      <c r="A679" s="6"/>
      <c r="B679" s="7"/>
      <c r="C679" s="18"/>
      <c r="D679" s="18"/>
      <c r="E679" s="18"/>
      <c r="F679" s="27"/>
      <c r="G679" s="28"/>
      <c r="H679" s="35" t="s">
        <v>1093</v>
      </c>
      <c r="I679" s="360">
        <v>1</v>
      </c>
      <c r="J679" s="360">
        <v>1</v>
      </c>
      <c r="K679" s="360">
        <v>1</v>
      </c>
      <c r="L679" s="360">
        <v>1</v>
      </c>
      <c r="M679" s="360">
        <v>1</v>
      </c>
      <c r="N679" s="360">
        <v>1</v>
      </c>
      <c r="O679" s="360">
        <v>1</v>
      </c>
      <c r="P679" s="360">
        <v>1</v>
      </c>
      <c r="Q679" s="360">
        <v>1</v>
      </c>
      <c r="R679" s="219"/>
      <c r="S679" s="219"/>
      <c r="T679" s="219"/>
      <c r="U679" s="219"/>
      <c r="V679" s="220"/>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s="687" customFormat="1" ht="15" outlineLevel="1" x14ac:dyDescent="0.25">
      <c r="A680" s="691"/>
      <c r="B680" s="688"/>
      <c r="C680" s="700"/>
      <c r="D680" s="700"/>
      <c r="E680" s="700"/>
      <c r="F680" s="704"/>
      <c r="G680" s="705"/>
      <c r="H680" s="701"/>
      <c r="I680" s="219"/>
      <c r="J680" s="219"/>
      <c r="K680" s="219"/>
      <c r="L680" s="219"/>
      <c r="M680" s="219"/>
      <c r="N680" s="219"/>
      <c r="O680" s="219"/>
      <c r="P680" s="219"/>
      <c r="Q680" s="219"/>
      <c r="R680" s="219"/>
      <c r="S680" s="219"/>
      <c r="T680" s="219"/>
      <c r="U680" s="219"/>
      <c r="V680" s="220"/>
      <c r="W680" s="695"/>
      <c r="X680" s="690"/>
      <c r="Y680" s="690"/>
      <c r="Z680" s="690"/>
      <c r="AA680" s="690"/>
      <c r="AB680" s="690"/>
      <c r="AC680" s="690"/>
      <c r="AD680" s="690"/>
      <c r="AE680" s="690"/>
      <c r="AF680" s="690"/>
      <c r="AG680" s="690"/>
      <c r="AH680" s="690"/>
      <c r="AI680" s="690"/>
      <c r="AJ680" s="690"/>
      <c r="AK680" s="690"/>
      <c r="AL680" s="690"/>
      <c r="AM680" s="690"/>
      <c r="AN680" s="690"/>
      <c r="AO680" s="690"/>
      <c r="AP680" s="690"/>
      <c r="AQ680" s="690"/>
      <c r="AR680" s="690"/>
      <c r="AS680" s="690"/>
      <c r="AT680" s="690"/>
      <c r="AU680" s="690"/>
      <c r="AV680" s="690"/>
      <c r="AW680" s="690"/>
      <c r="AX680" s="690"/>
      <c r="AY680" s="690"/>
      <c r="AZ680" s="690"/>
      <c r="BA680" s="690"/>
      <c r="BB680" s="690"/>
      <c r="BC680" s="690"/>
      <c r="BD680" s="690"/>
      <c r="BE680" s="690"/>
      <c r="BF680" s="690"/>
      <c r="BG680" s="690"/>
      <c r="BH680" s="690"/>
      <c r="BI680" s="690"/>
      <c r="BJ680" s="690"/>
      <c r="BK680" s="690"/>
      <c r="BL680" s="690"/>
      <c r="BM680" s="690"/>
      <c r="BN680" s="690"/>
      <c r="BO680" s="690"/>
      <c r="BP680" s="690"/>
    </row>
    <row r="681" spans="1:68" s="687" customFormat="1" ht="15" outlineLevel="1" x14ac:dyDescent="0.2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ht="12" customHeight="1" outlineLevel="1" x14ac:dyDescent="0.25">
      <c r="A682" s="6"/>
      <c r="B682" s="7"/>
      <c r="C682" s="18"/>
      <c r="D682" s="18"/>
      <c r="E682" s="18"/>
      <c r="F682" s="34"/>
      <c r="G682" s="35"/>
      <c r="H682" s="35"/>
      <c r="I682" s="35"/>
      <c r="J682" s="35"/>
      <c r="K682" s="35"/>
      <c r="L682" s="35"/>
      <c r="M682" s="256"/>
      <c r="N682" s="256"/>
      <c r="O682" s="256"/>
      <c r="P682" s="35"/>
      <c r="Q682" s="221"/>
      <c r="R682" s="221"/>
      <c r="S682" s="221"/>
      <c r="T682" s="221"/>
      <c r="U682" s="221"/>
      <c r="V682" s="220"/>
      <c r="W682" s="17"/>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5.0999999999999996" customHeight="1" outlineLevel="1" x14ac:dyDescent="0.25">
      <c r="A683" s="6"/>
      <c r="B683" s="7"/>
      <c r="C683" s="18"/>
      <c r="D683" s="18"/>
      <c r="E683" s="18"/>
      <c r="F683" s="37"/>
      <c r="G683" s="38"/>
      <c r="H683" s="38"/>
      <c r="I683" s="38"/>
      <c r="J683" s="39"/>
      <c r="K683" s="39"/>
      <c r="L683" s="39"/>
      <c r="M683" s="263"/>
      <c r="N683" s="263"/>
      <c r="O683" s="263"/>
      <c r="P683" s="39"/>
      <c r="Q683" s="39"/>
      <c r="R683" s="39"/>
      <c r="S683" s="39"/>
      <c r="T683" s="39"/>
      <c r="U683" s="39"/>
      <c r="V683" s="31"/>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25.15" customHeight="1" outlineLevel="1" x14ac:dyDescent="0.25">
      <c r="A684" s="6"/>
      <c r="B684" s="7"/>
      <c r="C684" s="40"/>
      <c r="D684" s="40"/>
      <c r="E684" s="40"/>
      <c r="F684" s="40"/>
      <c r="G684" s="41" t="str">
        <f>G671</f>
        <v>Chemical by Soil</v>
      </c>
      <c r="H684" s="40"/>
      <c r="I684" s="40"/>
      <c r="J684" s="40"/>
      <c r="K684" s="40"/>
      <c r="L684" s="40"/>
      <c r="M684" s="264"/>
      <c r="N684" s="264"/>
      <c r="O684" s="264"/>
      <c r="P684" s="40"/>
      <c r="Q684" s="40"/>
      <c r="R684" s="40"/>
      <c r="S684" s="40"/>
      <c r="T684" s="40"/>
      <c r="U684" s="40"/>
      <c r="V684" s="40"/>
      <c r="W684" s="42" t="s">
        <v>24</v>
      </c>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25">
      <c r="A685" s="6"/>
      <c r="B685" s="7"/>
      <c r="C685" s="7"/>
      <c r="D685" s="7"/>
      <c r="E685" s="7"/>
      <c r="F685" s="8"/>
      <c r="G685" s="8"/>
      <c r="H685" s="8"/>
      <c r="I685" s="8"/>
      <c r="J685" s="8"/>
      <c r="K685" s="8"/>
      <c r="L685" s="8"/>
      <c r="M685" s="235"/>
      <c r="N685" s="235"/>
      <c r="O685" s="235"/>
      <c r="P685" s="8"/>
      <c r="Q685" s="8"/>
      <c r="R685" s="8"/>
      <c r="S685" s="8"/>
      <c r="T685" s="8"/>
      <c r="U685" s="8"/>
      <c r="V685" s="8"/>
      <c r="W685" s="8"/>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7"/>
      <c r="G686" s="7"/>
      <c r="H686" s="8"/>
      <c r="I686" s="8"/>
      <c r="J686" s="8"/>
      <c r="K686" s="8"/>
      <c r="L686" s="8"/>
      <c r="M686" s="8"/>
      <c r="N686" s="8"/>
      <c r="O686" s="8"/>
      <c r="P686" s="8"/>
      <c r="Q686" s="8"/>
      <c r="R686" s="8"/>
      <c r="S686" s="8"/>
      <c r="T686" s="8"/>
      <c r="U686" s="8"/>
      <c r="V686" s="8"/>
      <c r="W686" s="8"/>
      <c r="X686" s="7"/>
      <c r="Y686" s="7"/>
      <c r="Z686" s="7"/>
      <c r="AA686" s="234"/>
      <c r="AB686" s="234"/>
      <c r="AC686" s="234"/>
      <c r="AD686" s="234"/>
      <c r="AE686" s="234"/>
      <c r="AF686" s="234"/>
      <c r="AG686" s="234"/>
      <c r="AH686" s="234"/>
      <c r="AI686" s="234"/>
      <c r="AJ686" s="234"/>
      <c r="AK686" s="234"/>
      <c r="AL686" s="234"/>
      <c r="AM686" s="234"/>
      <c r="AN686" s="234"/>
      <c r="AO686" s="234"/>
      <c r="AP686" s="234"/>
      <c r="AQ686" s="234"/>
      <c r="AR686" s="234"/>
      <c r="AS686" s="234"/>
      <c r="AT686" s="234"/>
      <c r="AU686" s="234"/>
      <c r="AV686" s="234"/>
      <c r="AW686" s="234"/>
      <c r="AX686" s="234"/>
      <c r="AY686" s="234"/>
      <c r="AZ686" s="234"/>
      <c r="BA686" s="234"/>
      <c r="BB686" s="234"/>
      <c r="BC686" s="234"/>
      <c r="BD686" s="234"/>
      <c r="BE686" s="234"/>
      <c r="BF686" s="234"/>
      <c r="BG686" s="234"/>
      <c r="BH686" s="234"/>
      <c r="BI686" s="234"/>
      <c r="BJ686" s="234"/>
      <c r="BK686" s="234"/>
      <c r="BL686" s="234"/>
      <c r="BM686" s="234"/>
      <c r="BN686" s="234"/>
      <c r="BO686" s="234"/>
      <c r="BP686" s="234"/>
    </row>
    <row r="687" spans="1:68" ht="5.0999999999999996" customHeight="1" outlineLevel="1" thickBot="1" x14ac:dyDescent="0.3">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x14ac:dyDescent="0.25">
      <c r="A688" s="6"/>
      <c r="B688" s="7"/>
      <c r="C688" s="10" t="s">
        <v>0</v>
      </c>
      <c r="D688" s="10"/>
      <c r="E688" s="10"/>
      <c r="F688" s="10"/>
      <c r="G688" s="10"/>
      <c r="H688" s="10"/>
      <c r="I688" s="10"/>
      <c r="J688" s="10"/>
      <c r="K688" s="11"/>
      <c r="L688" s="11"/>
      <c r="M688" s="11"/>
      <c r="N688" s="11"/>
      <c r="O688" s="11"/>
      <c r="P688" s="11"/>
      <c r="Q688" s="11"/>
      <c r="R688" s="11"/>
      <c r="S688" s="11"/>
      <c r="T688" s="11"/>
      <c r="U688" s="11"/>
      <c r="V688" s="11"/>
      <c r="W688" s="12"/>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25">
      <c r="A689" s="6"/>
      <c r="B689" s="7"/>
      <c r="C689" s="13"/>
      <c r="D689" s="13"/>
      <c r="E689" s="13" t="s">
        <v>1</v>
      </c>
      <c r="F689" s="14"/>
      <c r="G689" s="15" t="s">
        <v>240</v>
      </c>
      <c r="H689" s="14"/>
      <c r="I689" s="14"/>
      <c r="J689" s="14"/>
      <c r="K689" s="14"/>
      <c r="L689" s="14"/>
      <c r="M689" s="14"/>
      <c r="N689" s="14"/>
      <c r="O689" s="14"/>
      <c r="P689" s="14"/>
      <c r="Q689" s="14"/>
      <c r="R689" s="14"/>
      <c r="S689" s="16"/>
      <c r="T689" s="14"/>
      <c r="U689" s="16"/>
      <c r="V689" s="16"/>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8"/>
      <c r="F690" s="14"/>
      <c r="G690" s="19"/>
      <c r="H690" s="14" t="s">
        <v>241</v>
      </c>
      <c r="I690" s="14"/>
      <c r="J690" s="14"/>
      <c r="K690" s="14"/>
      <c r="L690" s="14"/>
      <c r="M690" s="14"/>
      <c r="N690" s="14"/>
      <c r="O690" s="14"/>
      <c r="P690" s="14"/>
      <c r="Q690" s="14"/>
      <c r="R690" s="14"/>
      <c r="S690" s="16"/>
      <c r="T690" s="20"/>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8"/>
      <c r="D691" s="13"/>
      <c r="E691" s="18"/>
      <c r="F691" s="14"/>
      <c r="G691" s="14"/>
      <c r="H691" s="14" t="s">
        <v>1094</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21">
        <v>0</v>
      </c>
      <c r="D692" s="13"/>
      <c r="E692" s="18"/>
      <c r="F692" s="14"/>
      <c r="G692" s="22"/>
      <c r="H692" s="14"/>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18"/>
      <c r="D693" s="18"/>
      <c r="E693" s="18"/>
      <c r="F693" s="18"/>
      <c r="G693" s="18"/>
      <c r="H693" s="18"/>
      <c r="I693" s="18"/>
      <c r="J693" s="23"/>
      <c r="K693" s="23"/>
      <c r="L693" s="23"/>
      <c r="M693" s="23"/>
      <c r="N693" s="23"/>
      <c r="O693" s="23"/>
      <c r="P693" s="23"/>
      <c r="Q693" s="23"/>
      <c r="R693" s="23"/>
      <c r="S693" s="23"/>
      <c r="T693" s="23"/>
      <c r="U693" s="23"/>
      <c r="V693" s="23"/>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18"/>
      <c r="K694" s="18"/>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24"/>
      <c r="K695" s="24"/>
      <c r="L695" s="24"/>
      <c r="M695" s="24"/>
      <c r="N695" s="24"/>
      <c r="O695" s="24"/>
      <c r="P695" s="24"/>
      <c r="Q695" s="25"/>
      <c r="R695" s="25"/>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t="s">
        <v>118</v>
      </c>
      <c r="K696" s="24" t="s">
        <v>119</v>
      </c>
      <c r="L696" s="24" t="s">
        <v>1097</v>
      </c>
      <c r="M696" s="725" t="s">
        <v>118</v>
      </c>
      <c r="N696" s="24"/>
      <c r="O696" s="24"/>
      <c r="P696" s="25"/>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5" outlineLevel="1" x14ac:dyDescent="0.25">
      <c r="A697" s="6"/>
      <c r="B697" s="7"/>
      <c r="C697" s="18"/>
      <c r="D697" s="18"/>
      <c r="E697" s="18"/>
      <c r="F697" s="27"/>
      <c r="G697" s="28"/>
      <c r="H697" s="28"/>
      <c r="I697" s="28" t="str" cm="1">
        <f t="array" ref="I697:I700">TRANSPOSE($H$396:$K$396)</f>
        <v>knock</v>
      </c>
      <c r="J697" s="1011">
        <f>MIN(364,INT((M697 - DATE(YEAR(M697),1,1))))</f>
        <v>104</v>
      </c>
      <c r="K697" s="363">
        <v>35</v>
      </c>
      <c r="L697" s="968">
        <v>0.25</v>
      </c>
      <c r="M697" s="1009">
        <v>43570</v>
      </c>
      <c r="N697" s="218"/>
      <c r="O697" s="218"/>
      <c r="P697" s="218"/>
      <c r="Q697" s="219"/>
      <c r="R697" s="219"/>
      <c r="S697" s="219"/>
      <c r="T697" s="219"/>
      <c r="U697" s="219"/>
      <c r="V697" s="220"/>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705" t="str">
        <v>pre-em</v>
      </c>
      <c r="J698" s="1011">
        <f t="shared" ref="J698:J700" si="124">MIN(364,INT((M698 - DATE(YEAR(M698),1,1))))</f>
        <v>134</v>
      </c>
      <c r="K698" s="363">
        <v>15</v>
      </c>
      <c r="L698" s="968">
        <v>0.25</v>
      </c>
      <c r="M698" s="1009">
        <v>43600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5" t="str">
        <v>selective_and_spraytop</v>
      </c>
      <c r="J699" s="1011">
        <f t="shared" si="124"/>
        <v>151</v>
      </c>
      <c r="K699" s="363">
        <v>90</v>
      </c>
      <c r="L699" s="968">
        <v>0.25</v>
      </c>
      <c r="M699" s="1009">
        <v>43617</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5" t="str">
        <v>fungicide</v>
      </c>
      <c r="J700" s="1011">
        <f t="shared" si="124"/>
        <v>195</v>
      </c>
      <c r="K700" s="363">
        <v>35</v>
      </c>
      <c r="L700" s="968">
        <v>0.25</v>
      </c>
      <c r="M700" s="1009">
        <v>43661</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6"/>
      <c r="B701" s="7"/>
      <c r="C701" s="18"/>
      <c r="D701" s="18"/>
      <c r="E701" s="18"/>
      <c r="F701" s="34"/>
      <c r="G701" s="35"/>
      <c r="H701" s="35"/>
      <c r="I701" s="35"/>
      <c r="J701" s="35"/>
      <c r="K701" s="35"/>
      <c r="L701" s="35"/>
      <c r="M701" s="35"/>
      <c r="N701" s="35"/>
      <c r="O701" s="218"/>
      <c r="P701" s="218"/>
      <c r="Q701" s="221"/>
      <c r="R701" s="221"/>
      <c r="S701" s="221"/>
      <c r="T701" s="221"/>
      <c r="U701" s="221"/>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5.0999999999999996" customHeight="1" outlineLevel="1" x14ac:dyDescent="0.25">
      <c r="A702" s="6"/>
      <c r="B702" s="7"/>
      <c r="C702" s="18"/>
      <c r="D702" s="18"/>
      <c r="E702" s="18"/>
      <c r="F702" s="37"/>
      <c r="G702" s="38"/>
      <c r="H702" s="38"/>
      <c r="I702" s="38"/>
      <c r="J702" s="39"/>
      <c r="K702" s="39"/>
      <c r="L702" s="39"/>
      <c r="M702" s="39"/>
      <c r="N702" s="39"/>
      <c r="O702" s="39"/>
      <c r="P702" s="39"/>
      <c r="Q702" s="39"/>
      <c r="R702" s="39"/>
      <c r="S702" s="39"/>
      <c r="T702" s="39"/>
      <c r="U702" s="39"/>
      <c r="V702" s="31"/>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25.15" customHeight="1" outlineLevel="1" x14ac:dyDescent="0.25">
      <c r="A703" s="6"/>
      <c r="B703" s="7"/>
      <c r="C703" s="40"/>
      <c r="D703" s="40"/>
      <c r="E703" s="40"/>
      <c r="F703" s="40"/>
      <c r="G703" s="41" t="str">
        <f>G689</f>
        <v>Chemical info</v>
      </c>
      <c r="H703" s="40"/>
      <c r="I703" s="40"/>
      <c r="J703" s="40"/>
      <c r="K703" s="40"/>
      <c r="L703" s="40"/>
      <c r="M703" s="40"/>
      <c r="N703" s="40"/>
      <c r="O703" s="40"/>
      <c r="P703" s="40"/>
      <c r="Q703" s="40"/>
      <c r="R703" s="40"/>
      <c r="S703" s="40"/>
      <c r="T703" s="40"/>
      <c r="U703" s="40"/>
      <c r="V703" s="40"/>
      <c r="W703" s="42" t="s">
        <v>24</v>
      </c>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6"/>
      <c r="B704" s="7"/>
      <c r="C704" s="7"/>
      <c r="D704" s="7"/>
      <c r="E704" s="7"/>
      <c r="F704" s="8"/>
      <c r="G704" s="8"/>
      <c r="H704" s="8"/>
      <c r="I704" s="8"/>
      <c r="J704" s="8"/>
      <c r="K704" s="8"/>
      <c r="L704" s="8"/>
      <c r="M704" s="8"/>
      <c r="N704" s="8"/>
      <c r="O704" s="8"/>
      <c r="P704" s="8"/>
      <c r="Q704" s="8"/>
      <c r="R704" s="8"/>
      <c r="S704" s="8"/>
      <c r="T704" s="8"/>
      <c r="U704" s="8"/>
      <c r="V704" s="8"/>
      <c r="W704" s="8"/>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7"/>
      <c r="G705" s="7"/>
      <c r="H705" s="8"/>
      <c r="I705" s="8"/>
      <c r="J705" s="8"/>
      <c r="K705" s="8"/>
      <c r="L705" s="8"/>
      <c r="M705" s="8"/>
      <c r="N705" s="235"/>
      <c r="O705" s="235"/>
      <c r="P705" s="235"/>
      <c r="Q705" s="8"/>
      <c r="R705" s="8"/>
      <c r="S705" s="8"/>
      <c r="T705" s="8"/>
      <c r="U705" s="8"/>
      <c r="V705" s="8"/>
      <c r="W705" s="8"/>
      <c r="X705" s="7"/>
      <c r="Y705" s="7"/>
      <c r="Z705" s="7"/>
      <c r="AA705" s="234"/>
      <c r="AB705" s="234"/>
      <c r="AC705" s="234"/>
      <c r="AD705" s="234"/>
      <c r="AE705" s="234"/>
      <c r="AF705" s="234"/>
      <c r="AG705" s="234"/>
      <c r="AH705" s="234"/>
      <c r="AI705" s="234"/>
      <c r="AJ705" s="234"/>
      <c r="AK705" s="234"/>
      <c r="AL705" s="234"/>
      <c r="AM705" s="234"/>
      <c r="AN705" s="234"/>
      <c r="AO705" s="234"/>
      <c r="AP705" s="234"/>
      <c r="AQ705" s="234"/>
      <c r="AR705" s="234"/>
      <c r="AS705" s="234"/>
      <c r="AT705" s="234"/>
      <c r="AU705" s="234"/>
      <c r="AV705" s="234"/>
      <c r="AW705" s="234"/>
      <c r="AX705" s="234"/>
      <c r="AY705" s="234"/>
      <c r="AZ705" s="234"/>
      <c r="BA705" s="234"/>
      <c r="BB705" s="234"/>
      <c r="BC705" s="234"/>
      <c r="BD705" s="234"/>
      <c r="BE705" s="234"/>
      <c r="BF705" s="234"/>
      <c r="BG705" s="234"/>
      <c r="BH705" s="234"/>
      <c r="BI705" s="234"/>
      <c r="BJ705" s="234"/>
      <c r="BK705" s="234"/>
      <c r="BL705" s="234"/>
      <c r="BM705" s="234"/>
      <c r="BN705" s="234"/>
      <c r="BO705" s="234"/>
      <c r="BP705" s="234"/>
    </row>
    <row r="706" spans="1:68" ht="5.0999999999999996" customHeight="1" outlineLevel="1" thickBot="1" x14ac:dyDescent="0.3">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x14ac:dyDescent="0.25">
      <c r="A707" s="6"/>
      <c r="B707" s="7"/>
      <c r="C707" s="10" t="s">
        <v>0</v>
      </c>
      <c r="D707" s="10"/>
      <c r="E707" s="10"/>
      <c r="F707" s="10"/>
      <c r="G707" s="10"/>
      <c r="H707" s="10"/>
      <c r="I707" s="10"/>
      <c r="J707" s="10"/>
      <c r="K707" s="11"/>
      <c r="L707" s="11"/>
      <c r="M707" s="11"/>
      <c r="N707" s="237"/>
      <c r="O707" s="237"/>
      <c r="P707" s="237"/>
      <c r="Q707" s="11"/>
      <c r="R707" s="11"/>
      <c r="S707" s="11"/>
      <c r="T707" s="11"/>
      <c r="U707" s="11"/>
      <c r="V707" s="11"/>
      <c r="W707" s="12"/>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25">
      <c r="A708" s="6"/>
      <c r="B708" s="7"/>
      <c r="C708" s="13"/>
      <c r="D708" s="13"/>
      <c r="E708" s="13" t="s">
        <v>1</v>
      </c>
      <c r="F708" s="14"/>
      <c r="G708" s="15" t="s">
        <v>36</v>
      </c>
      <c r="H708" s="14"/>
      <c r="I708" s="14"/>
      <c r="J708" s="14"/>
      <c r="K708" s="14"/>
      <c r="L708" s="14"/>
      <c r="M708" s="14"/>
      <c r="N708" s="240"/>
      <c r="O708" s="240"/>
      <c r="P708" s="240"/>
      <c r="Q708" s="14"/>
      <c r="R708" s="14"/>
      <c r="S708" s="14"/>
      <c r="T708" s="14"/>
      <c r="U708" s="16"/>
      <c r="V708" s="16"/>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8"/>
      <c r="F709" s="14"/>
      <c r="G709" s="14" t="s">
        <v>37</v>
      </c>
      <c r="H709" s="14"/>
      <c r="I709" s="308" t="s">
        <v>338</v>
      </c>
      <c r="J709" s="14"/>
      <c r="K709" s="14"/>
      <c r="L709" s="14"/>
      <c r="M709" s="14"/>
      <c r="N709" s="240"/>
      <c r="O709" s="240"/>
      <c r="P709" s="240"/>
      <c r="Q709" s="14"/>
      <c r="R709" s="14"/>
      <c r="S709" s="14"/>
      <c r="T709" s="20"/>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8"/>
      <c r="D710" s="13"/>
      <c r="E710" s="18"/>
      <c r="F710" s="14"/>
      <c r="G710" s="46">
        <v>38576.728703703702</v>
      </c>
      <c r="H710" s="14"/>
      <c r="I710" s="14"/>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21">
        <v>0</v>
      </c>
      <c r="D711" s="13"/>
      <c r="E711" s="18"/>
      <c r="F711" s="14"/>
      <c r="G711" s="22"/>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18"/>
      <c r="D712" s="18"/>
      <c r="E712" s="18"/>
      <c r="F712" s="18"/>
      <c r="G712" s="18"/>
      <c r="H712" s="18"/>
      <c r="I712" s="18"/>
      <c r="J712" s="23"/>
      <c r="K712" s="23"/>
      <c r="L712" s="23"/>
      <c r="M712" s="23"/>
      <c r="N712" s="740"/>
      <c r="O712" s="740"/>
      <c r="P712" s="740"/>
      <c r="Q712" s="23"/>
      <c r="R712" s="23"/>
      <c r="S712" s="23"/>
      <c r="T712" s="23"/>
      <c r="U712" s="23"/>
      <c r="V712" s="23"/>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183"/>
      <c r="I713" s="18"/>
      <c r="J713" s="18"/>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83"/>
      <c r="I714" s="18"/>
      <c r="J714" s="1186" t="s">
        <v>1072</v>
      </c>
      <c r="K714" s="1187"/>
      <c r="L714" s="1187"/>
      <c r="M714" s="1187"/>
      <c r="N714" s="1187"/>
      <c r="O714" s="1187"/>
      <c r="P714" s="1187"/>
      <c r="Q714" s="1187"/>
      <c r="R714" s="25"/>
      <c r="S714" s="25"/>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t="s">
        <v>39</v>
      </c>
      <c r="H715" s="1183"/>
      <c r="I715" s="18"/>
      <c r="J715" s="250" t="s">
        <v>397</v>
      </c>
      <c r="K715" s="250" t="s">
        <v>59</v>
      </c>
      <c r="L715" s="250" t="s">
        <v>60</v>
      </c>
      <c r="M715" s="250" t="s">
        <v>61</v>
      </c>
      <c r="N715" s="250" t="s">
        <v>62</v>
      </c>
      <c r="O715" s="250" t="s">
        <v>900</v>
      </c>
      <c r="P715" s="250" t="s">
        <v>901</v>
      </c>
      <c r="Q715" s="725" t="s">
        <v>902</v>
      </c>
      <c r="R715" s="725" t="s">
        <v>1224</v>
      </c>
      <c r="S715" s="725"/>
      <c r="T715" s="728" t="s">
        <v>1052</v>
      </c>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27"/>
      <c r="G716" s="50"/>
      <c r="H716" s="32"/>
      <c r="I716" s="911" t="str">
        <f>General!L17</f>
        <v>a</v>
      </c>
      <c r="J716" s="364">
        <v>0</v>
      </c>
      <c r="K716" s="364">
        <v>0</v>
      </c>
      <c r="L716" s="364">
        <v>0</v>
      </c>
      <c r="M716" s="364">
        <v>0</v>
      </c>
      <c r="N716" s="364">
        <v>0</v>
      </c>
      <c r="O716" s="364">
        <v>0</v>
      </c>
      <c r="P716" s="364">
        <v>0</v>
      </c>
      <c r="Q716" s="364">
        <v>0</v>
      </c>
      <c r="R716" s="364">
        <v>0</v>
      </c>
      <c r="S716" s="705"/>
      <c r="T716" s="928">
        <v>0</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s="687" customFormat="1" ht="12" customHeight="1" outlineLevel="1" x14ac:dyDescent="0.25">
      <c r="A717" s="691"/>
      <c r="B717" s="688"/>
      <c r="C717" s="700"/>
      <c r="D717" s="700"/>
      <c r="E717" s="700"/>
      <c r="F717" s="704"/>
      <c r="G717" s="703"/>
      <c r="H717" s="32"/>
      <c r="I717" s="911" t="str">
        <f>General!L18</f>
        <v>ar</v>
      </c>
      <c r="J717" s="364">
        <v>10</v>
      </c>
      <c r="K717" s="364">
        <v>10</v>
      </c>
      <c r="L717" s="364">
        <v>10</v>
      </c>
      <c r="M717" s="364">
        <v>10</v>
      </c>
      <c r="N717" s="364">
        <v>10</v>
      </c>
      <c r="O717" s="364">
        <v>10</v>
      </c>
      <c r="P717" s="364">
        <v>10</v>
      </c>
      <c r="Q717" s="364">
        <v>10</v>
      </c>
      <c r="R717" s="364">
        <v>10</v>
      </c>
      <c r="S717" s="705"/>
      <c r="T717" s="928">
        <v>1</v>
      </c>
      <c r="U717" s="60"/>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703"/>
      <c r="H718" s="32"/>
      <c r="I718" s="911" t="str">
        <f>General!L19</f>
        <v>a2</v>
      </c>
      <c r="J718" s="364">
        <v>0</v>
      </c>
      <c r="K718" s="364">
        <v>0</v>
      </c>
      <c r="L718" s="364">
        <v>0</v>
      </c>
      <c r="M718" s="364">
        <v>0</v>
      </c>
      <c r="N718" s="364">
        <v>0</v>
      </c>
      <c r="O718" s="364">
        <v>0</v>
      </c>
      <c r="P718" s="364">
        <v>0</v>
      </c>
      <c r="Q718" s="364">
        <v>0</v>
      </c>
      <c r="R718" s="364">
        <v>0</v>
      </c>
      <c r="S718" s="705"/>
      <c r="T718" s="928">
        <v>0</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703"/>
      <c r="H719" s="32"/>
      <c r="I719" s="911" t="str">
        <f>General!L20</f>
        <v>b</v>
      </c>
      <c r="J719" s="364">
        <v>100</v>
      </c>
      <c r="K719" s="364">
        <v>100</v>
      </c>
      <c r="L719" s="364">
        <v>100</v>
      </c>
      <c r="M719" s="364">
        <v>100</v>
      </c>
      <c r="N719" s="364">
        <v>100</v>
      </c>
      <c r="O719" s="364">
        <v>100</v>
      </c>
      <c r="P719" s="364">
        <v>100</v>
      </c>
      <c r="Q719" s="364">
        <v>100</v>
      </c>
      <c r="R719" s="364">
        <v>100</v>
      </c>
      <c r="S719" s="705"/>
      <c r="T719" s="928">
        <v>1</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0"/>
      <c r="H720" s="32"/>
      <c r="I720" s="911" t="str">
        <f>General!L21</f>
        <v>bd</v>
      </c>
      <c r="J720" s="364">
        <v>100</v>
      </c>
      <c r="K720" s="364">
        <v>100</v>
      </c>
      <c r="L720" s="364">
        <v>100</v>
      </c>
      <c r="M720" s="364">
        <v>100</v>
      </c>
      <c r="N720" s="364">
        <v>100</v>
      </c>
      <c r="O720" s="364">
        <v>100</v>
      </c>
      <c r="P720" s="364">
        <v>100</v>
      </c>
      <c r="Q720" s="364">
        <v>100</v>
      </c>
      <c r="R720" s="364">
        <v>100</v>
      </c>
      <c r="S720" s="705"/>
      <c r="T720" s="928">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7" customFormat="1" ht="12" customHeight="1" outlineLevel="1" x14ac:dyDescent="0.25">
      <c r="A721" s="691"/>
      <c r="B721" s="688"/>
      <c r="C721" s="700"/>
      <c r="D721" s="700"/>
      <c r="E721" s="700"/>
      <c r="F721" s="704"/>
      <c r="G721" s="703"/>
      <c r="H721" s="32"/>
      <c r="I721" s="911" t="str">
        <f>General!L22</f>
        <v>f</v>
      </c>
      <c r="J721" s="365">
        <v>120</v>
      </c>
      <c r="K721" s="365">
        <v>120</v>
      </c>
      <c r="L721" s="365">
        <v>120</v>
      </c>
      <c r="M721" s="365">
        <v>120</v>
      </c>
      <c r="N721" s="365">
        <v>120</v>
      </c>
      <c r="O721" s="365">
        <v>120</v>
      </c>
      <c r="P721" s="365">
        <v>120</v>
      </c>
      <c r="Q721" s="365">
        <v>120</v>
      </c>
      <c r="R721" s="365">
        <v>120</v>
      </c>
      <c r="S721" s="705"/>
      <c r="T721" s="928">
        <v>1</v>
      </c>
      <c r="U721" s="60"/>
      <c r="V721" s="61"/>
      <c r="W721" s="695"/>
      <c r="X721" s="690"/>
      <c r="Y721" s="690"/>
      <c r="Z721" s="690"/>
      <c r="AA721" s="690"/>
      <c r="AB721" s="690"/>
      <c r="AC721" s="690"/>
      <c r="AD721" s="690"/>
      <c r="AE721" s="690"/>
      <c r="AF721" s="690"/>
      <c r="AG721" s="690"/>
      <c r="AH721" s="690"/>
      <c r="AI721" s="690"/>
      <c r="AJ721" s="690"/>
      <c r="AK721" s="690"/>
      <c r="AL721" s="690"/>
      <c r="AM721" s="690"/>
      <c r="AN721" s="690"/>
      <c r="AO721" s="690"/>
      <c r="AP721" s="690"/>
      <c r="AQ721" s="690"/>
      <c r="AR721" s="690"/>
      <c r="AS721" s="690"/>
      <c r="AT721" s="690"/>
      <c r="AU721" s="690"/>
      <c r="AV721" s="690"/>
      <c r="AW721" s="690"/>
      <c r="AX721" s="690"/>
      <c r="AY721" s="690"/>
      <c r="AZ721" s="690"/>
      <c r="BA721" s="690"/>
      <c r="BB721" s="690"/>
      <c r="BC721" s="690"/>
      <c r="BD721" s="690"/>
      <c r="BE721" s="690"/>
      <c r="BF721" s="690"/>
      <c r="BG721" s="690"/>
      <c r="BH721" s="690"/>
      <c r="BI721" s="690"/>
      <c r="BJ721" s="690"/>
      <c r="BK721" s="690"/>
      <c r="BL721" s="690"/>
      <c r="BM721" s="690"/>
      <c r="BN721" s="690"/>
      <c r="BO721" s="690"/>
      <c r="BP721" s="690"/>
    </row>
    <row r="722" spans="1:68" ht="12" customHeight="1" outlineLevel="1" x14ac:dyDescent="0.25">
      <c r="A722" s="6"/>
      <c r="B722" s="7"/>
      <c r="C722" s="18"/>
      <c r="D722" s="18"/>
      <c r="E722" s="18"/>
      <c r="F722" s="27"/>
      <c r="G722" s="50"/>
      <c r="H722" s="32"/>
      <c r="I722" s="911" t="str">
        <f>General!L23</f>
        <v>h</v>
      </c>
      <c r="J722" s="365">
        <v>140</v>
      </c>
      <c r="K722" s="365">
        <v>140</v>
      </c>
      <c r="L722" s="365">
        <v>140</v>
      </c>
      <c r="M722" s="365">
        <v>140</v>
      </c>
      <c r="N722" s="365">
        <v>140</v>
      </c>
      <c r="O722" s="365">
        <v>140</v>
      </c>
      <c r="P722" s="365">
        <v>140</v>
      </c>
      <c r="Q722" s="365">
        <v>140</v>
      </c>
      <c r="R722" s="365">
        <v>140</v>
      </c>
      <c r="S722" s="705"/>
      <c r="T722" s="928">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25">
      <c r="A723" s="6"/>
      <c r="B723" s="7"/>
      <c r="C723" s="18"/>
      <c r="D723" s="18"/>
      <c r="E723" s="18"/>
      <c r="F723" s="27"/>
      <c r="G723" s="50"/>
      <c r="H723" s="32"/>
      <c r="I723" s="911" t="str">
        <f>General!L24</f>
        <v>i</v>
      </c>
      <c r="J723" s="365">
        <v>90</v>
      </c>
      <c r="K723" s="365">
        <v>90</v>
      </c>
      <c r="L723" s="365">
        <v>90</v>
      </c>
      <c r="M723" s="365">
        <v>90</v>
      </c>
      <c r="N723" s="365">
        <v>90</v>
      </c>
      <c r="O723" s="365">
        <v>90</v>
      </c>
      <c r="P723" s="365">
        <v>90</v>
      </c>
      <c r="Q723" s="365">
        <v>90</v>
      </c>
      <c r="R723" s="365">
        <v>90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s="687" customFormat="1" ht="12" customHeight="1" outlineLevel="1" x14ac:dyDescent="0.25">
      <c r="A724" s="691"/>
      <c r="B724" s="688"/>
      <c r="C724" s="700"/>
      <c r="D724" s="700"/>
      <c r="E724" s="700"/>
      <c r="F724" s="699"/>
      <c r="G724" s="703"/>
      <c r="H724" s="32"/>
      <c r="I724" s="911" t="str">
        <f>General!L25</f>
        <v>j</v>
      </c>
      <c r="J724" s="365">
        <v>0</v>
      </c>
      <c r="K724" s="365">
        <v>0</v>
      </c>
      <c r="L724" s="365">
        <v>0</v>
      </c>
      <c r="M724" s="365">
        <v>0</v>
      </c>
      <c r="N724" s="365">
        <v>0</v>
      </c>
      <c r="O724" s="365">
        <v>0</v>
      </c>
      <c r="P724" s="365">
        <v>0</v>
      </c>
      <c r="Q724" s="365">
        <v>0</v>
      </c>
      <c r="R724" s="365">
        <v>0</v>
      </c>
      <c r="S724" s="705"/>
      <c r="T724" s="928">
        <v>1</v>
      </c>
      <c r="U724" s="60"/>
      <c r="V724" s="61"/>
      <c r="W724" s="695"/>
      <c r="X724" s="690"/>
      <c r="Y724" s="690"/>
      <c r="Z724" s="690"/>
      <c r="AA724" s="690"/>
      <c r="AB724" s="690"/>
      <c r="AC724" s="690"/>
      <c r="AD724" s="690"/>
      <c r="AE724" s="690"/>
      <c r="AF724" s="690"/>
      <c r="AG724" s="690"/>
      <c r="AH724" s="690"/>
      <c r="AI724" s="690"/>
      <c r="AJ724" s="690"/>
      <c r="AK724" s="690"/>
      <c r="AL724" s="690"/>
      <c r="AM724" s="690"/>
      <c r="AN724" s="690"/>
      <c r="AO724" s="690"/>
      <c r="AP724" s="690"/>
      <c r="AQ724" s="690"/>
      <c r="AR724" s="690"/>
      <c r="AS724" s="690"/>
      <c r="AT724" s="690"/>
      <c r="AU724" s="690"/>
      <c r="AV724" s="690"/>
      <c r="AW724" s="690"/>
      <c r="AX724" s="690"/>
      <c r="AY724" s="690"/>
      <c r="AZ724" s="690"/>
      <c r="BA724" s="690"/>
      <c r="BB724" s="690"/>
      <c r="BC724" s="690"/>
      <c r="BD724" s="690"/>
      <c r="BE724" s="690"/>
      <c r="BF724" s="690"/>
      <c r="BG724" s="690"/>
      <c r="BH724" s="690"/>
      <c r="BI724" s="690"/>
      <c r="BJ724" s="690"/>
      <c r="BK724" s="690"/>
      <c r="BL724" s="690"/>
      <c r="BM724" s="690"/>
      <c r="BN724" s="690"/>
      <c r="BO724" s="690"/>
      <c r="BP724" s="690"/>
    </row>
    <row r="725" spans="1:68" s="687" customFormat="1" ht="12" customHeight="1" outlineLevel="1" x14ac:dyDescent="0.25">
      <c r="A725" s="691"/>
      <c r="B725" s="688"/>
      <c r="C725" s="700"/>
      <c r="D725" s="700"/>
      <c r="E725" s="700"/>
      <c r="F725" s="699"/>
      <c r="G725" s="703"/>
      <c r="H725" s="32"/>
      <c r="I725" s="911" t="str">
        <f>General!L26</f>
        <v>jc</v>
      </c>
      <c r="J725" s="931">
        <f>J726*$T$725+J724*(1-$T$725)</f>
        <v>1</v>
      </c>
      <c r="K725" s="931">
        <f t="shared" ref="K725:P725" si="125">K726*$T$725+K724*(1-$T$725)</f>
        <v>1</v>
      </c>
      <c r="L725" s="931">
        <f t="shared" si="125"/>
        <v>1</v>
      </c>
      <c r="M725" s="931">
        <f t="shared" si="125"/>
        <v>1</v>
      </c>
      <c r="N725" s="931">
        <f t="shared" si="125"/>
        <v>1</v>
      </c>
      <c r="O725" s="931">
        <f t="shared" si="125"/>
        <v>1</v>
      </c>
      <c r="P725" s="931">
        <f t="shared" si="125"/>
        <v>1</v>
      </c>
      <c r="Q725" s="931">
        <f>Q726*$T$725+Q724*(1-$T$725)</f>
        <v>1</v>
      </c>
      <c r="R725" s="931">
        <f>R726*$T$725+R724*(1-$T$725)</f>
        <v>1</v>
      </c>
      <c r="S725" s="705"/>
      <c r="T725" s="930">
        <v>0.1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ht="12" customHeight="1" outlineLevel="1" x14ac:dyDescent="0.25">
      <c r="A726" s="6"/>
      <c r="B726" s="7"/>
      <c r="C726" s="18"/>
      <c r="D726" s="18"/>
      <c r="E726" s="18"/>
      <c r="F726" s="37"/>
      <c r="G726" s="50"/>
      <c r="H726" s="32"/>
      <c r="I726" s="911" t="str">
        <f>General!L27</f>
        <v>jr</v>
      </c>
      <c r="J726" s="365">
        <v>10</v>
      </c>
      <c r="K726" s="365">
        <v>10</v>
      </c>
      <c r="L726" s="365">
        <v>10</v>
      </c>
      <c r="M726" s="365">
        <v>10</v>
      </c>
      <c r="N726" s="365">
        <v>10</v>
      </c>
      <c r="O726" s="365">
        <v>10</v>
      </c>
      <c r="P726" s="365">
        <v>10</v>
      </c>
      <c r="Q726" s="365">
        <v>10</v>
      </c>
      <c r="R726" s="365">
        <v>10</v>
      </c>
      <c r="S726" s="705"/>
      <c r="T726" s="928">
        <v>1</v>
      </c>
      <c r="U726" s="60"/>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s="687" customFormat="1" ht="12" customHeight="1" outlineLevel="1" x14ac:dyDescent="0.25">
      <c r="A727" s="691"/>
      <c r="B727" s="688"/>
      <c r="C727" s="700"/>
      <c r="D727" s="700"/>
      <c r="E727" s="700"/>
      <c r="F727" s="702"/>
      <c r="G727" s="701"/>
      <c r="H727" s="701"/>
      <c r="I727" s="911" t="str">
        <f>General!L28</f>
        <v>k</v>
      </c>
      <c r="J727" s="365">
        <v>90</v>
      </c>
      <c r="K727" s="365">
        <v>90</v>
      </c>
      <c r="L727" s="365">
        <v>90</v>
      </c>
      <c r="M727" s="365">
        <v>90</v>
      </c>
      <c r="N727" s="365">
        <v>90</v>
      </c>
      <c r="O727" s="365">
        <v>90</v>
      </c>
      <c r="P727" s="365">
        <v>90</v>
      </c>
      <c r="Q727" s="365">
        <v>90</v>
      </c>
      <c r="R727" s="365">
        <v>90</v>
      </c>
      <c r="S727" s="705"/>
      <c r="T727" s="928">
        <v>1</v>
      </c>
      <c r="U727" s="60"/>
      <c r="V727" s="61"/>
      <c r="W727" s="695"/>
      <c r="X727" s="690"/>
      <c r="Y727" s="690"/>
      <c r="Z727" s="690"/>
      <c r="AA727" s="690"/>
      <c r="AB727" s="690"/>
      <c r="AC727" s="690"/>
      <c r="AD727" s="690"/>
      <c r="AE727" s="690"/>
      <c r="AF727" s="690"/>
      <c r="AG727" s="690"/>
      <c r="AH727" s="690"/>
      <c r="AI727" s="690"/>
      <c r="AJ727" s="690"/>
      <c r="AK727" s="690"/>
      <c r="AL727" s="690"/>
      <c r="AM727" s="690"/>
      <c r="AN727" s="690"/>
      <c r="AO727" s="690"/>
      <c r="AP727" s="690"/>
      <c r="AQ727" s="690"/>
      <c r="AR727" s="690"/>
      <c r="AS727" s="690"/>
      <c r="AT727" s="690"/>
      <c r="AU727" s="690"/>
      <c r="AV727" s="690"/>
      <c r="AW727" s="690"/>
      <c r="AX727" s="690"/>
      <c r="AY727" s="690"/>
      <c r="AZ727" s="690"/>
      <c r="BA727" s="690"/>
      <c r="BB727" s="690"/>
      <c r="BC727" s="690"/>
      <c r="BD727" s="690"/>
      <c r="BE727" s="690"/>
      <c r="BF727" s="690"/>
      <c r="BG727" s="690"/>
      <c r="BH727" s="690"/>
      <c r="BI727" s="690"/>
      <c r="BJ727" s="690"/>
      <c r="BK727" s="690"/>
      <c r="BL727" s="690"/>
      <c r="BM727" s="690"/>
      <c r="BN727" s="690"/>
      <c r="BO727" s="690"/>
      <c r="BP727" s="690"/>
    </row>
    <row r="728" spans="1:68" ht="12" customHeight="1" outlineLevel="1" x14ac:dyDescent="0.25">
      <c r="A728" s="6"/>
      <c r="B728" s="7"/>
      <c r="C728" s="18"/>
      <c r="D728" s="18"/>
      <c r="E728" s="18"/>
      <c r="F728" s="34"/>
      <c r="G728" s="35"/>
      <c r="H728" s="35"/>
      <c r="I728" s="911" t="str">
        <f>General!L29</f>
        <v>l</v>
      </c>
      <c r="J728" s="365">
        <v>90</v>
      </c>
      <c r="K728" s="365">
        <v>90</v>
      </c>
      <c r="L728" s="365">
        <v>90</v>
      </c>
      <c r="M728" s="365">
        <v>90</v>
      </c>
      <c r="N728" s="365">
        <v>90</v>
      </c>
      <c r="O728" s="365">
        <v>90</v>
      </c>
      <c r="P728" s="365">
        <v>90</v>
      </c>
      <c r="Q728" s="365">
        <v>90</v>
      </c>
      <c r="R728" s="365">
        <v>90</v>
      </c>
      <c r="S728" s="705"/>
      <c r="T728" s="928">
        <v>1</v>
      </c>
      <c r="U728" s="60"/>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6"/>
      <c r="B729" s="7"/>
      <c r="C729" s="18"/>
      <c r="D729" s="18"/>
      <c r="E729" s="18"/>
      <c r="F729" s="34"/>
      <c r="G729" s="35"/>
      <c r="H729" s="35"/>
      <c r="I729" s="911" t="str">
        <f>General!L30</f>
        <v>m</v>
      </c>
      <c r="J729" s="365">
        <v>0</v>
      </c>
      <c r="K729" s="365">
        <v>0</v>
      </c>
      <c r="L729" s="365">
        <v>0</v>
      </c>
      <c r="M729" s="365">
        <v>0</v>
      </c>
      <c r="N729" s="365">
        <v>0</v>
      </c>
      <c r="O729" s="365">
        <v>0</v>
      </c>
      <c r="P729" s="365">
        <v>0</v>
      </c>
      <c r="Q729" s="365">
        <v>0</v>
      </c>
      <c r="R729" s="365">
        <v>0</v>
      </c>
      <c r="S729" s="705"/>
      <c r="T729" s="928">
        <v>0</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27"/>
      <c r="G730" s="50"/>
      <c r="H730" s="32"/>
      <c r="I730" s="911" t="str">
        <f>General!L31</f>
        <v>o</v>
      </c>
      <c r="J730" s="364">
        <v>120</v>
      </c>
      <c r="K730" s="364">
        <v>120</v>
      </c>
      <c r="L730" s="364">
        <v>120</v>
      </c>
      <c r="M730" s="364">
        <v>120</v>
      </c>
      <c r="N730" s="364">
        <v>120</v>
      </c>
      <c r="O730" s="364">
        <v>120</v>
      </c>
      <c r="P730" s="364">
        <v>120</v>
      </c>
      <c r="Q730" s="364">
        <v>120</v>
      </c>
      <c r="R730" s="364">
        <v>120</v>
      </c>
      <c r="S730" s="705"/>
      <c r="T730" s="928">
        <v>1</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1" t="str">
        <f>General!L32</f>
        <v>od</v>
      </c>
      <c r="J731" s="366">
        <v>120</v>
      </c>
      <c r="K731" s="366">
        <v>120</v>
      </c>
      <c r="L731" s="366">
        <v>120</v>
      </c>
      <c r="M731" s="366">
        <v>120</v>
      </c>
      <c r="N731" s="366">
        <v>120</v>
      </c>
      <c r="O731" s="366">
        <v>120</v>
      </c>
      <c r="P731" s="366">
        <v>120</v>
      </c>
      <c r="Q731" s="366">
        <v>120</v>
      </c>
      <c r="R731" s="366">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1"/>
      <c r="H732" s="52"/>
      <c r="I732" s="911" t="str">
        <f>General!L33</f>
        <v>of</v>
      </c>
      <c r="J732" s="366">
        <v>100</v>
      </c>
      <c r="K732" s="366">
        <v>100</v>
      </c>
      <c r="L732" s="366">
        <v>100</v>
      </c>
      <c r="M732" s="366">
        <v>100</v>
      </c>
      <c r="N732" s="366">
        <v>100</v>
      </c>
      <c r="O732" s="366">
        <v>100</v>
      </c>
      <c r="P732" s="366">
        <v>100</v>
      </c>
      <c r="Q732" s="366">
        <v>100</v>
      </c>
      <c r="R732" s="366">
        <v>100</v>
      </c>
      <c r="S732" s="271"/>
      <c r="T732" s="929">
        <v>1</v>
      </c>
      <c r="U732" s="62"/>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1" t="str">
        <f>General!L34</f>
        <v>r</v>
      </c>
      <c r="J733" s="366">
        <v>3</v>
      </c>
      <c r="K733" s="366">
        <v>3</v>
      </c>
      <c r="L733" s="366">
        <v>3</v>
      </c>
      <c r="M733" s="366">
        <v>3</v>
      </c>
      <c r="N733" s="366">
        <v>3</v>
      </c>
      <c r="O733" s="366">
        <v>3</v>
      </c>
      <c r="P733" s="366">
        <v>3</v>
      </c>
      <c r="Q733" s="366">
        <v>3</v>
      </c>
      <c r="R733" s="366">
        <v>3</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1" t="str">
        <f>General!L35</f>
        <v>rd</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1" t="str">
        <f>General!L36</f>
        <v>s</v>
      </c>
      <c r="J735" s="366">
        <v>0</v>
      </c>
      <c r="K735" s="366">
        <v>0</v>
      </c>
      <c r="L735" s="366">
        <v>0</v>
      </c>
      <c r="M735" s="366">
        <v>0</v>
      </c>
      <c r="N735" s="366">
        <v>0</v>
      </c>
      <c r="O735" s="366">
        <v>0</v>
      </c>
      <c r="P735" s="366">
        <v>0</v>
      </c>
      <c r="Q735" s="366">
        <v>0</v>
      </c>
      <c r="R735" s="366">
        <v>0</v>
      </c>
      <c r="S735" s="68"/>
      <c r="T735" s="929">
        <v>0</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s="687" customFormat="1" ht="12" customHeight="1" outlineLevel="1" x14ac:dyDescent="0.25">
      <c r="A736" s="691"/>
      <c r="B736" s="688"/>
      <c r="C736" s="700"/>
      <c r="D736" s="700"/>
      <c r="E736" s="700"/>
      <c r="F736" s="704"/>
      <c r="G736" s="51"/>
      <c r="H736" s="52"/>
      <c r="I736" s="911" t="str">
        <f>General!L37</f>
        <v>sp</v>
      </c>
      <c r="J736" s="366">
        <v>0</v>
      </c>
      <c r="K736" s="366">
        <v>0</v>
      </c>
      <c r="L736" s="366">
        <v>0</v>
      </c>
      <c r="M736" s="366">
        <v>0</v>
      </c>
      <c r="N736" s="366">
        <v>0</v>
      </c>
      <c r="O736" s="366">
        <v>0</v>
      </c>
      <c r="P736" s="366">
        <v>0</v>
      </c>
      <c r="Q736" s="366">
        <v>0</v>
      </c>
      <c r="R736" s="366">
        <v>0</v>
      </c>
      <c r="S736" s="68"/>
      <c r="T736" s="929">
        <v>0</v>
      </c>
      <c r="U736" s="62"/>
      <c r="V736" s="61"/>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ht="12" customHeight="1" outlineLevel="1" x14ac:dyDescent="0.25">
      <c r="A737" s="6"/>
      <c r="B737" s="7"/>
      <c r="C737" s="18"/>
      <c r="D737" s="18"/>
      <c r="E737" s="18"/>
      <c r="F737" s="27"/>
      <c r="G737" s="51"/>
      <c r="H737" s="52"/>
      <c r="I737" s="911" t="str">
        <f>General!L38</f>
        <v>sr</v>
      </c>
      <c r="J737" s="366">
        <v>10</v>
      </c>
      <c r="K737" s="366">
        <v>10</v>
      </c>
      <c r="L737" s="366">
        <v>10</v>
      </c>
      <c r="M737" s="366">
        <v>10</v>
      </c>
      <c r="N737" s="366">
        <v>10</v>
      </c>
      <c r="O737" s="366">
        <v>10</v>
      </c>
      <c r="P737" s="366">
        <v>10</v>
      </c>
      <c r="Q737" s="366">
        <v>10</v>
      </c>
      <c r="R737" s="366">
        <v>10</v>
      </c>
      <c r="S737" s="68"/>
      <c r="T737" s="929">
        <v>1</v>
      </c>
      <c r="U737" s="62"/>
      <c r="V737" s="61"/>
      <c r="W737" s="17"/>
      <c r="X737" s="8"/>
      <c r="Y737" s="8"/>
      <c r="Z737" s="8"/>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s="687" customFormat="1" ht="12" customHeight="1" outlineLevel="1" x14ac:dyDescent="0.25">
      <c r="A738" s="691"/>
      <c r="B738" s="688"/>
      <c r="C738" s="700"/>
      <c r="D738" s="700"/>
      <c r="E738" s="700"/>
      <c r="F738" s="704"/>
      <c r="G738" s="51"/>
      <c r="H738" s="52"/>
      <c r="I738" s="911" t="str">
        <f>General!L39</f>
        <v>t</v>
      </c>
      <c r="J738" s="366">
        <v>0</v>
      </c>
      <c r="K738" s="366">
        <v>0</v>
      </c>
      <c r="L738" s="366">
        <v>0</v>
      </c>
      <c r="M738" s="366">
        <v>0</v>
      </c>
      <c r="N738" s="366">
        <v>0</v>
      </c>
      <c r="O738" s="366">
        <v>0</v>
      </c>
      <c r="P738" s="366">
        <v>0</v>
      </c>
      <c r="Q738" s="366">
        <v>0</v>
      </c>
      <c r="R738" s="366">
        <v>0</v>
      </c>
      <c r="S738" s="68"/>
      <c r="T738" s="929">
        <v>0</v>
      </c>
      <c r="U738" s="62"/>
      <c r="V738" s="61"/>
      <c r="W738" s="695"/>
      <c r="X738" s="690"/>
      <c r="Y738" s="690"/>
      <c r="Z738" s="690"/>
      <c r="AA738" s="690"/>
      <c r="AB738" s="690"/>
      <c r="AC738" s="690"/>
      <c r="AD738" s="690"/>
      <c r="AE738" s="690"/>
      <c r="AF738" s="690"/>
      <c r="AG738" s="690"/>
      <c r="AH738" s="690"/>
      <c r="AI738" s="690"/>
      <c r="AJ738" s="690"/>
      <c r="AK738" s="690"/>
      <c r="AL738" s="690"/>
      <c r="AM738" s="690"/>
      <c r="AN738" s="690"/>
      <c r="AO738" s="690"/>
      <c r="AP738" s="690"/>
      <c r="AQ738" s="690"/>
      <c r="AR738" s="690"/>
      <c r="AS738" s="690"/>
      <c r="AT738" s="690"/>
      <c r="AU738" s="690"/>
      <c r="AV738" s="690"/>
      <c r="AW738" s="690"/>
      <c r="AX738" s="690"/>
      <c r="AY738" s="690"/>
      <c r="AZ738" s="690"/>
      <c r="BA738" s="690"/>
      <c r="BB738" s="690"/>
      <c r="BC738" s="690"/>
      <c r="BD738" s="690"/>
      <c r="BE738" s="690"/>
      <c r="BF738" s="690"/>
      <c r="BG738" s="690"/>
      <c r="BH738" s="690"/>
      <c r="BI738" s="690"/>
      <c r="BJ738" s="690"/>
      <c r="BK738" s="690"/>
      <c r="BL738" s="690"/>
      <c r="BM738" s="690"/>
      <c r="BN738" s="690"/>
      <c r="BO738" s="690"/>
      <c r="BP738" s="690"/>
    </row>
    <row r="739" spans="1:68" s="687" customFormat="1" ht="12" customHeight="1" outlineLevel="1" x14ac:dyDescent="0.25">
      <c r="A739" s="691"/>
      <c r="B739" s="688"/>
      <c r="C739" s="700"/>
      <c r="D739" s="700"/>
      <c r="E739" s="700"/>
      <c r="F739" s="704"/>
      <c r="G739" s="51"/>
      <c r="H739" s="52"/>
      <c r="I739" s="911" t="str">
        <f>General!L40</f>
        <v>tc</v>
      </c>
      <c r="J739" s="931">
        <f>J740*$T$739+J738*(1-$T$739)</f>
        <v>1</v>
      </c>
      <c r="K739" s="931">
        <f t="shared" ref="K739:P739" si="126">K740*$T$739+K738*(1-$T$739)</f>
        <v>1</v>
      </c>
      <c r="L739" s="931">
        <f t="shared" si="126"/>
        <v>1</v>
      </c>
      <c r="M739" s="931">
        <f t="shared" si="126"/>
        <v>1</v>
      </c>
      <c r="N739" s="931">
        <f t="shared" si="126"/>
        <v>1</v>
      </c>
      <c r="O739" s="931">
        <f t="shared" si="126"/>
        <v>1</v>
      </c>
      <c r="P739" s="931">
        <f t="shared" si="126"/>
        <v>1</v>
      </c>
      <c r="Q739" s="931">
        <f>Q740*$T$739+Q738*(1-$T$739)</f>
        <v>1</v>
      </c>
      <c r="R739" s="931">
        <f>R740*$T$739+R738*(1-$T$739)</f>
        <v>1</v>
      </c>
      <c r="S739" s="68"/>
      <c r="T739" s="930">
        <v>0.1</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25">
      <c r="A740" s="691"/>
      <c r="B740" s="688"/>
      <c r="C740" s="700"/>
      <c r="D740" s="700"/>
      <c r="E740" s="700"/>
      <c r="F740" s="704"/>
      <c r="G740" s="51"/>
      <c r="H740" s="52"/>
      <c r="I740" s="911" t="str">
        <f>General!L41</f>
        <v>tr</v>
      </c>
      <c r="J740" s="366">
        <v>10</v>
      </c>
      <c r="K740" s="366">
        <v>10</v>
      </c>
      <c r="L740" s="366">
        <v>10</v>
      </c>
      <c r="M740" s="366">
        <v>10</v>
      </c>
      <c r="N740" s="366">
        <v>10</v>
      </c>
      <c r="O740" s="366">
        <v>10</v>
      </c>
      <c r="P740" s="366">
        <v>10</v>
      </c>
      <c r="Q740" s="366">
        <v>10</v>
      </c>
      <c r="R740" s="366">
        <v>10</v>
      </c>
      <c r="S740" s="68"/>
      <c r="T740" s="929">
        <v>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25">
      <c r="A741" s="691"/>
      <c r="B741" s="688"/>
      <c r="C741" s="700"/>
      <c r="D741" s="700"/>
      <c r="E741" s="700"/>
      <c r="F741" s="704"/>
      <c r="G741" s="51"/>
      <c r="H741" s="52"/>
      <c r="I741" s="911" t="str">
        <f>General!L42</f>
        <v>u</v>
      </c>
      <c r="J741" s="366">
        <v>0</v>
      </c>
      <c r="K741" s="366">
        <v>0</v>
      </c>
      <c r="L741" s="366">
        <v>0</v>
      </c>
      <c r="M741" s="366">
        <v>0</v>
      </c>
      <c r="N741" s="366">
        <v>0</v>
      </c>
      <c r="O741" s="366">
        <v>0</v>
      </c>
      <c r="P741" s="366">
        <v>0</v>
      </c>
      <c r="Q741" s="366">
        <v>0</v>
      </c>
      <c r="R741" s="366">
        <v>0</v>
      </c>
      <c r="S741" s="68"/>
      <c r="T741" s="929">
        <v>0</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25">
      <c r="A742" s="691"/>
      <c r="B742" s="688"/>
      <c r="C742" s="700"/>
      <c r="D742" s="700"/>
      <c r="E742" s="700"/>
      <c r="F742" s="704"/>
      <c r="G742" s="51"/>
      <c r="H742" s="52"/>
      <c r="I742" s="911" t="str">
        <f>General!L43</f>
        <v>uc</v>
      </c>
      <c r="J742" s="931">
        <f>J743*$T$742+J741*(1-$T$742)</f>
        <v>1</v>
      </c>
      <c r="K742" s="931">
        <f t="shared" ref="K742:P742" si="127">K743*$T$742+K741*(1-$T$742)</f>
        <v>1</v>
      </c>
      <c r="L742" s="931">
        <f t="shared" si="127"/>
        <v>1</v>
      </c>
      <c r="M742" s="931">
        <f t="shared" si="127"/>
        <v>1</v>
      </c>
      <c r="N742" s="931">
        <f t="shared" si="127"/>
        <v>1</v>
      </c>
      <c r="O742" s="931">
        <f t="shared" si="127"/>
        <v>1</v>
      </c>
      <c r="P742" s="931">
        <f t="shared" si="127"/>
        <v>1</v>
      </c>
      <c r="Q742" s="931">
        <f>Q743*$T$742+Q741*(1-$T$742)</f>
        <v>1</v>
      </c>
      <c r="R742" s="931">
        <f>R743*$T$742+R741*(1-$T$742)</f>
        <v>1</v>
      </c>
      <c r="S742" s="68"/>
      <c r="T742" s="930">
        <v>0.1</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25">
      <c r="A743" s="691"/>
      <c r="B743" s="688"/>
      <c r="C743" s="700"/>
      <c r="D743" s="700"/>
      <c r="E743" s="700"/>
      <c r="F743" s="704"/>
      <c r="G743" s="51"/>
      <c r="H743" s="52"/>
      <c r="I743" s="911" t="str">
        <f>General!L44</f>
        <v>ur</v>
      </c>
      <c r="J743" s="366">
        <v>10</v>
      </c>
      <c r="K743" s="366">
        <v>10</v>
      </c>
      <c r="L743" s="366">
        <v>10</v>
      </c>
      <c r="M743" s="366">
        <v>10</v>
      </c>
      <c r="N743" s="366">
        <v>10</v>
      </c>
      <c r="O743" s="366">
        <v>10</v>
      </c>
      <c r="P743" s="366">
        <v>10</v>
      </c>
      <c r="Q743" s="366">
        <v>10</v>
      </c>
      <c r="R743" s="366">
        <v>10</v>
      </c>
      <c r="S743" s="68"/>
      <c r="T743" s="929">
        <v>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25">
      <c r="A744" s="691"/>
      <c r="B744" s="688"/>
      <c r="C744" s="700"/>
      <c r="D744" s="700"/>
      <c r="E744" s="700"/>
      <c r="F744" s="704"/>
      <c r="G744" s="51"/>
      <c r="H744" s="52"/>
      <c r="I744" s="911" t="str">
        <f>General!L45</f>
        <v>v</v>
      </c>
      <c r="J744" s="366">
        <v>90</v>
      </c>
      <c r="K744" s="366">
        <v>90</v>
      </c>
      <c r="L744" s="366">
        <v>90</v>
      </c>
      <c r="M744" s="366">
        <v>90</v>
      </c>
      <c r="N744" s="366">
        <v>90</v>
      </c>
      <c r="O744" s="366">
        <v>90</v>
      </c>
      <c r="P744" s="366">
        <v>90</v>
      </c>
      <c r="Q744" s="366">
        <v>90</v>
      </c>
      <c r="R744" s="366">
        <v>90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25">
      <c r="A745" s="691"/>
      <c r="B745" s="688"/>
      <c r="C745" s="700"/>
      <c r="D745" s="700"/>
      <c r="E745" s="700"/>
      <c r="F745" s="704"/>
      <c r="G745" s="51"/>
      <c r="H745" s="52"/>
      <c r="I745" s="911" t="str">
        <f>General!L46</f>
        <v>w</v>
      </c>
      <c r="J745" s="366">
        <v>120</v>
      </c>
      <c r="K745" s="366">
        <v>120</v>
      </c>
      <c r="L745" s="366">
        <v>120</v>
      </c>
      <c r="M745" s="366">
        <v>120</v>
      </c>
      <c r="N745" s="366">
        <v>120</v>
      </c>
      <c r="O745" s="366">
        <v>120</v>
      </c>
      <c r="P745" s="366">
        <v>120</v>
      </c>
      <c r="Q745" s="366">
        <v>120</v>
      </c>
      <c r="R745" s="366">
        <v>120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25">
      <c r="A746" s="691"/>
      <c r="B746" s="688"/>
      <c r="C746" s="700"/>
      <c r="D746" s="700"/>
      <c r="E746" s="700"/>
      <c r="F746" s="704"/>
      <c r="G746" s="51"/>
      <c r="H746" s="52"/>
      <c r="I746" s="911" t="str">
        <f>General!L47</f>
        <v>wd</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25">
      <c r="A747" s="691"/>
      <c r="B747" s="688"/>
      <c r="C747" s="700"/>
      <c r="D747" s="700"/>
      <c r="E747" s="700"/>
      <c r="F747" s="704"/>
      <c r="G747" s="51"/>
      <c r="H747" s="52"/>
      <c r="I747" s="911" t="str">
        <f>General!L48</f>
        <v>x</v>
      </c>
      <c r="J747" s="366">
        <v>0</v>
      </c>
      <c r="K747" s="366">
        <v>0</v>
      </c>
      <c r="L747" s="366">
        <v>0</v>
      </c>
      <c r="M747" s="366">
        <v>0</v>
      </c>
      <c r="N747" s="366">
        <v>0</v>
      </c>
      <c r="O747" s="366">
        <v>0</v>
      </c>
      <c r="P747" s="366">
        <v>0</v>
      </c>
      <c r="Q747" s="366">
        <v>0</v>
      </c>
      <c r="R747" s="366">
        <v>0</v>
      </c>
      <c r="S747" s="68"/>
      <c r="T747" s="929">
        <v>0</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25">
      <c r="A748" s="691"/>
      <c r="B748" s="688"/>
      <c r="C748" s="700"/>
      <c r="D748" s="700"/>
      <c r="E748" s="700"/>
      <c r="F748" s="704"/>
      <c r="G748" s="51"/>
      <c r="H748" s="52"/>
      <c r="I748" s="911" t="str">
        <f>General!L49</f>
        <v>xc</v>
      </c>
      <c r="J748" s="931">
        <f>J749*$T$748+J747*(1-$T$748)</f>
        <v>1</v>
      </c>
      <c r="K748" s="931">
        <f t="shared" ref="K748:P748" si="128">K749*$T$748+K747*(1-$T$748)</f>
        <v>1</v>
      </c>
      <c r="L748" s="931">
        <f t="shared" si="128"/>
        <v>1</v>
      </c>
      <c r="M748" s="931">
        <f t="shared" si="128"/>
        <v>1</v>
      </c>
      <c r="N748" s="931">
        <f t="shared" si="128"/>
        <v>1</v>
      </c>
      <c r="O748" s="931">
        <f t="shared" si="128"/>
        <v>1</v>
      </c>
      <c r="P748" s="931">
        <f t="shared" si="128"/>
        <v>1</v>
      </c>
      <c r="Q748" s="931">
        <f>Q749*$T$748+Q747*(1-$T$748)</f>
        <v>1</v>
      </c>
      <c r="R748" s="931">
        <f>R749*$T$748+R747*(1-$T$748)</f>
        <v>1</v>
      </c>
      <c r="S748" s="68"/>
      <c r="T748" s="930">
        <v>0.1</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25">
      <c r="A749" s="691"/>
      <c r="B749" s="688"/>
      <c r="C749" s="700"/>
      <c r="D749" s="700"/>
      <c r="E749" s="700"/>
      <c r="F749" s="704"/>
      <c r="G749" s="51"/>
      <c r="H749" s="52"/>
      <c r="I749" s="911" t="str">
        <f>General!L50</f>
        <v>xr</v>
      </c>
      <c r="J749" s="366">
        <v>10</v>
      </c>
      <c r="K749" s="366">
        <v>10</v>
      </c>
      <c r="L749" s="366">
        <v>10</v>
      </c>
      <c r="M749" s="366">
        <v>10</v>
      </c>
      <c r="N749" s="366">
        <v>10</v>
      </c>
      <c r="O749" s="366">
        <v>10</v>
      </c>
      <c r="P749" s="366">
        <v>10</v>
      </c>
      <c r="Q749" s="366">
        <v>10</v>
      </c>
      <c r="R749" s="366">
        <v>10</v>
      </c>
      <c r="S749" s="68"/>
      <c r="T749" s="929">
        <v>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25">
      <c r="A750" s="691"/>
      <c r="B750" s="688"/>
      <c r="C750" s="700"/>
      <c r="D750" s="700"/>
      <c r="E750" s="700"/>
      <c r="F750" s="704"/>
      <c r="G750" s="51"/>
      <c r="H750" s="52"/>
      <c r="I750" s="911" t="str">
        <f>General!L51</f>
        <v>z</v>
      </c>
      <c r="J750" s="366">
        <v>5</v>
      </c>
      <c r="K750" s="366">
        <v>5</v>
      </c>
      <c r="L750" s="366">
        <v>5</v>
      </c>
      <c r="M750" s="366">
        <v>5</v>
      </c>
      <c r="N750" s="366">
        <v>5</v>
      </c>
      <c r="O750" s="366">
        <v>5</v>
      </c>
      <c r="P750" s="366">
        <v>5</v>
      </c>
      <c r="Q750" s="366">
        <v>5</v>
      </c>
      <c r="R750" s="366">
        <v>5</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25">
      <c r="A751" s="691"/>
      <c r="B751" s="688"/>
      <c r="C751" s="700"/>
      <c r="D751" s="700"/>
      <c r="E751" s="700"/>
      <c r="F751" s="704"/>
      <c r="G751" s="51"/>
      <c r="H751" s="52"/>
      <c r="I751" s="911" t="str">
        <f>General!L52</f>
        <v>zd</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ht="12" customHeight="1" outlineLevel="1" x14ac:dyDescent="0.25">
      <c r="A752" s="6"/>
      <c r="B752" s="7"/>
      <c r="C752" s="18"/>
      <c r="D752" s="18"/>
      <c r="E752" s="18"/>
      <c r="F752" s="27"/>
      <c r="G752" s="51"/>
      <c r="H752" s="52"/>
      <c r="I752" s="52"/>
      <c r="J752" s="52"/>
      <c r="K752" s="52"/>
      <c r="L752" s="52"/>
      <c r="M752" s="52"/>
      <c r="N752" s="52"/>
      <c r="O752" s="52"/>
      <c r="P752" s="52"/>
      <c r="Q752" s="52"/>
      <c r="R752" s="52"/>
      <c r="S752" s="52"/>
      <c r="T752" s="52"/>
      <c r="U752" s="62"/>
      <c r="V752" s="61"/>
      <c r="W752" s="17"/>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5.0999999999999996" customHeight="1" outlineLevel="1" x14ac:dyDescent="0.25">
      <c r="A753" s="6"/>
      <c r="B753" s="7"/>
      <c r="C753" s="18"/>
      <c r="D753" s="18"/>
      <c r="E753" s="18"/>
      <c r="F753" s="37"/>
      <c r="G753" s="38"/>
      <c r="H753" s="38"/>
      <c r="I753" s="38"/>
      <c r="J753" s="39"/>
      <c r="K753" s="39"/>
      <c r="L753" s="39"/>
      <c r="M753" s="39"/>
      <c r="N753" s="263"/>
      <c r="O753" s="263"/>
      <c r="P753" s="263"/>
      <c r="Q753" s="39"/>
      <c r="R753" s="39"/>
      <c r="S753" s="39"/>
      <c r="T753" s="39"/>
      <c r="U753" s="39"/>
      <c r="V753" s="3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25.15" customHeight="1" outlineLevel="1" x14ac:dyDescent="0.25">
      <c r="A754" s="6"/>
      <c r="B754" s="7"/>
      <c r="C754" s="40"/>
      <c r="D754" s="40"/>
      <c r="E754" s="40"/>
      <c r="F754" s="40"/>
      <c r="G754" s="41" t="str">
        <f>G708</f>
        <v>SEEDING RATES</v>
      </c>
      <c r="H754" s="40"/>
      <c r="I754" s="40"/>
      <c r="J754" s="40"/>
      <c r="K754" s="40"/>
      <c r="L754" s="40"/>
      <c r="M754" s="40"/>
      <c r="N754" s="264"/>
      <c r="O754" s="264"/>
      <c r="P754" s="264"/>
      <c r="Q754" s="40"/>
      <c r="R754" s="40"/>
      <c r="S754" s="40"/>
      <c r="T754" s="40"/>
      <c r="U754" s="40"/>
      <c r="V754" s="40"/>
      <c r="W754" s="42" t="s">
        <v>24</v>
      </c>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25">
      <c r="A755" s="6"/>
      <c r="B755" s="7"/>
      <c r="C755" s="7"/>
      <c r="D755" s="7"/>
      <c r="E755" s="7"/>
      <c r="F755" s="8"/>
      <c r="G755" s="8"/>
      <c r="H755" s="8"/>
      <c r="I755" s="8"/>
      <c r="J755" s="8"/>
      <c r="K755" s="8"/>
      <c r="L755" s="8"/>
      <c r="M755" s="8"/>
      <c r="N755" s="235"/>
      <c r="O755" s="235"/>
      <c r="P755" s="235"/>
      <c r="Q755" s="8"/>
      <c r="R755" s="8"/>
      <c r="S755" s="8"/>
      <c r="T755" s="8"/>
      <c r="U755" s="8"/>
      <c r="V755" s="8"/>
      <c r="W755" s="8"/>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x14ac:dyDescent="0.25">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234"/>
      <c r="AB756" s="234"/>
      <c r="AC756" s="234"/>
      <c r="AD756" s="234"/>
      <c r="AE756" s="234"/>
      <c r="AF756" s="234"/>
      <c r="AG756" s="234"/>
      <c r="AH756" s="234"/>
      <c r="AI756" s="234"/>
      <c r="AJ756" s="234"/>
      <c r="AK756" s="234"/>
      <c r="AL756" s="234"/>
      <c r="AM756" s="234"/>
      <c r="AN756" s="234"/>
      <c r="AO756" s="234"/>
      <c r="AP756" s="234"/>
      <c r="AQ756" s="234"/>
      <c r="AR756" s="234"/>
      <c r="AS756" s="234"/>
      <c r="AT756" s="234"/>
      <c r="AU756" s="234"/>
      <c r="AV756" s="234"/>
      <c r="AW756" s="234"/>
      <c r="AX756" s="234"/>
      <c r="AY756" s="234"/>
      <c r="AZ756" s="234"/>
      <c r="BA756" s="234"/>
      <c r="BB756" s="234"/>
      <c r="BC756" s="234"/>
      <c r="BD756" s="234"/>
      <c r="BE756" s="234"/>
      <c r="BF756" s="234"/>
      <c r="BG756" s="234"/>
      <c r="BH756" s="234"/>
      <c r="BI756" s="234"/>
      <c r="BJ756" s="234"/>
      <c r="BK756" s="234"/>
      <c r="BL756" s="234"/>
      <c r="BM756" s="234"/>
      <c r="BN756" s="234"/>
      <c r="BO756" s="234"/>
      <c r="BP756" s="234"/>
    </row>
    <row r="757" spans="1:68" ht="5.0999999999999996" customHeight="1" thickBot="1" x14ac:dyDescent="0.3">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x14ac:dyDescent="0.25">
      <c r="A758" s="6"/>
      <c r="B758" s="7"/>
      <c r="C758" s="10" t="s">
        <v>0</v>
      </c>
      <c r="D758" s="10"/>
      <c r="E758" s="10"/>
      <c r="F758" s="10"/>
      <c r="G758" s="10"/>
      <c r="H758" s="10"/>
      <c r="I758" s="10"/>
      <c r="J758" s="10"/>
      <c r="K758" s="10"/>
      <c r="L758" s="10"/>
      <c r="M758" s="10"/>
      <c r="N758" s="10"/>
      <c r="O758" s="10"/>
      <c r="P758" s="10"/>
      <c r="Q758" s="11"/>
      <c r="R758" s="10"/>
      <c r="S758" s="10"/>
      <c r="T758" s="10"/>
      <c r="U758" s="11"/>
      <c r="V758" s="11"/>
      <c r="W758" s="12"/>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x14ac:dyDescent="0.25">
      <c r="A759" s="6"/>
      <c r="B759" s="7"/>
      <c r="C759" s="13"/>
      <c r="D759" s="13"/>
      <c r="E759" s="13" t="s">
        <v>1</v>
      </c>
      <c r="F759" s="14"/>
      <c r="G759" s="15" t="s">
        <v>40</v>
      </c>
      <c r="H759" s="15"/>
      <c r="I759" s="14"/>
      <c r="J759" s="14"/>
      <c r="K759" s="14"/>
      <c r="L759" s="14"/>
      <c r="M759" s="14"/>
      <c r="N759" s="14"/>
      <c r="O759" s="14"/>
      <c r="P759" s="14"/>
      <c r="Q759" s="14"/>
      <c r="R759" s="14"/>
      <c r="S759" s="14"/>
      <c r="T759" s="14"/>
      <c r="U759" s="14"/>
      <c r="V759" s="14"/>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25">
      <c r="A760" s="6"/>
      <c r="B760" s="7"/>
      <c r="C760" s="13"/>
      <c r="D760" s="13"/>
      <c r="E760" s="18"/>
      <c r="F760" s="14"/>
      <c r="G760" s="14" t="s">
        <v>41</v>
      </c>
      <c r="H760" s="14"/>
      <c r="J760" s="14"/>
      <c r="K760" s="14"/>
      <c r="L760" s="14"/>
      <c r="M760" s="14"/>
      <c r="N760" s="53" t="s">
        <v>42</v>
      </c>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8"/>
      <c r="D761" s="13"/>
      <c r="E761" s="18"/>
      <c r="F761" s="14"/>
      <c r="G761" s="916">
        <v>2019</v>
      </c>
      <c r="H761" s="46"/>
      <c r="J761" s="14"/>
      <c r="K761" s="14"/>
      <c r="L761" s="14"/>
      <c r="M761" s="14"/>
      <c r="N761" s="14" t="s">
        <v>43</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21">
        <v>0</v>
      </c>
      <c r="D762" s="13"/>
      <c r="E762" s="18"/>
      <c r="F762" s="14"/>
      <c r="G762" s="22"/>
      <c r="H762" s="22"/>
      <c r="J762" s="14"/>
      <c r="N762" s="308" t="s">
        <v>338</v>
      </c>
      <c r="Q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18"/>
      <c r="D763" s="18"/>
      <c r="E763" s="18"/>
      <c r="F763" s="18"/>
      <c r="G763" s="18"/>
      <c r="H763" s="18"/>
      <c r="I763" s="18"/>
      <c r="J763" s="18"/>
      <c r="K763" s="23"/>
      <c r="L763" s="23"/>
      <c r="M763" s="23"/>
      <c r="N763" s="23"/>
      <c r="O763" s="23"/>
      <c r="P763" s="23"/>
      <c r="Q763" s="23"/>
      <c r="R763" s="23"/>
      <c r="S763" s="23"/>
      <c r="T763" s="23"/>
      <c r="U763" s="23"/>
      <c r="V763" s="23"/>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54"/>
      <c r="H764" s="54"/>
      <c r="I764" s="54"/>
      <c r="J764" s="54"/>
      <c r="K764" s="54"/>
      <c r="L764" s="26"/>
      <c r="M764" s="26"/>
      <c r="N764" s="54"/>
      <c r="O764" s="26"/>
      <c r="P764" s="26"/>
      <c r="Q764" s="47"/>
      <c r="R764" s="54"/>
      <c r="S764" s="54"/>
      <c r="T764" s="54"/>
      <c r="U764" s="23"/>
      <c r="V764" s="47"/>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t="s">
        <v>47</v>
      </c>
      <c r="I765" s="54" t="s">
        <v>47</v>
      </c>
      <c r="J765" s="54"/>
      <c r="K765" s="54"/>
      <c r="L765" s="26" t="s">
        <v>48</v>
      </c>
      <c r="M765" s="26" t="s">
        <v>49</v>
      </c>
      <c r="N765" s="26"/>
      <c r="O765" s="26" t="s">
        <v>48</v>
      </c>
      <c r="P765" s="26" t="s">
        <v>49</v>
      </c>
      <c r="Q765" s="48"/>
      <c r="R765" s="54"/>
      <c r="S765" s="54"/>
      <c r="T765" s="54"/>
      <c r="U765" s="23"/>
      <c r="V765" s="23"/>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47" t="s">
        <v>410</v>
      </c>
      <c r="H766" s="54" t="s">
        <v>244</v>
      </c>
      <c r="I766" s="54" t="s">
        <v>44</v>
      </c>
      <c r="J766" s="54" t="s">
        <v>245</v>
      </c>
      <c r="K766" s="26" t="s">
        <v>45</v>
      </c>
      <c r="L766" s="26" t="s">
        <v>246</v>
      </c>
      <c r="M766" s="26" t="s">
        <v>247</v>
      </c>
      <c r="N766" s="26" t="s">
        <v>46</v>
      </c>
      <c r="O766" s="26" t="s">
        <v>249</v>
      </c>
      <c r="P766" s="26" t="s">
        <v>250</v>
      </c>
      <c r="Q766" s="223" t="s">
        <v>248</v>
      </c>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27"/>
      <c r="G767" s="917" t="str">
        <f>General!L17</f>
        <v>a</v>
      </c>
      <c r="H767" s="918">
        <v>0</v>
      </c>
      <c r="I767" s="918">
        <v>0</v>
      </c>
      <c r="J767" s="918">
        <v>0</v>
      </c>
      <c r="K767" s="919"/>
      <c r="L767" s="918">
        <v>0</v>
      </c>
      <c r="M767" s="918">
        <v>0</v>
      </c>
      <c r="N767" s="920"/>
      <c r="O767" s="918">
        <v>0</v>
      </c>
      <c r="P767" s="918">
        <v>0</v>
      </c>
      <c r="Q767" s="922">
        <v>0</v>
      </c>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s="687" customFormat="1" ht="12" customHeight="1" outlineLevel="1" x14ac:dyDescent="0.25">
      <c r="A768" s="691"/>
      <c r="B768" s="688"/>
      <c r="C768" s="700"/>
      <c r="D768" s="700"/>
      <c r="E768" s="700"/>
      <c r="F768" s="704"/>
      <c r="G768" s="917" t="str">
        <f>General!L18</f>
        <v>ar</v>
      </c>
      <c r="H768" s="918">
        <v>3000</v>
      </c>
      <c r="I768" s="918">
        <v>27.5</v>
      </c>
      <c r="J768" s="918">
        <v>1</v>
      </c>
      <c r="K768" s="919"/>
      <c r="L768" s="918">
        <v>0</v>
      </c>
      <c r="M768" s="918">
        <v>0</v>
      </c>
      <c r="N768" s="920"/>
      <c r="O768" s="918">
        <v>0</v>
      </c>
      <c r="P768" s="918">
        <v>0</v>
      </c>
      <c r="Q768" s="922">
        <v>1</v>
      </c>
      <c r="W768" s="695"/>
      <c r="X768" s="690"/>
      <c r="Y768" s="690"/>
      <c r="Z768" s="690"/>
      <c r="AA768" s="690"/>
      <c r="AB768" s="690"/>
      <c r="AC768" s="690"/>
      <c r="AD768" s="690"/>
      <c r="AE768" s="690"/>
      <c r="AF768" s="690"/>
      <c r="AG768" s="690"/>
      <c r="AH768" s="690"/>
      <c r="AI768" s="690"/>
      <c r="AJ768" s="690"/>
      <c r="AK768" s="690"/>
      <c r="AL768" s="690"/>
      <c r="AM768" s="690"/>
      <c r="AN768" s="690"/>
      <c r="AO768" s="690"/>
      <c r="AP768" s="690"/>
      <c r="AQ768" s="690"/>
      <c r="AR768" s="690"/>
      <c r="AS768" s="690"/>
      <c r="AT768" s="690"/>
      <c r="AU768" s="690"/>
      <c r="AV768" s="690"/>
      <c r="AW768" s="690"/>
      <c r="AX768" s="690"/>
      <c r="AY768" s="690"/>
      <c r="AZ768" s="690"/>
      <c r="BA768" s="690"/>
      <c r="BB768" s="690"/>
      <c r="BC768" s="690"/>
      <c r="BD768" s="690"/>
      <c r="BE768" s="690"/>
      <c r="BF768" s="690"/>
      <c r="BG768" s="690"/>
      <c r="BH768" s="690"/>
      <c r="BI768" s="690"/>
      <c r="BJ768" s="690"/>
      <c r="BK768" s="690"/>
      <c r="BL768" s="690"/>
      <c r="BM768" s="690"/>
      <c r="BN768" s="690"/>
      <c r="BO768" s="690"/>
      <c r="BP768" s="690"/>
    </row>
    <row r="769" spans="1:68" s="687" customFormat="1" ht="12" customHeight="1" outlineLevel="1" x14ac:dyDescent="0.25">
      <c r="A769" s="691"/>
      <c r="B769" s="688"/>
      <c r="C769" s="700"/>
      <c r="D769" s="700"/>
      <c r="E769" s="700"/>
      <c r="F769" s="704"/>
      <c r="G769" s="917" t="str">
        <f>General!L19</f>
        <v>a2</v>
      </c>
      <c r="H769" s="918">
        <v>0</v>
      </c>
      <c r="I769" s="918">
        <v>0</v>
      </c>
      <c r="J769" s="918">
        <v>0</v>
      </c>
      <c r="K769" s="919"/>
      <c r="L769" s="918">
        <v>0</v>
      </c>
      <c r="M769" s="918">
        <v>0</v>
      </c>
      <c r="N769" s="920"/>
      <c r="O769" s="918">
        <v>0</v>
      </c>
      <c r="P769" s="918">
        <v>0</v>
      </c>
      <c r="Q769" s="922">
        <v>0</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ht="12" customHeight="1" outlineLevel="1" x14ac:dyDescent="0.25">
      <c r="A770" s="6"/>
      <c r="B770" s="7"/>
      <c r="C770" s="18"/>
      <c r="D770" s="18"/>
      <c r="E770" s="18"/>
      <c r="F770" s="27"/>
      <c r="G770" s="917" t="str">
        <f>General!L20</f>
        <v>b</v>
      </c>
      <c r="H770" s="918">
        <v>295</v>
      </c>
      <c r="I770" s="918">
        <v>27.5</v>
      </c>
      <c r="J770" s="918">
        <v>1</v>
      </c>
      <c r="K770" s="919" t="s">
        <v>50</v>
      </c>
      <c r="L770" s="918">
        <v>40</v>
      </c>
      <c r="M770" s="918">
        <v>240</v>
      </c>
      <c r="N770" s="920"/>
      <c r="O770" s="918">
        <v>0</v>
      </c>
      <c r="P770" s="918">
        <v>0</v>
      </c>
      <c r="Q770" s="922">
        <v>1</v>
      </c>
      <c r="W770" s="17"/>
      <c r="X770" s="8"/>
      <c r="Y770" s="8"/>
      <c r="Z770" s="8"/>
      <c r="AA770" s="235"/>
      <c r="AB770" s="235"/>
      <c r="AC770" s="235"/>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c r="BK770" s="235"/>
      <c r="BL770" s="235"/>
      <c r="BM770" s="235"/>
      <c r="BN770" s="235"/>
      <c r="BO770" s="235"/>
      <c r="BP770" s="235"/>
    </row>
    <row r="771" spans="1:68" s="687" customFormat="1" ht="12" customHeight="1" outlineLevel="1" x14ac:dyDescent="0.25">
      <c r="A771" s="691"/>
      <c r="B771" s="688"/>
      <c r="C771" s="700"/>
      <c r="D771" s="700"/>
      <c r="E771" s="700"/>
      <c r="F771" s="704"/>
      <c r="G771" s="917" t="str">
        <f>General!L21</f>
        <v>bd</v>
      </c>
      <c r="H771" s="918">
        <v>295</v>
      </c>
      <c r="I771" s="918">
        <v>27.5</v>
      </c>
      <c r="J771" s="918">
        <v>1</v>
      </c>
      <c r="K771" s="919" t="s">
        <v>50</v>
      </c>
      <c r="L771" s="918">
        <v>40</v>
      </c>
      <c r="M771" s="918">
        <v>240</v>
      </c>
      <c r="N771" s="920"/>
      <c r="O771" s="918">
        <v>0</v>
      </c>
      <c r="P771" s="918">
        <v>0</v>
      </c>
      <c r="Q771" s="922">
        <v>1</v>
      </c>
      <c r="W771" s="695"/>
      <c r="X771" s="690"/>
      <c r="Y771" s="690"/>
      <c r="Z771" s="690"/>
      <c r="AA771" s="690"/>
      <c r="AB771" s="690"/>
      <c r="AC771" s="690"/>
      <c r="AD771" s="690"/>
      <c r="AE771" s="690"/>
      <c r="AF771" s="690"/>
      <c r="AG771" s="690"/>
      <c r="AH771" s="690"/>
      <c r="AI771" s="690"/>
      <c r="AJ771" s="690"/>
      <c r="AK771" s="690"/>
      <c r="AL771" s="690"/>
      <c r="AM771" s="690"/>
      <c r="AN771" s="690"/>
      <c r="AO771" s="690"/>
      <c r="AP771" s="690"/>
      <c r="AQ771" s="690"/>
      <c r="AR771" s="690"/>
      <c r="AS771" s="690"/>
      <c r="AT771" s="690"/>
      <c r="AU771" s="690"/>
      <c r="AV771" s="690"/>
      <c r="AW771" s="690"/>
      <c r="AX771" s="690"/>
      <c r="AY771" s="690"/>
      <c r="AZ771" s="690"/>
      <c r="BA771" s="690"/>
      <c r="BB771" s="690"/>
      <c r="BC771" s="690"/>
      <c r="BD771" s="690"/>
      <c r="BE771" s="690"/>
      <c r="BF771" s="690"/>
      <c r="BG771" s="690"/>
      <c r="BH771" s="690"/>
      <c r="BI771" s="690"/>
      <c r="BJ771" s="690"/>
      <c r="BK771" s="690"/>
      <c r="BL771" s="690"/>
      <c r="BM771" s="690"/>
      <c r="BN771" s="690"/>
      <c r="BO771" s="690"/>
      <c r="BP771" s="690"/>
    </row>
    <row r="772" spans="1:68" ht="12" customHeight="1" outlineLevel="1" x14ac:dyDescent="0.25">
      <c r="A772" s="6"/>
      <c r="B772" s="7"/>
      <c r="C772" s="18"/>
      <c r="D772" s="18"/>
      <c r="E772" s="18"/>
      <c r="F772" s="27"/>
      <c r="G772" s="917" t="str">
        <f>General!L22</f>
        <v>f</v>
      </c>
      <c r="H772" s="918">
        <v>350</v>
      </c>
      <c r="I772" s="918">
        <v>27.5</v>
      </c>
      <c r="J772" s="918">
        <v>1</v>
      </c>
      <c r="K772" s="920" t="s">
        <v>53</v>
      </c>
      <c r="L772" s="918">
        <v>48</v>
      </c>
      <c r="M772" s="918">
        <v>200</v>
      </c>
      <c r="N772" s="920"/>
      <c r="O772" s="918">
        <v>0</v>
      </c>
      <c r="P772" s="918">
        <v>0</v>
      </c>
      <c r="Q772" s="922">
        <v>1</v>
      </c>
      <c r="W772" s="17"/>
      <c r="X772" s="8"/>
      <c r="Y772" s="8"/>
      <c r="Z772" s="8"/>
      <c r="AA772" s="235"/>
      <c r="AB772" s="235"/>
      <c r="AC772" s="235"/>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c r="BK772" s="235"/>
      <c r="BL772" s="235"/>
      <c r="BM772" s="235"/>
      <c r="BN772" s="235"/>
      <c r="BO772" s="235"/>
      <c r="BP772" s="235"/>
    </row>
    <row r="773" spans="1:68" s="687" customFormat="1" ht="12" customHeight="1" outlineLevel="1" x14ac:dyDescent="0.25">
      <c r="A773" s="691"/>
      <c r="B773" s="688"/>
      <c r="C773" s="700"/>
      <c r="D773" s="700"/>
      <c r="E773" s="700"/>
      <c r="F773" s="704"/>
      <c r="G773" s="917" t="str">
        <f>General!L23</f>
        <v>h</v>
      </c>
      <c r="H773" s="918">
        <v>235</v>
      </c>
      <c r="I773" s="918">
        <v>27.5</v>
      </c>
      <c r="J773" s="918">
        <v>1</v>
      </c>
      <c r="K773" s="920" t="s">
        <v>51</v>
      </c>
      <c r="L773" s="918">
        <v>27.7</v>
      </c>
      <c r="M773" s="918">
        <v>100</v>
      </c>
      <c r="N773" s="920"/>
      <c r="O773" s="918">
        <v>0</v>
      </c>
      <c r="P773" s="918">
        <v>0</v>
      </c>
      <c r="Q773" s="922">
        <v>1</v>
      </c>
      <c r="W773" s="695"/>
      <c r="X773" s="690"/>
      <c r="Y773" s="690"/>
      <c r="Z773" s="690"/>
      <c r="AA773" s="690"/>
      <c r="AB773" s="690"/>
      <c r="AC773" s="690"/>
      <c r="AD773" s="690"/>
      <c r="AE773" s="690"/>
      <c r="AF773" s="690"/>
      <c r="AG773" s="690"/>
      <c r="AH773" s="690"/>
      <c r="AI773" s="690"/>
      <c r="AJ773" s="690"/>
      <c r="AK773" s="690"/>
      <c r="AL773" s="690"/>
      <c r="AM773" s="690"/>
      <c r="AN773" s="690"/>
      <c r="AO773" s="690"/>
      <c r="AP773" s="690"/>
      <c r="AQ773" s="690"/>
      <c r="AR773" s="690"/>
      <c r="AS773" s="690"/>
      <c r="AT773" s="690"/>
      <c r="AU773" s="690"/>
      <c r="AV773" s="690"/>
      <c r="AW773" s="690"/>
      <c r="AX773" s="690"/>
      <c r="AY773" s="690"/>
      <c r="AZ773" s="690"/>
      <c r="BA773" s="690"/>
      <c r="BB773" s="690"/>
      <c r="BC773" s="690"/>
      <c r="BD773" s="690"/>
      <c r="BE773" s="690"/>
      <c r="BF773" s="690"/>
      <c r="BG773" s="690"/>
      <c r="BH773" s="690"/>
      <c r="BI773" s="690"/>
      <c r="BJ773" s="690"/>
      <c r="BK773" s="690"/>
      <c r="BL773" s="690"/>
      <c r="BM773" s="690"/>
      <c r="BN773" s="690"/>
      <c r="BO773" s="690"/>
      <c r="BP773" s="690"/>
    </row>
    <row r="774" spans="1:68" ht="12" customHeight="1" outlineLevel="1" x14ac:dyDescent="0.25">
      <c r="A774" s="6"/>
      <c r="B774" s="7"/>
      <c r="C774" s="18"/>
      <c r="D774" s="18"/>
      <c r="E774" s="18"/>
      <c r="F774" s="27"/>
      <c r="G774" s="917" t="str">
        <f>General!L24</f>
        <v>i</v>
      </c>
      <c r="H774" s="918">
        <v>350</v>
      </c>
      <c r="I774" s="918">
        <v>27.5</v>
      </c>
      <c r="J774" s="918">
        <v>1</v>
      </c>
      <c r="K774" s="920"/>
      <c r="L774" s="918">
        <v>0</v>
      </c>
      <c r="M774" s="918">
        <v>0</v>
      </c>
      <c r="N774" s="920"/>
      <c r="O774" s="918">
        <v>0</v>
      </c>
      <c r="P774" s="918">
        <v>0</v>
      </c>
      <c r="Q774" s="922">
        <v>1</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s="687" customFormat="1" ht="12" customHeight="1" outlineLevel="1" x14ac:dyDescent="0.25">
      <c r="A775" s="691"/>
      <c r="B775" s="688"/>
      <c r="C775" s="700"/>
      <c r="D775" s="700"/>
      <c r="E775" s="700"/>
      <c r="F775" s="699"/>
      <c r="G775" s="917" t="str">
        <f>General!L25</f>
        <v>j</v>
      </c>
      <c r="H775" s="918">
        <v>0</v>
      </c>
      <c r="I775" s="918">
        <v>0</v>
      </c>
      <c r="J775" s="918">
        <v>0</v>
      </c>
      <c r="K775" s="920"/>
      <c r="L775" s="918">
        <v>0</v>
      </c>
      <c r="M775" s="918">
        <v>0</v>
      </c>
      <c r="N775" s="920"/>
      <c r="O775" s="918">
        <v>0</v>
      </c>
      <c r="P775" s="918">
        <v>0</v>
      </c>
      <c r="Q775" s="922">
        <v>0</v>
      </c>
      <c r="W775" s="695"/>
      <c r="X775" s="690"/>
      <c r="Y775" s="690"/>
      <c r="Z775" s="690"/>
      <c r="AA775" s="690"/>
      <c r="AB775" s="690"/>
      <c r="AC775" s="690"/>
      <c r="AD775" s="690"/>
      <c r="AE775" s="690"/>
      <c r="AF775" s="690"/>
      <c r="AG775" s="690"/>
      <c r="AH775" s="690"/>
      <c r="AI775" s="690"/>
      <c r="AJ775" s="690"/>
      <c r="AK775" s="690"/>
      <c r="AL775" s="690"/>
      <c r="AM775" s="690"/>
      <c r="AN775" s="690"/>
      <c r="AO775" s="690"/>
      <c r="AP775" s="690"/>
      <c r="AQ775" s="690"/>
      <c r="AR775" s="690"/>
      <c r="AS775" s="690"/>
      <c r="AT775" s="690"/>
      <c r="AU775" s="690"/>
      <c r="AV775" s="690"/>
      <c r="AW775" s="690"/>
      <c r="AX775" s="690"/>
      <c r="AY775" s="690"/>
      <c r="AZ775" s="690"/>
      <c r="BA775" s="690"/>
      <c r="BB775" s="690"/>
      <c r="BC775" s="690"/>
      <c r="BD775" s="690"/>
      <c r="BE775" s="690"/>
      <c r="BF775" s="690"/>
      <c r="BG775" s="690"/>
      <c r="BH775" s="690"/>
      <c r="BI775" s="690"/>
      <c r="BJ775" s="690"/>
      <c r="BK775" s="690"/>
      <c r="BL775" s="690"/>
      <c r="BM775" s="690"/>
      <c r="BN775" s="690"/>
      <c r="BO775" s="690"/>
      <c r="BP775" s="690"/>
    </row>
    <row r="776" spans="1:68" s="687" customFormat="1" ht="12" customHeight="1" outlineLevel="1" x14ac:dyDescent="0.25">
      <c r="A776" s="691"/>
      <c r="B776" s="688"/>
      <c r="C776" s="700"/>
      <c r="D776" s="700"/>
      <c r="E776" s="700"/>
      <c r="F776" s="699"/>
      <c r="G776" s="917" t="str">
        <f>General!L26</f>
        <v>jc</v>
      </c>
      <c r="H776" s="931">
        <f>H777</f>
        <v>3000</v>
      </c>
      <c r="I776" s="931">
        <f t="shared" ref="I776:Q776" si="129">I777</f>
        <v>27.5</v>
      </c>
      <c r="J776" s="931">
        <f t="shared" si="129"/>
        <v>1</v>
      </c>
      <c r="K776" s="931">
        <f t="shared" si="129"/>
        <v>0</v>
      </c>
      <c r="L776" s="931">
        <f t="shared" si="129"/>
        <v>0</v>
      </c>
      <c r="M776" s="931">
        <f t="shared" si="129"/>
        <v>0</v>
      </c>
      <c r="N776" s="931">
        <f t="shared" si="129"/>
        <v>0</v>
      </c>
      <c r="O776" s="931">
        <f t="shared" si="129"/>
        <v>0</v>
      </c>
      <c r="P776" s="931">
        <f t="shared" si="129"/>
        <v>0</v>
      </c>
      <c r="Q776" s="932">
        <f t="shared" si="129"/>
        <v>1</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ht="12" customHeight="1" outlineLevel="1" x14ac:dyDescent="0.25">
      <c r="A777" s="6"/>
      <c r="B777" s="7"/>
      <c r="C777" s="18"/>
      <c r="D777" s="18"/>
      <c r="E777" s="18"/>
      <c r="F777" s="37"/>
      <c r="G777" s="917" t="str">
        <f>General!L27</f>
        <v>jr</v>
      </c>
      <c r="H777" s="918">
        <v>3000</v>
      </c>
      <c r="I777" s="918">
        <v>27.5</v>
      </c>
      <c r="J777" s="918">
        <v>1</v>
      </c>
      <c r="K777" s="920"/>
      <c r="L777" s="918">
        <v>0</v>
      </c>
      <c r="M777" s="918">
        <v>0</v>
      </c>
      <c r="N777" s="920"/>
      <c r="O777" s="918">
        <v>0</v>
      </c>
      <c r="P777" s="918">
        <v>0</v>
      </c>
      <c r="Q777" s="922">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s="687" customFormat="1" ht="12" customHeight="1" outlineLevel="1" x14ac:dyDescent="0.25">
      <c r="A778" s="691"/>
      <c r="B778" s="688"/>
      <c r="C778" s="700"/>
      <c r="D778" s="700"/>
      <c r="E778" s="700"/>
      <c r="F778" s="702"/>
      <c r="G778" s="917" t="str">
        <f>General!L28</f>
        <v>k</v>
      </c>
      <c r="H778" s="918">
        <v>350</v>
      </c>
      <c r="I778" s="918">
        <v>27.5</v>
      </c>
      <c r="J778" s="918">
        <v>1</v>
      </c>
      <c r="K778" s="920"/>
      <c r="L778" s="918">
        <v>0</v>
      </c>
      <c r="M778" s="918">
        <v>0</v>
      </c>
      <c r="N778" s="920"/>
      <c r="O778" s="918">
        <v>0</v>
      </c>
      <c r="P778" s="918">
        <v>0</v>
      </c>
      <c r="Q778" s="922">
        <v>1</v>
      </c>
      <c r="W778" s="695"/>
      <c r="X778" s="690"/>
      <c r="Y778" s="690"/>
      <c r="Z778" s="690"/>
      <c r="AA778" s="690"/>
      <c r="AB778" s="690"/>
      <c r="AC778" s="690"/>
      <c r="AD778" s="690"/>
      <c r="AE778" s="690"/>
      <c r="AF778" s="690"/>
      <c r="AG778" s="690"/>
      <c r="AH778" s="690"/>
      <c r="AI778" s="690"/>
      <c r="AJ778" s="690"/>
      <c r="AK778" s="690"/>
      <c r="AL778" s="690"/>
      <c r="AM778" s="690"/>
      <c r="AN778" s="690"/>
      <c r="AO778" s="690"/>
      <c r="AP778" s="690"/>
      <c r="AQ778" s="690"/>
      <c r="AR778" s="690"/>
      <c r="AS778" s="690"/>
      <c r="AT778" s="690"/>
      <c r="AU778" s="690"/>
      <c r="AV778" s="690"/>
      <c r="AW778" s="690"/>
      <c r="AX778" s="690"/>
      <c r="AY778" s="690"/>
      <c r="AZ778" s="690"/>
      <c r="BA778" s="690"/>
      <c r="BB778" s="690"/>
      <c r="BC778" s="690"/>
      <c r="BD778" s="690"/>
      <c r="BE778" s="690"/>
      <c r="BF778" s="690"/>
      <c r="BG778" s="690"/>
      <c r="BH778" s="690"/>
      <c r="BI778" s="690"/>
      <c r="BJ778" s="690"/>
      <c r="BK778" s="690"/>
      <c r="BL778" s="690"/>
      <c r="BM778" s="690"/>
      <c r="BN778" s="690"/>
      <c r="BO778" s="690"/>
      <c r="BP778" s="690"/>
    </row>
    <row r="779" spans="1:68" ht="12" customHeight="1" outlineLevel="1" x14ac:dyDescent="0.25">
      <c r="A779" s="6"/>
      <c r="B779" s="7"/>
      <c r="C779" s="18"/>
      <c r="D779" s="18"/>
      <c r="E779" s="18"/>
      <c r="F779" s="34"/>
      <c r="G779" s="917" t="str">
        <f>General!L29</f>
        <v>l</v>
      </c>
      <c r="H779" s="918">
        <v>305</v>
      </c>
      <c r="I779" s="918">
        <v>27.5</v>
      </c>
      <c r="J779" s="918">
        <v>1</v>
      </c>
      <c r="K779" s="920" t="s">
        <v>52</v>
      </c>
      <c r="L779" s="918">
        <v>31.3</v>
      </c>
      <c r="M779" s="918">
        <v>100</v>
      </c>
      <c r="N779" s="920"/>
      <c r="O779" s="918">
        <v>0</v>
      </c>
      <c r="P779" s="918">
        <v>0</v>
      </c>
      <c r="Q779" s="922">
        <v>1</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ht="12" customHeight="1" outlineLevel="1" x14ac:dyDescent="0.25">
      <c r="A780" s="6"/>
      <c r="B780" s="7"/>
      <c r="C780" s="18"/>
      <c r="D780" s="18"/>
      <c r="E780" s="18"/>
      <c r="F780" s="34"/>
      <c r="G780" s="917" t="str">
        <f>General!L30</f>
        <v>m</v>
      </c>
      <c r="H780" s="918">
        <v>0</v>
      </c>
      <c r="I780" s="918">
        <v>0</v>
      </c>
      <c r="J780" s="918">
        <v>0</v>
      </c>
      <c r="K780" s="920"/>
      <c r="L780" s="918">
        <v>0</v>
      </c>
      <c r="M780" s="918">
        <v>0</v>
      </c>
      <c r="N780" s="920"/>
      <c r="O780" s="918">
        <v>0</v>
      </c>
      <c r="P780" s="918">
        <v>0</v>
      </c>
      <c r="Q780" s="922">
        <v>0</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7" t="str">
        <f>General!L31</f>
        <v>o</v>
      </c>
      <c r="H781" s="918">
        <v>235</v>
      </c>
      <c r="I781" s="918">
        <v>27.5</v>
      </c>
      <c r="J781" s="918">
        <v>1</v>
      </c>
      <c r="K781" s="920"/>
      <c r="L781" s="921">
        <v>0</v>
      </c>
      <c r="M781" s="921">
        <v>0</v>
      </c>
      <c r="N781" s="920"/>
      <c r="O781" s="918">
        <v>0</v>
      </c>
      <c r="P781" s="918">
        <v>0</v>
      </c>
      <c r="Q781" s="922">
        <v>1</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7" t="str">
        <f>General!L32</f>
        <v>od</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7" t="str">
        <f>General!L33</f>
        <v>of</v>
      </c>
      <c r="H783" s="918">
        <v>1000</v>
      </c>
      <c r="I783" s="918">
        <v>27.5</v>
      </c>
      <c r="J783" s="918">
        <v>1</v>
      </c>
      <c r="K783" s="920" t="s">
        <v>51</v>
      </c>
      <c r="L783" s="918">
        <v>27.7</v>
      </c>
      <c r="M783" s="918">
        <v>100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7" t="str">
        <f>General!L34</f>
        <v>r</v>
      </c>
      <c r="H784" s="918">
        <v>26250</v>
      </c>
      <c r="I784" s="918">
        <v>27.5</v>
      </c>
      <c r="J784" s="918">
        <v>1</v>
      </c>
      <c r="K784" s="920" t="s">
        <v>54</v>
      </c>
      <c r="L784" s="918">
        <v>431</v>
      </c>
      <c r="M784" s="918">
        <v>100</v>
      </c>
      <c r="N784" s="920" t="s">
        <v>55</v>
      </c>
      <c r="O784" s="918">
        <v>125</v>
      </c>
      <c r="P784" s="918">
        <v>1000</v>
      </c>
      <c r="Q784" s="922">
        <v>0.5</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7" t="str">
        <f>General!L35</f>
        <v>rd</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s="687" customFormat="1" ht="12" customHeight="1" outlineLevel="1" x14ac:dyDescent="0.25">
      <c r="A786" s="691"/>
      <c r="B786" s="688"/>
      <c r="C786" s="700"/>
      <c r="D786" s="700"/>
      <c r="E786" s="700"/>
      <c r="F786" s="702"/>
      <c r="G786" s="917" t="str">
        <f>General!L36</f>
        <v>s</v>
      </c>
      <c r="H786" s="918">
        <v>0</v>
      </c>
      <c r="I786" s="918">
        <v>0</v>
      </c>
      <c r="J786" s="918">
        <v>0</v>
      </c>
      <c r="K786" s="920"/>
      <c r="L786" s="918">
        <v>0</v>
      </c>
      <c r="M786" s="918">
        <v>0</v>
      </c>
      <c r="N786" s="920"/>
      <c r="O786" s="918">
        <v>0</v>
      </c>
      <c r="P786" s="918">
        <v>0</v>
      </c>
      <c r="Q786" s="922">
        <v>0</v>
      </c>
      <c r="W786" s="695"/>
      <c r="X786" s="690"/>
      <c r="Y786" s="690"/>
      <c r="Z786" s="690"/>
      <c r="AA786" s="690"/>
      <c r="AB786" s="690"/>
      <c r="AC786" s="690"/>
      <c r="AD786" s="690"/>
      <c r="AE786" s="690"/>
      <c r="AF786" s="690"/>
      <c r="AG786" s="690"/>
      <c r="AH786" s="690"/>
      <c r="AI786" s="690"/>
      <c r="AJ786" s="690"/>
      <c r="AK786" s="690"/>
      <c r="AL786" s="690"/>
      <c r="AM786" s="690"/>
      <c r="AN786" s="690"/>
      <c r="AO786" s="690"/>
      <c r="AP786" s="690"/>
      <c r="AQ786" s="690"/>
      <c r="AR786" s="690"/>
      <c r="AS786" s="690"/>
      <c r="AT786" s="690"/>
      <c r="AU786" s="690"/>
      <c r="AV786" s="690"/>
      <c r="AW786" s="690"/>
      <c r="AX786" s="690"/>
      <c r="AY786" s="690"/>
      <c r="AZ786" s="690"/>
      <c r="BA786" s="690"/>
      <c r="BB786" s="690"/>
      <c r="BC786" s="690"/>
      <c r="BD786" s="690"/>
      <c r="BE786" s="690"/>
      <c r="BF786" s="690"/>
      <c r="BG786" s="690"/>
      <c r="BH786" s="690"/>
      <c r="BI786" s="690"/>
      <c r="BJ786" s="690"/>
      <c r="BK786" s="690"/>
      <c r="BL786" s="690"/>
      <c r="BM786" s="690"/>
      <c r="BN786" s="690"/>
      <c r="BO786" s="690"/>
      <c r="BP786" s="690"/>
    </row>
    <row r="787" spans="1:68" s="687" customFormat="1" ht="12" customHeight="1" outlineLevel="1" x14ac:dyDescent="0.25">
      <c r="A787" s="691"/>
      <c r="B787" s="688"/>
      <c r="C787" s="700"/>
      <c r="D787" s="700"/>
      <c r="E787" s="700"/>
      <c r="F787" s="702"/>
      <c r="G787" s="917" t="str">
        <f>General!L37</f>
        <v>sp</v>
      </c>
      <c r="H787" s="918">
        <v>0</v>
      </c>
      <c r="I787" s="918">
        <v>0</v>
      </c>
      <c r="J787" s="918">
        <v>0</v>
      </c>
      <c r="K787" s="920"/>
      <c r="L787" s="918">
        <v>0</v>
      </c>
      <c r="M787" s="918">
        <v>0</v>
      </c>
      <c r="N787" s="920"/>
      <c r="O787" s="918">
        <v>0</v>
      </c>
      <c r="P787" s="918">
        <v>0</v>
      </c>
      <c r="Q787" s="922">
        <v>1</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25">
      <c r="A788" s="691"/>
      <c r="B788" s="688"/>
      <c r="C788" s="700"/>
      <c r="D788" s="700"/>
      <c r="E788" s="700"/>
      <c r="F788" s="702"/>
      <c r="G788" s="917" t="str">
        <f>General!L38</f>
        <v>sr</v>
      </c>
      <c r="H788" s="918">
        <v>3000</v>
      </c>
      <c r="I788" s="918">
        <v>27.5</v>
      </c>
      <c r="J788" s="918">
        <v>1</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25">
      <c r="A789" s="691"/>
      <c r="B789" s="688"/>
      <c r="C789" s="700"/>
      <c r="D789" s="700"/>
      <c r="E789" s="700"/>
      <c r="F789" s="702"/>
      <c r="G789" s="917" t="str">
        <f>General!L39</f>
        <v>t</v>
      </c>
      <c r="H789" s="918">
        <v>0</v>
      </c>
      <c r="I789" s="918">
        <v>0</v>
      </c>
      <c r="J789" s="918">
        <v>0</v>
      </c>
      <c r="K789" s="920"/>
      <c r="L789" s="918">
        <v>0</v>
      </c>
      <c r="M789" s="918">
        <v>0</v>
      </c>
      <c r="N789" s="920"/>
      <c r="O789" s="918">
        <v>0</v>
      </c>
      <c r="P789" s="918">
        <v>0</v>
      </c>
      <c r="Q789" s="922">
        <v>0</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25">
      <c r="A790" s="691"/>
      <c r="B790" s="688"/>
      <c r="C790" s="700"/>
      <c r="D790" s="700"/>
      <c r="E790" s="700"/>
      <c r="F790" s="702"/>
      <c r="G790" s="917" t="str">
        <f>General!L40</f>
        <v>tc</v>
      </c>
      <c r="H790" s="931">
        <f>H791</f>
        <v>3000</v>
      </c>
      <c r="I790" s="931">
        <f t="shared" ref="I790:Q790" si="130">I791</f>
        <v>27.5</v>
      </c>
      <c r="J790" s="931">
        <f t="shared" si="130"/>
        <v>1</v>
      </c>
      <c r="K790" s="931">
        <f t="shared" si="130"/>
        <v>0</v>
      </c>
      <c r="L790" s="931">
        <f t="shared" si="130"/>
        <v>0</v>
      </c>
      <c r="M790" s="931">
        <f t="shared" si="130"/>
        <v>0</v>
      </c>
      <c r="N790" s="931">
        <f t="shared" si="130"/>
        <v>0</v>
      </c>
      <c r="O790" s="931">
        <f t="shared" si="130"/>
        <v>0</v>
      </c>
      <c r="P790" s="931">
        <f t="shared" si="130"/>
        <v>0</v>
      </c>
      <c r="Q790" s="932">
        <f t="shared" si="130"/>
        <v>1</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25">
      <c r="A791" s="691"/>
      <c r="B791" s="688"/>
      <c r="C791" s="700"/>
      <c r="D791" s="700"/>
      <c r="E791" s="700"/>
      <c r="F791" s="702"/>
      <c r="G791" s="917" t="str">
        <f>General!L41</f>
        <v>tr</v>
      </c>
      <c r="H791" s="918">
        <v>3000</v>
      </c>
      <c r="I791" s="918">
        <v>27.5</v>
      </c>
      <c r="J791" s="918">
        <v>1</v>
      </c>
      <c r="K791" s="920"/>
      <c r="L791" s="918">
        <v>0</v>
      </c>
      <c r="M791" s="918">
        <v>0</v>
      </c>
      <c r="N791" s="920"/>
      <c r="O791" s="918">
        <v>0</v>
      </c>
      <c r="P791" s="918">
        <v>0</v>
      </c>
      <c r="Q791" s="922">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25">
      <c r="A792" s="691"/>
      <c r="B792" s="688"/>
      <c r="C792" s="700"/>
      <c r="D792" s="700"/>
      <c r="E792" s="700"/>
      <c r="F792" s="702"/>
      <c r="G792" s="917" t="str">
        <f>General!L42</f>
        <v>u</v>
      </c>
      <c r="H792" s="918">
        <v>0</v>
      </c>
      <c r="I792" s="918">
        <v>0</v>
      </c>
      <c r="J792" s="918">
        <v>0</v>
      </c>
      <c r="K792" s="920"/>
      <c r="L792" s="918">
        <v>0</v>
      </c>
      <c r="M792" s="918">
        <v>0</v>
      </c>
      <c r="N792" s="920"/>
      <c r="O792" s="918">
        <v>0</v>
      </c>
      <c r="P792" s="918">
        <v>0</v>
      </c>
      <c r="Q792" s="922">
        <v>0</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25">
      <c r="A793" s="691"/>
      <c r="B793" s="688"/>
      <c r="C793" s="700"/>
      <c r="D793" s="700"/>
      <c r="E793" s="700"/>
      <c r="F793" s="702"/>
      <c r="G793" s="917" t="str">
        <f>General!L43</f>
        <v>uc</v>
      </c>
      <c r="H793" s="931">
        <f>H794</f>
        <v>3000</v>
      </c>
      <c r="I793" s="931">
        <f t="shared" ref="I793:Q793" si="131">I794</f>
        <v>27.5</v>
      </c>
      <c r="J793" s="931">
        <f t="shared" si="131"/>
        <v>1</v>
      </c>
      <c r="K793" s="931">
        <f t="shared" si="131"/>
        <v>0</v>
      </c>
      <c r="L793" s="931">
        <f t="shared" si="131"/>
        <v>0</v>
      </c>
      <c r="M793" s="931">
        <f t="shared" si="131"/>
        <v>0</v>
      </c>
      <c r="N793" s="931">
        <f t="shared" si="131"/>
        <v>0</v>
      </c>
      <c r="O793" s="931">
        <f t="shared" si="131"/>
        <v>0</v>
      </c>
      <c r="P793" s="931">
        <f t="shared" si="131"/>
        <v>0</v>
      </c>
      <c r="Q793" s="932">
        <f t="shared" si="131"/>
        <v>1</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25">
      <c r="A794" s="691"/>
      <c r="B794" s="688"/>
      <c r="C794" s="700"/>
      <c r="D794" s="700"/>
      <c r="E794" s="700"/>
      <c r="F794" s="702"/>
      <c r="G794" s="917" t="str">
        <f>General!L44</f>
        <v>ur</v>
      </c>
      <c r="H794" s="918">
        <v>3000</v>
      </c>
      <c r="I794" s="918">
        <v>27.5</v>
      </c>
      <c r="J794" s="918">
        <v>1</v>
      </c>
      <c r="K794" s="920"/>
      <c r="L794" s="918">
        <v>0</v>
      </c>
      <c r="M794" s="918">
        <v>0</v>
      </c>
      <c r="N794" s="920"/>
      <c r="O794" s="918">
        <v>0</v>
      </c>
      <c r="P794" s="918">
        <v>0</v>
      </c>
      <c r="Q794" s="922">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25">
      <c r="A795" s="691"/>
      <c r="B795" s="688"/>
      <c r="C795" s="700"/>
      <c r="D795" s="700"/>
      <c r="E795" s="700"/>
      <c r="F795" s="702"/>
      <c r="G795" s="917" t="str">
        <f>General!L45</f>
        <v>v</v>
      </c>
      <c r="H795" s="918">
        <v>350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ht="12" customHeight="1" outlineLevel="1" x14ac:dyDescent="0.25">
      <c r="A796" s="6"/>
      <c r="B796" s="7"/>
      <c r="C796" s="18"/>
      <c r="D796" s="18"/>
      <c r="E796" s="18"/>
      <c r="F796" s="34"/>
      <c r="G796" s="917" t="str">
        <f>General!L46</f>
        <v>w</v>
      </c>
      <c r="H796" s="918">
        <v>295</v>
      </c>
      <c r="I796" s="918">
        <v>27.5</v>
      </c>
      <c r="J796" s="918">
        <v>1</v>
      </c>
      <c r="K796" s="920"/>
      <c r="L796" s="918">
        <v>0</v>
      </c>
      <c r="M796" s="918">
        <v>0</v>
      </c>
      <c r="N796" s="920"/>
      <c r="O796" s="918">
        <v>0</v>
      </c>
      <c r="P796" s="918">
        <v>0</v>
      </c>
      <c r="Q796" s="922">
        <v>1</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25">
      <c r="A797" s="6"/>
      <c r="B797" s="7"/>
      <c r="C797" s="18"/>
      <c r="D797" s="18"/>
      <c r="E797" s="18"/>
      <c r="F797" s="34"/>
      <c r="G797" s="917" t="str">
        <f>General!L47</f>
        <v>wd</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7" t="str">
        <f>General!L48</f>
        <v>x</v>
      </c>
      <c r="H798" s="918">
        <v>0</v>
      </c>
      <c r="I798" s="918">
        <v>0</v>
      </c>
      <c r="J798" s="918">
        <v>0</v>
      </c>
      <c r="K798" s="920"/>
      <c r="L798" s="918">
        <v>0</v>
      </c>
      <c r="M798" s="918">
        <v>0</v>
      </c>
      <c r="N798" s="920"/>
      <c r="O798" s="918">
        <v>0</v>
      </c>
      <c r="P798" s="918">
        <v>0</v>
      </c>
      <c r="Q798" s="922">
        <v>0</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s="687" customFormat="1" ht="12" customHeight="1" outlineLevel="1" x14ac:dyDescent="0.25">
      <c r="A799" s="691"/>
      <c r="B799" s="688"/>
      <c r="C799" s="700"/>
      <c r="D799" s="700"/>
      <c r="E799" s="700"/>
      <c r="F799" s="702"/>
      <c r="G799" s="917" t="str">
        <f>General!L49</f>
        <v>xc</v>
      </c>
      <c r="H799" s="931">
        <f>H800</f>
        <v>3000</v>
      </c>
      <c r="I799" s="931">
        <f t="shared" ref="I799:Q799" si="132">I800</f>
        <v>27.5</v>
      </c>
      <c r="J799" s="931">
        <f t="shared" si="132"/>
        <v>1</v>
      </c>
      <c r="K799" s="931">
        <f t="shared" si="132"/>
        <v>0</v>
      </c>
      <c r="L799" s="931">
        <f t="shared" si="132"/>
        <v>0</v>
      </c>
      <c r="M799" s="931">
        <f t="shared" si="132"/>
        <v>0</v>
      </c>
      <c r="N799" s="931">
        <f t="shared" si="132"/>
        <v>0</v>
      </c>
      <c r="O799" s="931">
        <f t="shared" si="132"/>
        <v>0</v>
      </c>
      <c r="P799" s="931">
        <f t="shared" si="132"/>
        <v>0</v>
      </c>
      <c r="Q799" s="932">
        <f t="shared" si="132"/>
        <v>1</v>
      </c>
      <c r="W799" s="695"/>
      <c r="X799" s="690"/>
      <c r="Y799" s="690"/>
      <c r="Z799" s="690"/>
      <c r="AA799" s="690"/>
      <c r="AB799" s="690"/>
      <c r="AC799" s="690"/>
      <c r="AD799" s="690"/>
      <c r="AE799" s="690"/>
      <c r="AF799" s="690"/>
      <c r="AG799" s="690"/>
      <c r="AH799" s="690"/>
      <c r="AI799" s="690"/>
      <c r="AJ799" s="690"/>
      <c r="AK799" s="690"/>
      <c r="AL799" s="690"/>
      <c r="AM799" s="690"/>
      <c r="AN799" s="690"/>
      <c r="AO799" s="690"/>
      <c r="AP799" s="690"/>
      <c r="AQ799" s="690"/>
      <c r="AR799" s="690"/>
      <c r="AS799" s="690"/>
      <c r="AT799" s="690"/>
      <c r="AU799" s="690"/>
      <c r="AV799" s="690"/>
      <c r="AW799" s="690"/>
      <c r="AX799" s="690"/>
      <c r="AY799" s="690"/>
      <c r="AZ799" s="690"/>
      <c r="BA799" s="690"/>
      <c r="BB799" s="690"/>
      <c r="BC799" s="690"/>
      <c r="BD799" s="690"/>
      <c r="BE799" s="690"/>
      <c r="BF799" s="690"/>
      <c r="BG799" s="690"/>
      <c r="BH799" s="690"/>
      <c r="BI799" s="690"/>
      <c r="BJ799" s="690"/>
      <c r="BK799" s="690"/>
      <c r="BL799" s="690"/>
      <c r="BM799" s="690"/>
      <c r="BN799" s="690"/>
      <c r="BO799" s="690"/>
      <c r="BP799" s="690"/>
    </row>
    <row r="800" spans="1:68" ht="12" customHeight="1" outlineLevel="1" x14ac:dyDescent="0.25">
      <c r="A800" s="6"/>
      <c r="B800" s="7"/>
      <c r="C800" s="18"/>
      <c r="D800" s="18"/>
      <c r="E800" s="18"/>
      <c r="F800" s="34"/>
      <c r="G800" s="917" t="str">
        <f>General!L50</f>
        <v>xr</v>
      </c>
      <c r="H800" s="918">
        <v>3000</v>
      </c>
      <c r="I800" s="918">
        <v>27.5</v>
      </c>
      <c r="J800" s="918">
        <v>1</v>
      </c>
      <c r="K800" s="920"/>
      <c r="L800" s="918">
        <v>0</v>
      </c>
      <c r="M800" s="918">
        <v>0</v>
      </c>
      <c r="N800" s="920"/>
      <c r="O800" s="918">
        <v>0</v>
      </c>
      <c r="P800" s="918">
        <v>0</v>
      </c>
      <c r="Q800" s="922">
        <v>1</v>
      </c>
      <c r="W800" s="17"/>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25">
      <c r="A801" s="6"/>
      <c r="B801" s="7"/>
      <c r="C801" s="18"/>
      <c r="D801" s="18"/>
      <c r="E801" s="18"/>
      <c r="F801" s="34"/>
      <c r="G801" s="917" t="str">
        <f>General!L51</f>
        <v>z</v>
      </c>
      <c r="H801" s="918">
        <v>4500</v>
      </c>
      <c r="I801" s="918">
        <v>27.5</v>
      </c>
      <c r="J801" s="918">
        <v>1</v>
      </c>
      <c r="K801" s="920" t="s">
        <v>54</v>
      </c>
      <c r="L801" s="918">
        <v>431</v>
      </c>
      <c r="M801" s="918">
        <v>100</v>
      </c>
      <c r="N801" s="920" t="s">
        <v>55</v>
      </c>
      <c r="O801" s="918">
        <v>125</v>
      </c>
      <c r="P801" s="918">
        <v>1000</v>
      </c>
      <c r="Q801" s="922">
        <v>0.5</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7" t="str">
        <f>General!L52</f>
        <v>zd</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49"/>
      <c r="H803" s="49"/>
      <c r="I803" s="49"/>
      <c r="J803" s="49"/>
      <c r="K803" s="49"/>
      <c r="L803" s="49"/>
      <c r="M803" s="49"/>
      <c r="N803" s="49"/>
      <c r="O803" s="49"/>
      <c r="P803" s="49"/>
      <c r="Q803" s="49"/>
      <c r="R803" s="49"/>
      <c r="S803" s="49"/>
      <c r="T803" s="49"/>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5.0999999999999996" customHeight="1" outlineLevel="1" x14ac:dyDescent="0.25">
      <c r="A804" s="6"/>
      <c r="B804" s="7"/>
      <c r="C804" s="18"/>
      <c r="D804" s="18"/>
      <c r="E804" s="18"/>
      <c r="F804" s="37"/>
      <c r="G804" s="38"/>
      <c r="H804" s="38"/>
      <c r="I804" s="38"/>
      <c r="J804" s="38"/>
      <c r="K804" s="39"/>
      <c r="L804" s="39"/>
      <c r="M804" s="39"/>
      <c r="N804" s="39"/>
      <c r="O804" s="39"/>
      <c r="P804" s="39"/>
      <c r="Q804" s="39"/>
      <c r="R804" s="39"/>
      <c r="S804" s="39"/>
      <c r="T804" s="39"/>
      <c r="U804" s="39"/>
      <c r="V804" s="3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25.15" customHeight="1" outlineLevel="1" x14ac:dyDescent="0.25">
      <c r="A805" s="6"/>
      <c r="B805" s="7"/>
      <c r="C805" s="40"/>
      <c r="D805" s="40"/>
      <c r="E805" s="40"/>
      <c r="F805" s="40"/>
      <c r="G805" s="41" t="str">
        <f>G759</f>
        <v>MISC COSTS - SEED GRADING &amp; CLEANING</v>
      </c>
      <c r="H805" s="40"/>
      <c r="I805" s="40"/>
      <c r="J805" s="40"/>
      <c r="K805" s="40"/>
      <c r="L805" s="40"/>
      <c r="M805" s="40"/>
      <c r="N805" s="40"/>
      <c r="O805" s="40"/>
      <c r="P805" s="40"/>
      <c r="Q805" s="40"/>
      <c r="R805" s="40"/>
      <c r="S805" s="40"/>
      <c r="T805" s="40"/>
      <c r="U805" s="40"/>
      <c r="V805" s="40"/>
      <c r="W805" s="42" t="s">
        <v>24</v>
      </c>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x14ac:dyDescent="0.25">
      <c r="A806" s="6"/>
      <c r="B806" s="7"/>
      <c r="C806" s="7"/>
      <c r="D806" s="7"/>
      <c r="E806" s="7"/>
      <c r="F806" s="8"/>
      <c r="G806" s="8"/>
      <c r="H806" s="8"/>
      <c r="I806" s="8"/>
      <c r="J806" s="8"/>
      <c r="K806" s="8"/>
      <c r="L806" s="8"/>
      <c r="M806" s="8"/>
      <c r="N806" s="8"/>
      <c r="O806" s="8"/>
      <c r="P806" s="8"/>
      <c r="Q806" s="8"/>
      <c r="R806" s="8"/>
      <c r="S806" s="8"/>
      <c r="T806" s="8"/>
      <c r="U806" s="8"/>
      <c r="V806" s="8"/>
      <c r="W806" s="8"/>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25">
      <c r="A807" s="6"/>
      <c r="B807" s="7"/>
      <c r="C807" s="7"/>
      <c r="D807" s="7"/>
      <c r="E807" s="7"/>
      <c r="F807" s="7"/>
      <c r="G807" s="7"/>
      <c r="H807" s="8"/>
      <c r="I807" s="8"/>
      <c r="J807" s="8"/>
      <c r="K807" s="8"/>
      <c r="L807" s="8"/>
      <c r="M807" s="8"/>
      <c r="N807" s="8"/>
      <c r="O807" s="8"/>
      <c r="P807" s="8"/>
      <c r="Q807" s="8"/>
      <c r="R807" s="8"/>
      <c r="S807" s="8"/>
      <c r="T807" s="8"/>
      <c r="U807" s="8"/>
      <c r="V807" s="8"/>
      <c r="W807" s="8"/>
      <c r="X807" s="7"/>
      <c r="Y807" s="7"/>
      <c r="Z807" s="7"/>
      <c r="AA807" s="234"/>
      <c r="AB807" s="234"/>
      <c r="AC807" s="234"/>
      <c r="AD807" s="234"/>
      <c r="AE807" s="234"/>
      <c r="AF807" s="234"/>
      <c r="AG807" s="234"/>
      <c r="AH807" s="234"/>
      <c r="AI807" s="234"/>
      <c r="AJ807" s="234"/>
      <c r="AK807" s="234"/>
      <c r="AL807" s="234"/>
      <c r="AM807" s="234"/>
      <c r="AN807" s="234"/>
      <c r="AO807" s="234"/>
      <c r="AP807" s="234"/>
      <c r="AQ807" s="234"/>
      <c r="AR807" s="234"/>
      <c r="AS807" s="234"/>
      <c r="AT807" s="234"/>
      <c r="AU807" s="234"/>
      <c r="AV807" s="234"/>
      <c r="AW807" s="234"/>
      <c r="AX807" s="234"/>
      <c r="AY807" s="234"/>
      <c r="AZ807" s="234"/>
      <c r="BA807" s="234"/>
      <c r="BB807" s="234"/>
      <c r="BC807" s="234"/>
      <c r="BD807" s="234"/>
      <c r="BE807" s="234"/>
      <c r="BF807" s="234"/>
      <c r="BG807" s="234"/>
      <c r="BH807" s="234"/>
      <c r="BI807" s="234"/>
      <c r="BJ807" s="234"/>
      <c r="BK807" s="234"/>
      <c r="BL807" s="234"/>
      <c r="BM807" s="234"/>
      <c r="BN807" s="234"/>
      <c r="BO807" s="234"/>
      <c r="BP807" s="234"/>
    </row>
    <row r="808" spans="1:68" ht="5.0999999999999996" customHeight="1" thickBot="1" x14ac:dyDescent="0.3">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x14ac:dyDescent="0.25">
      <c r="A809" s="6"/>
      <c r="B809" s="7"/>
      <c r="C809" s="10" t="s">
        <v>0</v>
      </c>
      <c r="D809" s="10"/>
      <c r="E809" s="10"/>
      <c r="F809" s="10"/>
      <c r="G809" s="10"/>
      <c r="H809" s="10"/>
      <c r="I809" s="10"/>
      <c r="J809" s="10"/>
      <c r="K809" s="11"/>
      <c r="L809" s="11"/>
      <c r="M809" s="11"/>
      <c r="N809" s="11"/>
      <c r="O809" s="11"/>
      <c r="P809" s="11"/>
      <c r="Q809" s="11"/>
      <c r="R809" s="11"/>
      <c r="S809" s="11"/>
      <c r="T809" s="11"/>
      <c r="U809" s="11"/>
      <c r="V809" s="11"/>
      <c r="W809" s="12"/>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x14ac:dyDescent="0.25">
      <c r="A810" s="6"/>
      <c r="B810" s="7"/>
      <c r="C810" s="13"/>
      <c r="D810" s="13"/>
      <c r="E810" s="13" t="s">
        <v>1</v>
      </c>
      <c r="F810" s="14"/>
      <c r="G810" s="15" t="s">
        <v>56</v>
      </c>
      <c r="H810" s="14"/>
      <c r="I810" s="14"/>
      <c r="J810" s="14"/>
      <c r="K810" s="14"/>
      <c r="L810" s="14"/>
      <c r="M810" s="14"/>
      <c r="N810" s="14"/>
      <c r="O810" s="14"/>
      <c r="P810" s="14"/>
      <c r="Q810" s="14"/>
      <c r="R810" s="14"/>
      <c r="S810" s="16"/>
      <c r="T810" s="14"/>
      <c r="U810" s="16"/>
      <c r="V810" s="16"/>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25">
      <c r="A811" s="6"/>
      <c r="B811" s="7"/>
      <c r="C811" s="13"/>
      <c r="D811" s="13"/>
      <c r="E811" s="18"/>
      <c r="F811" s="14"/>
      <c r="G811" s="19"/>
      <c r="I811" s="14"/>
      <c r="J811" s="14"/>
      <c r="K811" s="14"/>
      <c r="L811" s="14"/>
      <c r="M811" s="14"/>
      <c r="N811" s="14"/>
      <c r="O811" s="14"/>
      <c r="P811" s="14"/>
      <c r="Q811" s="14"/>
      <c r="R811" s="14"/>
      <c r="S811" s="16"/>
      <c r="T811" s="20"/>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8"/>
      <c r="D812" s="13"/>
      <c r="E812" s="18"/>
      <c r="F812" s="14"/>
      <c r="H812" s="14" t="s">
        <v>27</v>
      </c>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21">
        <v>0</v>
      </c>
      <c r="D813" s="13"/>
      <c r="E813" s="18"/>
      <c r="F813" s="14"/>
      <c r="G813" s="22"/>
      <c r="H813" s="14"/>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18"/>
      <c r="D814" s="18"/>
      <c r="E814" s="18"/>
      <c r="F814" s="18"/>
      <c r="G814" s="18"/>
      <c r="H814" s="18"/>
      <c r="I814" s="18"/>
      <c r="J814" s="23"/>
      <c r="K814" s="23"/>
      <c r="L814" s="23"/>
      <c r="M814" s="23"/>
      <c r="N814" s="23"/>
      <c r="O814" s="23"/>
      <c r="P814" s="23"/>
      <c r="Q814" s="23"/>
      <c r="R814" s="23"/>
      <c r="S814" s="23"/>
      <c r="T814" s="23"/>
      <c r="U814" s="23"/>
      <c r="V814" s="2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18"/>
      <c r="K815" s="18"/>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4" t="s">
        <v>2</v>
      </c>
      <c r="H816" s="18"/>
      <c r="I816" s="24" t="s">
        <v>28</v>
      </c>
      <c r="J816" s="24" t="s">
        <v>29</v>
      </c>
      <c r="K816" s="24" t="s">
        <v>30</v>
      </c>
      <c r="L816" s="24" t="s">
        <v>31</v>
      </c>
      <c r="M816" s="24" t="s">
        <v>32</v>
      </c>
      <c r="N816" s="24"/>
      <c r="O816" s="24"/>
      <c r="P816" s="25"/>
      <c r="Q816" s="25"/>
      <c r="R816" s="25"/>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8"/>
      <c r="H817" s="18"/>
      <c r="I817" s="24"/>
      <c r="J817" s="24"/>
      <c r="K817" s="24"/>
      <c r="L817" s="24"/>
      <c r="M817" s="24"/>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5.0999999999999996"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27"/>
      <c r="G819" s="28"/>
      <c r="H819" s="28"/>
      <c r="I819" s="29"/>
      <c r="J819" s="29"/>
      <c r="K819" s="29"/>
      <c r="L819" s="29"/>
      <c r="M819" s="29"/>
      <c r="N819" s="29"/>
      <c r="O819" s="29"/>
      <c r="P819" s="30"/>
      <c r="Q819" s="30"/>
      <c r="R819" s="30"/>
      <c r="S819" s="30"/>
      <c r="T819" s="30"/>
      <c r="U819" s="30"/>
      <c r="V819" s="31"/>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5" outlineLevel="1" x14ac:dyDescent="0.25">
      <c r="A820" s="6"/>
      <c r="B820" s="7"/>
      <c r="C820" s="18"/>
      <c r="D820" s="18"/>
      <c r="E820" s="18"/>
      <c r="F820" s="27"/>
      <c r="G820" s="28" t="s">
        <v>3</v>
      </c>
      <c r="H820" s="28" t="s">
        <v>4</v>
      </c>
      <c r="I820" s="367"/>
      <c r="J820" s="367"/>
      <c r="K820" s="367"/>
      <c r="L820" s="367"/>
      <c r="M820" s="367"/>
      <c r="N820" s="360"/>
      <c r="O820" s="360"/>
      <c r="P820" s="368"/>
      <c r="Q820" s="368"/>
      <c r="R820" s="368"/>
      <c r="S820" s="368"/>
      <c r="T820" s="368"/>
      <c r="U820" s="368"/>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5</v>
      </c>
      <c r="H821" s="28" t="s">
        <v>6</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25">
      <c r="A822" s="6"/>
      <c r="B822" s="7"/>
      <c r="C822" s="18"/>
      <c r="D822" s="18"/>
      <c r="E822" s="18"/>
      <c r="F822" s="27"/>
      <c r="G822" s="32" t="s">
        <v>7</v>
      </c>
      <c r="H822" s="32" t="s">
        <v>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34"/>
      <c r="G823" s="35" t="s">
        <v>9</v>
      </c>
      <c r="H823" s="35" t="s">
        <v>10</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11</v>
      </c>
      <c r="H824" s="35" t="s">
        <v>12</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13</v>
      </c>
      <c r="H825" s="35" t="s">
        <v>14</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15</v>
      </c>
      <c r="H826" s="35" t="s">
        <v>16</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19</v>
      </c>
      <c r="H827" s="35" t="s">
        <v>20</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17</v>
      </c>
      <c r="H828" s="35" t="s">
        <v>18</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22</v>
      </c>
      <c r="H829" s="35" t="s">
        <v>21</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23</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5.0999999999999996" customHeight="1" outlineLevel="1" x14ac:dyDescent="0.25">
      <c r="A831" s="6"/>
      <c r="B831" s="7"/>
      <c r="C831" s="18"/>
      <c r="D831" s="18"/>
      <c r="E831" s="18"/>
      <c r="F831" s="37"/>
      <c r="G831" s="38"/>
      <c r="H831" s="38"/>
      <c r="I831" s="38"/>
      <c r="J831" s="39"/>
      <c r="K831" s="39"/>
      <c r="L831" s="39"/>
      <c r="M831" s="39"/>
      <c r="N831" s="39"/>
      <c r="O831" s="39"/>
      <c r="P831" s="39"/>
      <c r="Q831" s="39"/>
      <c r="R831" s="39"/>
      <c r="S831" s="39"/>
      <c r="T831" s="39"/>
      <c r="U831" s="39"/>
      <c r="V831" s="31"/>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25.15" customHeight="1" outlineLevel="1" x14ac:dyDescent="0.25">
      <c r="A832" s="6"/>
      <c r="B832" s="7"/>
      <c r="C832" s="40"/>
      <c r="D832" s="40"/>
      <c r="E832" s="40"/>
      <c r="F832" s="40"/>
      <c r="G832" s="41" t="str">
        <f>G810</f>
        <v>Deepflow</v>
      </c>
      <c r="H832" s="40"/>
      <c r="I832" s="40"/>
      <c r="J832" s="40"/>
      <c r="K832" s="40"/>
      <c r="L832" s="40"/>
      <c r="M832" s="40"/>
      <c r="N832" s="40"/>
      <c r="O832" s="40"/>
      <c r="P832" s="40"/>
      <c r="Q832" s="40"/>
      <c r="R832" s="40"/>
      <c r="S832" s="40"/>
      <c r="T832" s="40"/>
      <c r="U832" s="40"/>
      <c r="V832" s="40"/>
      <c r="W832" s="42" t="s">
        <v>24</v>
      </c>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12" customHeight="1" outlineLevel="1" x14ac:dyDescent="0.25">
      <c r="A833" s="6"/>
      <c r="B833" s="7"/>
      <c r="C833" s="7"/>
      <c r="D833" s="7"/>
      <c r="E833" s="7"/>
      <c r="F833" s="8"/>
      <c r="G833" s="8"/>
      <c r="H833" s="8"/>
      <c r="I833" s="8"/>
      <c r="J833" s="8"/>
      <c r="K833" s="8"/>
      <c r="L833" s="8"/>
      <c r="M833" s="8"/>
      <c r="N833" s="8"/>
      <c r="O833" s="8"/>
      <c r="P833" s="8"/>
      <c r="Q833" s="8"/>
      <c r="R833" s="8"/>
      <c r="S833" s="8"/>
      <c r="T833" s="8"/>
      <c r="U833" s="8"/>
      <c r="V833" s="8"/>
      <c r="W833" s="8"/>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x14ac:dyDescent="0.25">
      <c r="A834" s="691"/>
      <c r="B834" s="688"/>
      <c r="C834" s="688"/>
      <c r="D834" s="688"/>
      <c r="E834" s="688"/>
      <c r="F834" s="690"/>
      <c r="G834" s="690"/>
      <c r="H834" s="690"/>
      <c r="I834" s="690"/>
      <c r="J834" s="690"/>
      <c r="K834" s="690"/>
      <c r="L834" s="690"/>
      <c r="M834" s="690"/>
      <c r="N834" s="690"/>
      <c r="O834" s="690"/>
      <c r="P834" s="690"/>
      <c r="Q834" s="690"/>
      <c r="R834" s="690"/>
      <c r="S834" s="690"/>
      <c r="T834" s="690"/>
      <c r="U834" s="690"/>
      <c r="V834" s="690"/>
      <c r="W834" s="690"/>
      <c r="X834" s="690"/>
      <c r="Y834" s="690"/>
      <c r="Z834" s="690"/>
      <c r="AA834" s="690"/>
      <c r="AB834" s="690"/>
      <c r="AC834" s="690"/>
      <c r="AD834" s="690"/>
      <c r="AE834" s="690"/>
      <c r="AF834" s="690"/>
      <c r="AG834" s="690"/>
      <c r="AH834" s="690"/>
      <c r="AI834" s="690"/>
      <c r="AJ834" s="690"/>
      <c r="AK834" s="690"/>
      <c r="AL834" s="690"/>
      <c r="AM834" s="690"/>
      <c r="AN834" s="690"/>
      <c r="AO834" s="690"/>
      <c r="AP834" s="690"/>
      <c r="AQ834" s="690"/>
      <c r="AR834" s="690"/>
      <c r="AS834" s="690"/>
      <c r="AT834" s="690"/>
      <c r="AU834" s="690"/>
      <c r="AV834" s="690"/>
      <c r="AW834" s="690"/>
      <c r="AX834" s="690"/>
      <c r="AY834" s="690"/>
      <c r="AZ834" s="690"/>
      <c r="BA834" s="690"/>
      <c r="BB834" s="690"/>
      <c r="BC834" s="690"/>
      <c r="BD834" s="690"/>
      <c r="BE834" s="690"/>
      <c r="BF834" s="690"/>
      <c r="BG834" s="690"/>
      <c r="BH834" s="690"/>
      <c r="BI834" s="690"/>
      <c r="BJ834" s="690"/>
      <c r="BK834" s="690"/>
      <c r="BL834" s="690"/>
      <c r="BM834" s="690"/>
      <c r="BN834" s="690"/>
      <c r="BO834" s="690"/>
      <c r="BP834" s="690"/>
    </row>
    <row r="835" spans="1:68" ht="12" customHeight="1" x14ac:dyDescent="0.2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2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2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2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sheetData>
  <mergeCells count="4">
    <mergeCell ref="H713:H715"/>
    <mergeCell ref="M115:O115"/>
    <mergeCell ref="H115:J115"/>
    <mergeCell ref="J714:Q7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949</v>
      </c>
      <c r="H4" s="708"/>
      <c r="I4" s="708"/>
      <c r="J4" s="708"/>
      <c r="K4" s="708"/>
      <c r="L4" s="708"/>
      <c r="M4" s="708"/>
      <c r="N4" s="708"/>
      <c r="O4" s="708"/>
      <c r="P4" s="708"/>
      <c r="Q4" s="708"/>
      <c r="R4" s="708"/>
      <c r="S4" s="707"/>
      <c r="T4" s="274"/>
      <c r="U4" s="729"/>
      <c r="V4" s="729"/>
      <c r="W4" s="695"/>
      <c r="X4" s="690"/>
    </row>
    <row r="5" spans="1:68" outlineLevel="1" x14ac:dyDescent="0.2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2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2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2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960</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25">
      <c r="A20" s="6"/>
      <c r="B20" s="7"/>
      <c r="C20" s="18"/>
      <c r="D20" s="18"/>
      <c r="E20" s="18"/>
      <c r="F20" s="18"/>
      <c r="G20" s="189" t="str">
        <f>Crop!G766</f>
        <v>landuse</v>
      </c>
      <c r="H20" s="26" t="s">
        <v>397</v>
      </c>
      <c r="I20" s="26" t="s">
        <v>59</v>
      </c>
      <c r="J20" s="26" t="s">
        <v>60</v>
      </c>
      <c r="K20" s="26" t="s">
        <v>61</v>
      </c>
      <c r="L20" s="26" t="s">
        <v>62</v>
      </c>
      <c r="M20" s="26" t="s">
        <v>900</v>
      </c>
      <c r="N20" s="26" t="s">
        <v>901</v>
      </c>
      <c r="O20" s="26" t="s">
        <v>902</v>
      </c>
      <c r="P20" s="26" t="s">
        <v>1224</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2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2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2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2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2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2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2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2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2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2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2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2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2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2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2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2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2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2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2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2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2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959</v>
      </c>
      <c r="H46" s="708"/>
      <c r="I46" s="708"/>
      <c r="J46" s="708"/>
      <c r="K46" s="708"/>
      <c r="L46" s="708"/>
      <c r="M46" s="708"/>
      <c r="N46" s="708"/>
      <c r="O46" s="708"/>
      <c r="P46" s="708"/>
      <c r="Q46" s="708"/>
      <c r="R46" s="708"/>
      <c r="S46" s="707"/>
      <c r="T46" s="274"/>
      <c r="U46" s="729"/>
      <c r="V46" s="729"/>
      <c r="W46" s="695"/>
      <c r="X46" s="690"/>
    </row>
    <row r="47" spans="1:68" outlineLevel="1" x14ac:dyDescent="0.2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25">
      <c r="A48" s="689"/>
      <c r="B48" s="688"/>
      <c r="C48" s="700"/>
      <c r="D48" s="709" t="b">
        <f>(D46&lt;&gt;D45)</f>
        <v>1</v>
      </c>
      <c r="E48" s="700"/>
      <c r="F48" s="708"/>
      <c r="G48" s="246"/>
      <c r="H48" s="708" t="s">
        <v>1151</v>
      </c>
      <c r="J48" s="708"/>
      <c r="K48" s="380">
        <v>10</v>
      </c>
      <c r="L48" s="708"/>
      <c r="M48" s="708"/>
      <c r="N48" s="708"/>
      <c r="O48" s="708"/>
      <c r="P48" s="708"/>
      <c r="Q48" s="708"/>
      <c r="R48" s="708"/>
      <c r="S48" s="707"/>
      <c r="T48" s="730"/>
      <c r="U48" s="729"/>
      <c r="V48" s="729"/>
      <c r="W48" s="695"/>
      <c r="X48" s="690"/>
    </row>
    <row r="49" spans="1:24" outlineLevel="1" x14ac:dyDescent="0.25">
      <c r="A49" s="689"/>
      <c r="B49" s="688"/>
      <c r="C49" s="700"/>
      <c r="D49" s="709"/>
      <c r="E49" s="700"/>
      <c r="F49" s="708"/>
      <c r="G49" s="731"/>
      <c r="H49" s="708" t="s">
        <v>964</v>
      </c>
      <c r="J49" s="274"/>
      <c r="K49" s="380">
        <v>100</v>
      </c>
      <c r="L49" s="708"/>
      <c r="M49" s="708"/>
      <c r="N49" s="708"/>
      <c r="O49" s="708"/>
      <c r="P49" s="708"/>
      <c r="Q49" s="708"/>
      <c r="R49" s="708"/>
      <c r="S49" s="707"/>
      <c r="T49" s="730"/>
      <c r="U49" s="729"/>
      <c r="V49" s="729"/>
      <c r="W49" s="695"/>
      <c r="X49" s="690"/>
    </row>
    <row r="50" spans="1:24" s="687" customFormat="1" outlineLevel="1" x14ac:dyDescent="0.2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3" t="s">
        <v>957</v>
      </c>
      <c r="H51" s="700"/>
      <c r="I51" s="700"/>
      <c r="J51" s="821"/>
      <c r="K51" s="821"/>
      <c r="L51" s="821"/>
      <c r="M51" s="821"/>
      <c r="N51" s="821"/>
      <c r="O51" s="821"/>
      <c r="P51" s="821"/>
      <c r="Q51" s="821"/>
      <c r="R51" s="821"/>
      <c r="S51" s="821"/>
      <c r="T51" s="821"/>
      <c r="U51" s="821"/>
      <c r="V51" s="821"/>
      <c r="W51" s="695"/>
      <c r="X51" s="690"/>
    </row>
    <row r="52" spans="1:24" s="687" customFormat="1" outlineLevel="1" x14ac:dyDescent="0.25">
      <c r="A52" s="689"/>
      <c r="B52" s="688"/>
      <c r="C52" s="709"/>
      <c r="D52" s="709">
        <v>80</v>
      </c>
      <c r="E52" s="709" t="s">
        <v>1</v>
      </c>
      <c r="F52" s="708"/>
      <c r="G52" s="710"/>
      <c r="H52" s="708"/>
      <c r="I52" s="708"/>
      <c r="J52" s="708" t="s">
        <v>958</v>
      </c>
      <c r="K52" s="827">
        <v>1</v>
      </c>
      <c r="L52" s="729"/>
      <c r="M52" s="729"/>
      <c r="N52" s="729"/>
      <c r="O52" s="729"/>
      <c r="P52" s="729"/>
      <c r="Q52" s="729"/>
      <c r="R52" s="729"/>
      <c r="S52" s="729"/>
      <c r="T52" s="729"/>
      <c r="U52" s="729"/>
      <c r="V52" s="729"/>
      <c r="W52" s="695"/>
      <c r="X52" s="690"/>
    </row>
    <row r="53" spans="1:24" s="687" customFormat="1" outlineLevel="1" x14ac:dyDescent="0.2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2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3" t="s">
        <v>950</v>
      </c>
      <c r="H55" s="700"/>
      <c r="I55" s="700"/>
      <c r="J55" s="811"/>
      <c r="K55" s="725" t="s">
        <v>396</v>
      </c>
      <c r="L55" s="725" t="s">
        <v>143</v>
      </c>
      <c r="M55" s="725" t="s">
        <v>144</v>
      </c>
      <c r="N55" s="725" t="s">
        <v>145</v>
      </c>
      <c r="O55" s="725" t="s">
        <v>146</v>
      </c>
      <c r="P55" s="725" t="s">
        <v>147</v>
      </c>
      <c r="Q55" s="725" t="s">
        <v>148</v>
      </c>
      <c r="R55" s="725" t="s">
        <v>149</v>
      </c>
      <c r="S55" s="725" t="s">
        <v>150</v>
      </c>
      <c r="T55" s="725" t="s">
        <v>151</v>
      </c>
      <c r="U55" s="811"/>
      <c r="V55" s="811"/>
      <c r="W55" s="695"/>
      <c r="X55" s="690"/>
    </row>
    <row r="56" spans="1:24" s="687" customFormat="1" outlineLevel="1" x14ac:dyDescent="0.25">
      <c r="A56" s="689"/>
      <c r="B56" s="688"/>
      <c r="C56" s="709"/>
      <c r="D56" s="709">
        <v>80</v>
      </c>
      <c r="E56" s="709" t="s">
        <v>1</v>
      </c>
      <c r="F56" s="708"/>
      <c r="G56" s="710"/>
      <c r="H56" s="708"/>
      <c r="I56" s="708"/>
      <c r="J56" s="708" t="s">
        <v>838</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25">
      <c r="A57" s="689"/>
      <c r="B57" s="688"/>
      <c r="C57" s="709"/>
      <c r="D57" s="709"/>
      <c r="E57" s="709"/>
      <c r="F57" s="708"/>
      <c r="G57" s="710"/>
      <c r="H57" s="708"/>
      <c r="I57" s="708"/>
      <c r="J57" s="708" t="s">
        <v>411</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25">
      <c r="A58" s="689"/>
      <c r="B58" s="688"/>
      <c r="C58" s="709"/>
      <c r="D58" s="709"/>
      <c r="E58" s="709"/>
      <c r="F58" s="708"/>
      <c r="G58" s="710"/>
      <c r="H58" s="708"/>
      <c r="I58" s="708"/>
      <c r="J58" s="708" t="s">
        <v>807</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25">
      <c r="A59" s="689"/>
      <c r="B59" s="688"/>
      <c r="C59" s="709"/>
      <c r="D59" s="709"/>
      <c r="E59" s="709"/>
      <c r="F59" s="708"/>
      <c r="G59" s="710"/>
      <c r="H59" s="708"/>
      <c r="I59" s="708"/>
      <c r="J59" s="708" t="s">
        <v>808</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25">
      <c r="A60" s="689"/>
      <c r="B60" s="688"/>
      <c r="C60" s="709"/>
      <c r="D60" s="709"/>
      <c r="E60" s="709"/>
      <c r="F60" s="708"/>
      <c r="G60" s="710"/>
      <c r="H60" s="708"/>
      <c r="I60" s="708"/>
      <c r="J60" s="708" t="s">
        <v>809</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25">
      <c r="A61" s="689"/>
      <c r="B61" s="688"/>
      <c r="C61" s="709"/>
      <c r="D61" s="709"/>
      <c r="E61" s="709"/>
      <c r="F61" s="708"/>
      <c r="G61" s="710"/>
      <c r="H61" s="708"/>
      <c r="I61" s="708"/>
      <c r="J61" s="708" t="s">
        <v>810</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25">
      <c r="A62" s="689"/>
      <c r="B62" s="688"/>
      <c r="C62" s="709"/>
      <c r="D62" s="709"/>
      <c r="E62" s="709"/>
      <c r="F62" s="708"/>
      <c r="G62" s="710"/>
      <c r="H62" s="708"/>
      <c r="I62" s="708"/>
      <c r="J62" s="708" t="s">
        <v>811</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25">
      <c r="A63" s="689"/>
      <c r="B63" s="688"/>
      <c r="C63" s="709"/>
      <c r="D63" s="709"/>
      <c r="E63" s="709"/>
      <c r="F63" s="708"/>
      <c r="G63" s="710"/>
      <c r="H63" s="708"/>
      <c r="I63" s="708"/>
      <c r="J63" s="708" t="s">
        <v>812</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25">
      <c r="A64" s="689"/>
      <c r="B64" s="688"/>
      <c r="C64" s="709"/>
      <c r="D64" s="709"/>
      <c r="E64" s="709"/>
      <c r="F64" s="708"/>
      <c r="G64" s="710"/>
      <c r="H64" s="708"/>
      <c r="I64" s="708"/>
      <c r="J64" s="708" t="s">
        <v>813</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25">
      <c r="A65" s="689"/>
      <c r="B65" s="688"/>
      <c r="C65" s="709"/>
      <c r="D65" s="709"/>
      <c r="E65" s="709"/>
      <c r="F65" s="708"/>
      <c r="G65" s="710"/>
      <c r="H65" s="708"/>
      <c r="I65" s="708"/>
      <c r="J65" s="708" t="s">
        <v>814</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25">
      <c r="A66" s="689"/>
      <c r="B66" s="688"/>
      <c r="C66" s="709"/>
      <c r="D66" s="709" t="b">
        <f>OR(ISNA(VLOOKUP(G56,Index_Table_Names,1,FALSE)),G56="")</f>
        <v>1</v>
      </c>
      <c r="E66" s="700"/>
      <c r="F66" s="708"/>
      <c r="G66" s="708"/>
      <c r="H66" s="274"/>
      <c r="I66" s="708"/>
      <c r="J66" s="708"/>
      <c r="K66" s="708" t="s">
        <v>954</v>
      </c>
      <c r="L66" s="708"/>
      <c r="M66" s="708"/>
      <c r="N66" s="708"/>
      <c r="O66" s="708"/>
      <c r="P66" s="708"/>
      <c r="Q66" s="708"/>
      <c r="R66" s="708"/>
      <c r="S66" s="707"/>
      <c r="T66" s="730"/>
      <c r="U66" s="729"/>
      <c r="V66" s="729"/>
      <c r="W66" s="695"/>
      <c r="X66" s="690"/>
    </row>
    <row r="67" spans="1:24" s="687" customFormat="1" outlineLevel="1" x14ac:dyDescent="0.2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2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8" t="s">
        <v>951</v>
      </c>
      <c r="H69" s="700"/>
      <c r="I69" s="700"/>
      <c r="J69" s="725" t="s">
        <v>768</v>
      </c>
      <c r="K69" s="725" t="s">
        <v>396</v>
      </c>
      <c r="L69" s="725" t="s">
        <v>143</v>
      </c>
      <c r="M69" s="725" t="s">
        <v>144</v>
      </c>
      <c r="N69" s="725" t="s">
        <v>145</v>
      </c>
      <c r="O69" s="725" t="s">
        <v>146</v>
      </c>
      <c r="P69" s="725" t="s">
        <v>147</v>
      </c>
      <c r="Q69" s="725" t="s">
        <v>148</v>
      </c>
      <c r="R69" s="725" t="s">
        <v>149</v>
      </c>
      <c r="S69" s="725" t="s">
        <v>150</v>
      </c>
      <c r="T69" s="725" t="s">
        <v>151</v>
      </c>
      <c r="U69" s="725"/>
      <c r="V69" s="802"/>
      <c r="W69" s="695"/>
      <c r="X69" s="690"/>
    </row>
    <row r="70" spans="1:24" outlineLevel="1" x14ac:dyDescent="0.25">
      <c r="A70" s="689"/>
      <c r="B70" s="688"/>
      <c r="C70" s="700"/>
      <c r="D70" s="700"/>
      <c r="E70" s="700"/>
      <c r="F70" s="700"/>
      <c r="G70" s="802"/>
      <c r="H70" s="700"/>
      <c r="I70" s="700"/>
      <c r="J70" s="725"/>
      <c r="K70" s="725" t="s">
        <v>953</v>
      </c>
      <c r="L70" s="725" t="s">
        <v>953</v>
      </c>
      <c r="M70" s="725" t="s">
        <v>953</v>
      </c>
      <c r="N70" s="725" t="s">
        <v>953</v>
      </c>
      <c r="O70" s="725" t="s">
        <v>953</v>
      </c>
      <c r="P70" s="725" t="s">
        <v>953</v>
      </c>
      <c r="Q70" s="725" t="s">
        <v>953</v>
      </c>
      <c r="R70" s="725" t="s">
        <v>953</v>
      </c>
      <c r="S70" s="725" t="s">
        <v>953</v>
      </c>
      <c r="T70" s="725" t="s">
        <v>953</v>
      </c>
      <c r="U70" s="725"/>
      <c r="V70" s="802"/>
      <c r="W70" s="695"/>
      <c r="X70" s="690"/>
    </row>
    <row r="71" spans="1:24" outlineLevel="1" x14ac:dyDescent="0.25">
      <c r="A71" s="689"/>
      <c r="B71" s="688"/>
      <c r="C71" s="700"/>
      <c r="D71" s="700"/>
      <c r="E71" s="700"/>
      <c r="F71" s="704"/>
      <c r="G71" s="704"/>
      <c r="H71" s="704"/>
      <c r="I71" s="687" t="s">
        <v>838</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25">
      <c r="A72" s="689"/>
      <c r="B72" s="688"/>
      <c r="C72" s="700"/>
      <c r="D72" s="700"/>
      <c r="E72" s="700"/>
      <c r="F72" s="704"/>
      <c r="G72" s="704"/>
      <c r="H72" s="704"/>
      <c r="I72" s="687" t="s">
        <v>838</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25">
      <c r="A73" s="689"/>
      <c r="B73" s="688"/>
      <c r="C73" s="700"/>
      <c r="D73" s="700"/>
      <c r="E73" s="700"/>
      <c r="F73" s="704"/>
      <c r="G73" s="716"/>
      <c r="H73" s="716"/>
      <c r="I73" s="687" t="s">
        <v>838</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25">
      <c r="A74" s="689"/>
      <c r="B74" s="688"/>
      <c r="C74" s="700"/>
      <c r="D74" s="700"/>
      <c r="E74" s="700"/>
      <c r="F74" s="704"/>
      <c r="G74" s="716"/>
      <c r="H74" s="716"/>
      <c r="I74" s="687" t="s">
        <v>838</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25">
      <c r="A75" s="689"/>
      <c r="B75" s="688"/>
      <c r="C75" s="700"/>
      <c r="D75" s="700"/>
      <c r="E75" s="700"/>
      <c r="F75" s="704"/>
      <c r="G75" s="716"/>
      <c r="H75" s="716"/>
      <c r="I75" s="687" t="s">
        <v>838</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25">
      <c r="A76" s="689"/>
      <c r="B76" s="688"/>
      <c r="C76" s="700"/>
      <c r="D76" s="700"/>
      <c r="E76" s="700"/>
      <c r="F76" s="704"/>
      <c r="G76" s="716"/>
      <c r="H76" s="716"/>
      <c r="I76" s="687" t="s">
        <v>838</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25">
      <c r="A77" s="689"/>
      <c r="B77" s="688"/>
      <c r="C77" s="700"/>
      <c r="D77" s="700"/>
      <c r="E77" s="700"/>
      <c r="F77" s="704"/>
      <c r="G77" s="716"/>
      <c r="H77" s="716"/>
      <c r="I77" s="687" t="s">
        <v>838</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25">
      <c r="A78" s="689"/>
      <c r="B78" s="688"/>
      <c r="C78" s="700"/>
      <c r="D78" s="700"/>
      <c r="E78" s="700"/>
      <c r="F78" s="704"/>
      <c r="G78" s="716"/>
      <c r="H78" s="716"/>
      <c r="I78" s="687" t="s">
        <v>838</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25">
      <c r="A79" s="689"/>
      <c r="B79" s="688"/>
      <c r="C79" s="700"/>
      <c r="D79" s="700"/>
      <c r="E79" s="700"/>
      <c r="F79" s="704"/>
      <c r="G79" s="716"/>
      <c r="H79" s="716"/>
      <c r="I79" s="687" t="s">
        <v>838</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25">
      <c r="A80" s="689"/>
      <c r="B80" s="688"/>
      <c r="C80" s="700"/>
      <c r="D80" s="700"/>
      <c r="E80" s="700"/>
      <c r="F80" s="704"/>
      <c r="G80" s="716"/>
      <c r="H80" s="716"/>
      <c r="I80" s="687" t="s">
        <v>838</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25">
      <c r="A81" s="689"/>
      <c r="B81" s="688"/>
      <c r="C81" s="700"/>
      <c r="D81" s="700"/>
      <c r="E81" s="700"/>
      <c r="F81" s="704"/>
      <c r="G81" s="716"/>
      <c r="H81" s="716"/>
      <c r="I81" s="687" t="s">
        <v>838</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25">
      <c r="A82" s="689"/>
      <c r="B82" s="688"/>
      <c r="C82" s="700"/>
      <c r="D82" s="700"/>
      <c r="E82" s="700"/>
      <c r="F82" s="704"/>
      <c r="G82" s="716"/>
      <c r="H82" s="716"/>
      <c r="I82" s="687" t="s">
        <v>838</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25">
      <c r="A83" s="689"/>
      <c r="B83" s="688"/>
      <c r="C83" s="700"/>
      <c r="D83" s="700"/>
      <c r="E83" s="700"/>
      <c r="F83" s="704"/>
      <c r="G83" s="716"/>
      <c r="H83" s="716"/>
      <c r="I83" s="687" t="s">
        <v>838</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25">
      <c r="A84" s="689"/>
      <c r="B84" s="688"/>
      <c r="C84" s="700"/>
      <c r="D84" s="700"/>
      <c r="E84" s="700"/>
      <c r="F84" s="704"/>
      <c r="G84" s="716"/>
      <c r="H84" s="716"/>
      <c r="I84" s="687" t="s">
        <v>838</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25">
      <c r="A85" s="689"/>
      <c r="B85" s="688"/>
      <c r="C85" s="700"/>
      <c r="D85" s="700"/>
      <c r="E85" s="700"/>
      <c r="F85" s="704"/>
      <c r="G85" s="716"/>
      <c r="H85" s="716"/>
      <c r="I85" s="687" t="s">
        <v>838</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25">
      <c r="A86" s="689"/>
      <c r="B86" s="688"/>
      <c r="C86" s="700"/>
      <c r="D86" s="700"/>
      <c r="E86" s="700"/>
      <c r="F86" s="704"/>
      <c r="G86" s="716"/>
      <c r="H86" s="716"/>
      <c r="I86" s="687" t="s">
        <v>838</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25">
      <c r="A87" s="689"/>
      <c r="B87" s="688"/>
      <c r="C87" s="700"/>
      <c r="D87" s="700"/>
      <c r="E87" s="700"/>
      <c r="F87" s="704"/>
      <c r="G87" s="716"/>
      <c r="H87" s="716"/>
      <c r="I87" s="687" t="s">
        <v>838</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25">
      <c r="A88" s="689"/>
      <c r="B88" s="688"/>
      <c r="C88" s="700"/>
      <c r="D88" s="700"/>
      <c r="E88" s="700"/>
      <c r="F88" s="704"/>
      <c r="G88" s="704"/>
      <c r="H88" s="704"/>
      <c r="I88" s="687" t="s">
        <v>411</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25">
      <c r="A89" s="689"/>
      <c r="B89" s="688"/>
      <c r="C89" s="700"/>
      <c r="D89" s="700"/>
      <c r="E89" s="700"/>
      <c r="F89" s="704"/>
      <c r="G89" s="716"/>
      <c r="H89" s="716"/>
      <c r="I89" s="687" t="s">
        <v>411</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25">
      <c r="A90" s="689"/>
      <c r="B90" s="688"/>
      <c r="C90" s="700"/>
      <c r="D90" s="700"/>
      <c r="E90" s="700"/>
      <c r="F90" s="704"/>
      <c r="G90" s="716"/>
      <c r="H90" s="716"/>
      <c r="I90" s="687" t="s">
        <v>411</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25">
      <c r="A91" s="689"/>
      <c r="B91" s="688"/>
      <c r="C91" s="700"/>
      <c r="D91" s="700"/>
      <c r="E91" s="700"/>
      <c r="F91" s="704"/>
      <c r="G91" s="716"/>
      <c r="H91" s="716"/>
      <c r="I91" s="687" t="s">
        <v>411</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25">
      <c r="A92" s="689"/>
      <c r="B92" s="688"/>
      <c r="C92" s="700"/>
      <c r="D92" s="700"/>
      <c r="E92" s="700"/>
      <c r="F92" s="704"/>
      <c r="G92" s="716"/>
      <c r="H92" s="716"/>
      <c r="I92" s="687" t="s">
        <v>411</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25">
      <c r="A93" s="689"/>
      <c r="B93" s="688"/>
      <c r="C93" s="700"/>
      <c r="D93" s="700"/>
      <c r="E93" s="700"/>
      <c r="F93" s="704"/>
      <c r="G93" s="716"/>
      <c r="H93" s="716"/>
      <c r="I93" s="687" t="s">
        <v>411</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25">
      <c r="A94" s="689"/>
      <c r="B94" s="688"/>
      <c r="C94" s="700"/>
      <c r="D94" s="700"/>
      <c r="E94" s="700"/>
      <c r="F94" s="704"/>
      <c r="G94" s="716"/>
      <c r="H94" s="716"/>
      <c r="I94" s="687" t="s">
        <v>411</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25">
      <c r="A95" s="689"/>
      <c r="B95" s="688"/>
      <c r="C95" s="700"/>
      <c r="D95" s="700"/>
      <c r="E95" s="700"/>
      <c r="F95" s="704"/>
      <c r="G95" s="716"/>
      <c r="H95" s="716"/>
      <c r="I95" s="687" t="s">
        <v>411</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25">
      <c r="A96" s="689"/>
      <c r="B96" s="688"/>
      <c r="C96" s="700"/>
      <c r="D96" s="700"/>
      <c r="E96" s="700"/>
      <c r="F96" s="704"/>
      <c r="G96" s="716"/>
      <c r="H96" s="716"/>
      <c r="I96" s="687" t="s">
        <v>411</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25">
      <c r="A97" s="689"/>
      <c r="B97" s="688"/>
      <c r="C97" s="700"/>
      <c r="D97" s="700"/>
      <c r="E97" s="700"/>
      <c r="F97" s="704"/>
      <c r="G97" s="716"/>
      <c r="H97" s="716"/>
      <c r="I97" s="687" t="s">
        <v>411</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25">
      <c r="A98" s="689"/>
      <c r="B98" s="688"/>
      <c r="C98" s="700"/>
      <c r="D98" s="700"/>
      <c r="E98" s="700"/>
      <c r="F98" s="704"/>
      <c r="G98" s="716"/>
      <c r="H98" s="716"/>
      <c r="I98" s="687" t="s">
        <v>411</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25">
      <c r="A99" s="689"/>
      <c r="B99" s="688"/>
      <c r="C99" s="700"/>
      <c r="D99" s="700"/>
      <c r="E99" s="700"/>
      <c r="F99" s="704"/>
      <c r="G99" s="716"/>
      <c r="H99" s="716"/>
      <c r="I99" s="687" t="s">
        <v>411</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25">
      <c r="A100" s="689"/>
      <c r="B100" s="688"/>
      <c r="C100" s="700"/>
      <c r="D100" s="700"/>
      <c r="E100" s="700"/>
      <c r="F100" s="704"/>
      <c r="G100" s="716"/>
      <c r="H100" s="716"/>
      <c r="I100" s="687" t="s">
        <v>411</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25">
      <c r="A101" s="689"/>
      <c r="B101" s="688"/>
      <c r="C101" s="700"/>
      <c r="D101" s="700"/>
      <c r="E101" s="700"/>
      <c r="F101" s="704"/>
      <c r="G101" s="716"/>
      <c r="H101" s="716"/>
      <c r="I101" s="687" t="s">
        <v>411</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25">
      <c r="A102" s="689"/>
      <c r="B102" s="688"/>
      <c r="C102" s="700"/>
      <c r="D102" s="700"/>
      <c r="E102" s="700"/>
      <c r="F102" s="704"/>
      <c r="G102" s="716"/>
      <c r="H102" s="716"/>
      <c r="I102" s="687" t="s">
        <v>411</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25">
      <c r="A103" s="689"/>
      <c r="B103" s="688"/>
      <c r="C103" s="700"/>
      <c r="D103" s="700"/>
      <c r="E103" s="700"/>
      <c r="F103" s="704"/>
      <c r="G103" s="716"/>
      <c r="H103" s="716"/>
      <c r="I103" s="687" t="s">
        <v>411</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25">
      <c r="A104" s="689"/>
      <c r="B104" s="688"/>
      <c r="C104" s="700"/>
      <c r="D104" s="700"/>
      <c r="E104" s="700"/>
      <c r="F104" s="704"/>
      <c r="G104" s="716"/>
      <c r="H104" s="716"/>
      <c r="I104" s="687" t="s">
        <v>411</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25">
      <c r="A105" s="689"/>
      <c r="B105" s="688"/>
      <c r="C105" s="700"/>
      <c r="D105" s="700"/>
      <c r="E105" s="700"/>
      <c r="F105" s="704"/>
      <c r="G105" s="704"/>
      <c r="H105" s="704"/>
      <c r="I105" s="687" t="s">
        <v>807</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25">
      <c r="A106" s="689"/>
      <c r="B106" s="688"/>
      <c r="C106" s="700"/>
      <c r="D106" s="700"/>
      <c r="E106" s="700"/>
      <c r="F106" s="704"/>
      <c r="G106" s="716"/>
      <c r="H106" s="716"/>
      <c r="I106" s="687" t="s">
        <v>807</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25">
      <c r="A107" s="689"/>
      <c r="B107" s="688"/>
      <c r="C107" s="700"/>
      <c r="D107" s="700"/>
      <c r="E107" s="700"/>
      <c r="F107" s="704"/>
      <c r="G107" s="716"/>
      <c r="H107" s="716"/>
      <c r="I107" s="687" t="s">
        <v>807</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25">
      <c r="A108" s="689"/>
      <c r="B108" s="688"/>
      <c r="C108" s="700"/>
      <c r="D108" s="700"/>
      <c r="E108" s="700"/>
      <c r="F108" s="704"/>
      <c r="G108" s="716"/>
      <c r="H108" s="716"/>
      <c r="I108" s="687" t="s">
        <v>807</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25">
      <c r="A109" s="689"/>
      <c r="B109" s="688"/>
      <c r="C109" s="700"/>
      <c r="D109" s="700"/>
      <c r="E109" s="700"/>
      <c r="F109" s="704"/>
      <c r="G109" s="716"/>
      <c r="H109" s="716"/>
      <c r="I109" s="687" t="s">
        <v>807</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25">
      <c r="A110" s="689"/>
      <c r="B110" s="688"/>
      <c r="C110" s="700"/>
      <c r="D110" s="700"/>
      <c r="E110" s="700"/>
      <c r="F110" s="704"/>
      <c r="G110" s="716"/>
      <c r="H110" s="716"/>
      <c r="I110" s="687" t="s">
        <v>807</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25">
      <c r="A111" s="689"/>
      <c r="B111" s="688"/>
      <c r="C111" s="700"/>
      <c r="D111" s="700"/>
      <c r="E111" s="700"/>
      <c r="F111" s="704"/>
      <c r="G111" s="716"/>
      <c r="H111" s="716"/>
      <c r="I111" s="687" t="s">
        <v>807</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25">
      <c r="A112" s="689"/>
      <c r="B112" s="688"/>
      <c r="C112" s="700"/>
      <c r="D112" s="700"/>
      <c r="E112" s="700"/>
      <c r="F112" s="704"/>
      <c r="G112" s="716"/>
      <c r="H112" s="716"/>
      <c r="I112" s="687" t="s">
        <v>807</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25">
      <c r="A113" s="689"/>
      <c r="B113" s="688"/>
      <c r="C113" s="700"/>
      <c r="D113" s="700"/>
      <c r="E113" s="700"/>
      <c r="F113" s="704"/>
      <c r="G113" s="716"/>
      <c r="H113" s="716"/>
      <c r="I113" s="687" t="s">
        <v>807</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25">
      <c r="A114" s="689"/>
      <c r="B114" s="688"/>
      <c r="C114" s="700"/>
      <c r="D114" s="700"/>
      <c r="E114" s="700"/>
      <c r="F114" s="704"/>
      <c r="G114" s="716"/>
      <c r="H114" s="716"/>
      <c r="I114" s="687" t="s">
        <v>807</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25">
      <c r="A115" s="689"/>
      <c r="B115" s="688"/>
      <c r="C115" s="700"/>
      <c r="D115" s="700"/>
      <c r="E115" s="700"/>
      <c r="F115" s="704"/>
      <c r="G115" s="716"/>
      <c r="H115" s="716"/>
      <c r="I115" s="687" t="s">
        <v>807</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25">
      <c r="A116" s="689"/>
      <c r="B116" s="688"/>
      <c r="C116" s="700"/>
      <c r="D116" s="700"/>
      <c r="E116" s="700"/>
      <c r="F116" s="704"/>
      <c r="G116" s="716"/>
      <c r="H116" s="716"/>
      <c r="I116" s="687" t="s">
        <v>807</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25">
      <c r="A117" s="689"/>
      <c r="B117" s="688"/>
      <c r="C117" s="700"/>
      <c r="D117" s="700"/>
      <c r="E117" s="700"/>
      <c r="F117" s="704"/>
      <c r="G117" s="716"/>
      <c r="H117" s="716"/>
      <c r="I117" s="687" t="s">
        <v>807</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25">
      <c r="A118" s="689"/>
      <c r="B118" s="688"/>
      <c r="C118" s="700"/>
      <c r="D118" s="700"/>
      <c r="E118" s="700"/>
      <c r="F118" s="704"/>
      <c r="G118" s="716"/>
      <c r="H118" s="716"/>
      <c r="I118" s="687" t="s">
        <v>807</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25">
      <c r="A119" s="689"/>
      <c r="B119" s="688"/>
      <c r="C119" s="700"/>
      <c r="D119" s="700"/>
      <c r="E119" s="700"/>
      <c r="F119" s="704"/>
      <c r="G119" s="716"/>
      <c r="H119" s="716"/>
      <c r="I119" s="687" t="s">
        <v>807</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25">
      <c r="A120" s="689"/>
      <c r="B120" s="688"/>
      <c r="C120" s="700"/>
      <c r="D120" s="700"/>
      <c r="E120" s="700"/>
      <c r="F120" s="704"/>
      <c r="G120" s="716"/>
      <c r="H120" s="716"/>
      <c r="I120" s="687" t="s">
        <v>807</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25">
      <c r="A121" s="689"/>
      <c r="B121" s="688"/>
      <c r="C121" s="700"/>
      <c r="D121" s="700"/>
      <c r="E121" s="700"/>
      <c r="F121" s="704"/>
      <c r="G121" s="716"/>
      <c r="H121" s="716"/>
      <c r="I121" s="687" t="s">
        <v>807</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25">
      <c r="A122" s="689"/>
      <c r="B122" s="688"/>
      <c r="C122" s="700"/>
      <c r="D122" s="700"/>
      <c r="E122" s="700"/>
      <c r="F122" s="704"/>
      <c r="G122" s="704"/>
      <c r="H122" s="704"/>
      <c r="I122" s="687" t="s">
        <v>808</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25">
      <c r="A123" s="689"/>
      <c r="B123" s="688"/>
      <c r="C123" s="700"/>
      <c r="D123" s="700"/>
      <c r="E123" s="700"/>
      <c r="F123" s="704"/>
      <c r="G123" s="716"/>
      <c r="H123" s="716"/>
      <c r="I123" s="687" t="s">
        <v>808</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25">
      <c r="A124" s="689"/>
      <c r="B124" s="688"/>
      <c r="C124" s="700"/>
      <c r="D124" s="700"/>
      <c r="E124" s="700"/>
      <c r="F124" s="704"/>
      <c r="G124" s="716"/>
      <c r="H124" s="716"/>
      <c r="I124" s="687" t="s">
        <v>808</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25">
      <c r="A125" s="689"/>
      <c r="B125" s="688"/>
      <c r="C125" s="700"/>
      <c r="D125" s="700"/>
      <c r="E125" s="700"/>
      <c r="F125" s="704"/>
      <c r="G125" s="716"/>
      <c r="H125" s="716"/>
      <c r="I125" s="687" t="s">
        <v>808</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25">
      <c r="A126" s="689"/>
      <c r="B126" s="688"/>
      <c r="C126" s="700"/>
      <c r="D126" s="700"/>
      <c r="E126" s="700"/>
      <c r="F126" s="704"/>
      <c r="G126" s="716"/>
      <c r="H126" s="716"/>
      <c r="I126" s="687" t="s">
        <v>808</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25">
      <c r="A127" s="689"/>
      <c r="B127" s="688"/>
      <c r="C127" s="700"/>
      <c r="D127" s="700"/>
      <c r="E127" s="700"/>
      <c r="F127" s="704"/>
      <c r="G127" s="716"/>
      <c r="H127" s="716"/>
      <c r="I127" s="687" t="s">
        <v>808</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25">
      <c r="A128" s="689"/>
      <c r="B128" s="688"/>
      <c r="C128" s="700"/>
      <c r="D128" s="700"/>
      <c r="E128" s="700"/>
      <c r="F128" s="704"/>
      <c r="G128" s="716"/>
      <c r="H128" s="716"/>
      <c r="I128" s="687" t="s">
        <v>808</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25">
      <c r="A129" s="689"/>
      <c r="B129" s="688"/>
      <c r="C129" s="700"/>
      <c r="D129" s="700"/>
      <c r="E129" s="700"/>
      <c r="F129" s="704"/>
      <c r="G129" s="716"/>
      <c r="H129" s="716"/>
      <c r="I129" s="687" t="s">
        <v>808</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25">
      <c r="A130" s="689"/>
      <c r="B130" s="688"/>
      <c r="C130" s="700"/>
      <c r="D130" s="700"/>
      <c r="E130" s="700"/>
      <c r="F130" s="704"/>
      <c r="G130" s="716"/>
      <c r="H130" s="716"/>
      <c r="I130" s="687" t="s">
        <v>808</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25">
      <c r="A131" s="689"/>
      <c r="B131" s="688"/>
      <c r="C131" s="700"/>
      <c r="D131" s="700"/>
      <c r="E131" s="700"/>
      <c r="F131" s="704"/>
      <c r="G131" s="716"/>
      <c r="H131" s="716"/>
      <c r="I131" s="687" t="s">
        <v>808</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25">
      <c r="A132" s="689"/>
      <c r="B132" s="688"/>
      <c r="C132" s="700"/>
      <c r="D132" s="700"/>
      <c r="E132" s="700"/>
      <c r="F132" s="704"/>
      <c r="G132" s="716"/>
      <c r="H132" s="716"/>
      <c r="I132" s="687" t="s">
        <v>808</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25">
      <c r="A133" s="689"/>
      <c r="B133" s="688"/>
      <c r="C133" s="700"/>
      <c r="D133" s="700"/>
      <c r="E133" s="700"/>
      <c r="F133" s="704"/>
      <c r="G133" s="716"/>
      <c r="H133" s="716"/>
      <c r="I133" s="687" t="s">
        <v>808</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25">
      <c r="A134" s="689"/>
      <c r="B134" s="688"/>
      <c r="C134" s="700"/>
      <c r="D134" s="700"/>
      <c r="E134" s="700"/>
      <c r="F134" s="704"/>
      <c r="G134" s="716"/>
      <c r="H134" s="716"/>
      <c r="I134" s="687" t="s">
        <v>808</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25">
      <c r="A135" s="689"/>
      <c r="B135" s="688"/>
      <c r="C135" s="700"/>
      <c r="D135" s="700"/>
      <c r="E135" s="700"/>
      <c r="F135" s="704"/>
      <c r="G135" s="716"/>
      <c r="H135" s="716"/>
      <c r="I135" s="687" t="s">
        <v>808</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25">
      <c r="A136" s="689"/>
      <c r="B136" s="688"/>
      <c r="C136" s="700"/>
      <c r="D136" s="700"/>
      <c r="E136" s="700"/>
      <c r="F136" s="704"/>
      <c r="G136" s="716"/>
      <c r="H136" s="716"/>
      <c r="I136" s="687" t="s">
        <v>808</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25">
      <c r="A137" s="689"/>
      <c r="B137" s="688"/>
      <c r="C137" s="700"/>
      <c r="D137" s="700"/>
      <c r="E137" s="700"/>
      <c r="F137" s="704"/>
      <c r="G137" s="716"/>
      <c r="H137" s="716"/>
      <c r="I137" s="687" t="s">
        <v>808</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25">
      <c r="A138" s="689"/>
      <c r="B138" s="688"/>
      <c r="C138" s="700"/>
      <c r="D138" s="700"/>
      <c r="E138" s="700"/>
      <c r="F138" s="704"/>
      <c r="G138" s="716"/>
      <c r="H138" s="716"/>
      <c r="I138" s="687" t="s">
        <v>808</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25">
      <c r="A139" s="689"/>
      <c r="B139" s="688"/>
      <c r="C139" s="700"/>
      <c r="D139" s="700"/>
      <c r="E139" s="700"/>
      <c r="F139" s="704"/>
      <c r="G139" s="704"/>
      <c r="H139" s="704"/>
      <c r="I139" s="687" t="s">
        <v>809</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25">
      <c r="A140" s="689"/>
      <c r="B140" s="688"/>
      <c r="C140" s="700"/>
      <c r="D140" s="700"/>
      <c r="E140" s="700"/>
      <c r="F140" s="704"/>
      <c r="G140" s="716"/>
      <c r="H140" s="716"/>
      <c r="I140" s="687" t="s">
        <v>809</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25">
      <c r="A141" s="689"/>
      <c r="B141" s="688"/>
      <c r="C141" s="700"/>
      <c r="D141" s="700"/>
      <c r="E141" s="700"/>
      <c r="F141" s="704"/>
      <c r="G141" s="716"/>
      <c r="H141" s="716"/>
      <c r="I141" s="687" t="s">
        <v>809</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25">
      <c r="A142" s="689"/>
      <c r="B142" s="688"/>
      <c r="C142" s="700"/>
      <c r="D142" s="700"/>
      <c r="E142" s="700"/>
      <c r="F142" s="704"/>
      <c r="G142" s="716"/>
      <c r="H142" s="716"/>
      <c r="I142" s="687" t="s">
        <v>809</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25">
      <c r="A143" s="689"/>
      <c r="B143" s="688"/>
      <c r="C143" s="700"/>
      <c r="D143" s="700"/>
      <c r="E143" s="700"/>
      <c r="F143" s="704"/>
      <c r="G143" s="716"/>
      <c r="H143" s="716"/>
      <c r="I143" s="687" t="s">
        <v>809</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25">
      <c r="A144" s="689"/>
      <c r="B144" s="688"/>
      <c r="C144" s="700"/>
      <c r="D144" s="700"/>
      <c r="E144" s="700"/>
      <c r="F144" s="704"/>
      <c r="G144" s="716"/>
      <c r="H144" s="716"/>
      <c r="I144" s="687" t="s">
        <v>809</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25">
      <c r="A145" s="689"/>
      <c r="B145" s="688"/>
      <c r="C145" s="700"/>
      <c r="D145" s="700"/>
      <c r="E145" s="700"/>
      <c r="F145" s="704"/>
      <c r="G145" s="716"/>
      <c r="H145" s="716"/>
      <c r="I145" s="687" t="s">
        <v>809</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25">
      <c r="A146" s="689"/>
      <c r="B146" s="688"/>
      <c r="C146" s="700"/>
      <c r="D146" s="700"/>
      <c r="E146" s="700"/>
      <c r="F146" s="704"/>
      <c r="G146" s="716"/>
      <c r="H146" s="716"/>
      <c r="I146" s="687" t="s">
        <v>809</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25">
      <c r="A147" s="689"/>
      <c r="B147" s="688"/>
      <c r="C147" s="700"/>
      <c r="D147" s="700"/>
      <c r="E147" s="700"/>
      <c r="F147" s="704"/>
      <c r="G147" s="716"/>
      <c r="H147" s="716"/>
      <c r="I147" s="687" t="s">
        <v>809</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25">
      <c r="A148" s="689"/>
      <c r="B148" s="688"/>
      <c r="C148" s="700"/>
      <c r="D148" s="700"/>
      <c r="E148" s="700"/>
      <c r="F148" s="704"/>
      <c r="G148" s="716"/>
      <c r="H148" s="716"/>
      <c r="I148" s="687" t="s">
        <v>809</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25">
      <c r="A149" s="689"/>
      <c r="B149" s="688"/>
      <c r="C149" s="700"/>
      <c r="D149" s="700"/>
      <c r="E149" s="700"/>
      <c r="F149" s="704"/>
      <c r="G149" s="716"/>
      <c r="H149" s="716"/>
      <c r="I149" s="687" t="s">
        <v>809</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25">
      <c r="A150" s="689"/>
      <c r="B150" s="688"/>
      <c r="C150" s="700"/>
      <c r="D150" s="700"/>
      <c r="E150" s="700"/>
      <c r="F150" s="704"/>
      <c r="G150" s="716"/>
      <c r="H150" s="716"/>
      <c r="I150" s="687" t="s">
        <v>809</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25">
      <c r="A151" s="689"/>
      <c r="B151" s="688"/>
      <c r="C151" s="700"/>
      <c r="D151" s="700"/>
      <c r="E151" s="700"/>
      <c r="F151" s="704"/>
      <c r="G151" s="716"/>
      <c r="H151" s="716"/>
      <c r="I151" s="687" t="s">
        <v>809</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25">
      <c r="A152" s="689"/>
      <c r="B152" s="688"/>
      <c r="C152" s="700"/>
      <c r="D152" s="700"/>
      <c r="E152" s="700"/>
      <c r="F152" s="704"/>
      <c r="G152" s="716"/>
      <c r="H152" s="716"/>
      <c r="I152" s="687" t="s">
        <v>809</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25">
      <c r="A153" s="689"/>
      <c r="B153" s="688"/>
      <c r="C153" s="700"/>
      <c r="D153" s="700"/>
      <c r="E153" s="700"/>
      <c r="F153" s="704"/>
      <c r="G153" s="716"/>
      <c r="H153" s="716"/>
      <c r="I153" s="687" t="s">
        <v>809</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25">
      <c r="A154" s="689"/>
      <c r="B154" s="688"/>
      <c r="C154" s="700"/>
      <c r="D154" s="700"/>
      <c r="E154" s="700"/>
      <c r="F154" s="704"/>
      <c r="G154" s="716"/>
      <c r="H154" s="716"/>
      <c r="I154" s="687" t="s">
        <v>809</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25">
      <c r="A155" s="689"/>
      <c r="B155" s="688"/>
      <c r="C155" s="700"/>
      <c r="D155" s="700"/>
      <c r="E155" s="700"/>
      <c r="F155" s="704"/>
      <c r="G155" s="716"/>
      <c r="H155" s="716"/>
      <c r="I155" s="687" t="s">
        <v>809</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25">
      <c r="A156" s="689"/>
      <c r="B156" s="688"/>
      <c r="C156" s="700"/>
      <c r="D156" s="700"/>
      <c r="E156" s="700"/>
      <c r="F156" s="704"/>
      <c r="G156" s="704"/>
      <c r="H156" s="704"/>
      <c r="I156" s="687" t="s">
        <v>810</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25">
      <c r="A157" s="689"/>
      <c r="B157" s="688"/>
      <c r="C157" s="700"/>
      <c r="D157" s="700"/>
      <c r="E157" s="700"/>
      <c r="F157" s="704"/>
      <c r="G157" s="716"/>
      <c r="H157" s="716"/>
      <c r="I157" s="687" t="s">
        <v>810</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25">
      <c r="A158" s="689"/>
      <c r="B158" s="688"/>
      <c r="C158" s="700"/>
      <c r="D158" s="700"/>
      <c r="E158" s="700"/>
      <c r="F158" s="704"/>
      <c r="G158" s="716"/>
      <c r="H158" s="716"/>
      <c r="I158" s="687" t="s">
        <v>810</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25">
      <c r="A159" s="689"/>
      <c r="B159" s="688"/>
      <c r="C159" s="700"/>
      <c r="D159" s="700"/>
      <c r="E159" s="700"/>
      <c r="F159" s="704"/>
      <c r="G159" s="716"/>
      <c r="H159" s="716"/>
      <c r="I159" s="687" t="s">
        <v>810</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25">
      <c r="A160" s="689"/>
      <c r="B160" s="688"/>
      <c r="C160" s="700"/>
      <c r="D160" s="700"/>
      <c r="E160" s="700"/>
      <c r="F160" s="704"/>
      <c r="G160" s="716"/>
      <c r="H160" s="716"/>
      <c r="I160" s="687" t="s">
        <v>810</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25">
      <c r="A161" s="689"/>
      <c r="B161" s="688"/>
      <c r="C161" s="700"/>
      <c r="D161" s="700"/>
      <c r="E161" s="700"/>
      <c r="F161" s="704"/>
      <c r="G161" s="716"/>
      <c r="H161" s="716"/>
      <c r="I161" s="687" t="s">
        <v>810</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25">
      <c r="A162" s="689"/>
      <c r="B162" s="688"/>
      <c r="C162" s="700"/>
      <c r="D162" s="700"/>
      <c r="E162" s="700"/>
      <c r="F162" s="704"/>
      <c r="G162" s="716"/>
      <c r="H162" s="716"/>
      <c r="I162" s="687" t="s">
        <v>810</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25">
      <c r="A163" s="689"/>
      <c r="B163" s="688"/>
      <c r="C163" s="700"/>
      <c r="D163" s="700"/>
      <c r="E163" s="700"/>
      <c r="F163" s="704"/>
      <c r="G163" s="716"/>
      <c r="H163" s="716"/>
      <c r="I163" s="687" t="s">
        <v>810</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25">
      <c r="A164" s="689"/>
      <c r="B164" s="688"/>
      <c r="C164" s="700"/>
      <c r="D164" s="700"/>
      <c r="E164" s="700"/>
      <c r="F164" s="704"/>
      <c r="G164" s="716"/>
      <c r="H164" s="716"/>
      <c r="I164" s="687" t="s">
        <v>810</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25">
      <c r="A165" s="689"/>
      <c r="B165" s="688"/>
      <c r="C165" s="700"/>
      <c r="D165" s="700"/>
      <c r="E165" s="700"/>
      <c r="F165" s="704"/>
      <c r="G165" s="716"/>
      <c r="H165" s="716"/>
      <c r="I165" s="687" t="s">
        <v>810</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25">
      <c r="A166" s="689"/>
      <c r="B166" s="688"/>
      <c r="C166" s="700"/>
      <c r="D166" s="700"/>
      <c r="E166" s="700"/>
      <c r="F166" s="704"/>
      <c r="G166" s="716"/>
      <c r="H166" s="716"/>
      <c r="I166" s="687" t="s">
        <v>810</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25">
      <c r="A167" s="689"/>
      <c r="B167" s="688"/>
      <c r="C167" s="700"/>
      <c r="D167" s="700"/>
      <c r="E167" s="700"/>
      <c r="F167" s="704"/>
      <c r="G167" s="716"/>
      <c r="H167" s="716"/>
      <c r="I167" s="687" t="s">
        <v>810</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25">
      <c r="A168" s="689"/>
      <c r="B168" s="688"/>
      <c r="C168" s="700"/>
      <c r="D168" s="700"/>
      <c r="E168" s="700"/>
      <c r="F168" s="704"/>
      <c r="G168" s="716"/>
      <c r="H168" s="716"/>
      <c r="I168" s="687" t="s">
        <v>810</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25">
      <c r="A169" s="689"/>
      <c r="B169" s="688"/>
      <c r="C169" s="700"/>
      <c r="D169" s="700"/>
      <c r="E169" s="700"/>
      <c r="F169" s="704"/>
      <c r="G169" s="716"/>
      <c r="H169" s="716"/>
      <c r="I169" s="687" t="s">
        <v>810</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25">
      <c r="A170" s="689"/>
      <c r="B170" s="688"/>
      <c r="C170" s="700"/>
      <c r="D170" s="700"/>
      <c r="E170" s="700"/>
      <c r="F170" s="704"/>
      <c r="G170" s="716"/>
      <c r="H170" s="716"/>
      <c r="I170" s="687" t="s">
        <v>810</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25">
      <c r="A171" s="689"/>
      <c r="B171" s="688"/>
      <c r="C171" s="700"/>
      <c r="D171" s="700"/>
      <c r="E171" s="700"/>
      <c r="F171" s="704"/>
      <c r="G171" s="716"/>
      <c r="H171" s="716"/>
      <c r="I171" s="687" t="s">
        <v>810</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25">
      <c r="A172" s="689"/>
      <c r="B172" s="688"/>
      <c r="C172" s="700"/>
      <c r="D172" s="700"/>
      <c r="E172" s="700"/>
      <c r="F172" s="704"/>
      <c r="G172" s="716"/>
      <c r="H172" s="716"/>
      <c r="I172" s="687" t="s">
        <v>810</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25">
      <c r="A173" s="689"/>
      <c r="B173" s="688"/>
      <c r="C173" s="700"/>
      <c r="D173" s="700"/>
      <c r="E173" s="700"/>
      <c r="F173" s="704"/>
      <c r="G173" s="704"/>
      <c r="H173" s="704"/>
      <c r="I173" s="687" t="s">
        <v>811</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25">
      <c r="A174" s="689"/>
      <c r="B174" s="688"/>
      <c r="C174" s="700"/>
      <c r="D174" s="700"/>
      <c r="E174" s="700"/>
      <c r="F174" s="704"/>
      <c r="G174" s="716"/>
      <c r="H174" s="716"/>
      <c r="I174" s="687" t="s">
        <v>811</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25">
      <c r="A175" s="689"/>
      <c r="B175" s="688"/>
      <c r="C175" s="700"/>
      <c r="D175" s="700"/>
      <c r="E175" s="700"/>
      <c r="F175" s="704"/>
      <c r="G175" s="716"/>
      <c r="H175" s="716"/>
      <c r="I175" s="687" t="s">
        <v>811</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25">
      <c r="A176" s="689"/>
      <c r="B176" s="688"/>
      <c r="C176" s="700"/>
      <c r="D176" s="700"/>
      <c r="E176" s="700"/>
      <c r="F176" s="704"/>
      <c r="G176" s="716"/>
      <c r="H176" s="716"/>
      <c r="I176" s="687" t="s">
        <v>811</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25">
      <c r="A177" s="689"/>
      <c r="B177" s="688"/>
      <c r="C177" s="700"/>
      <c r="D177" s="700"/>
      <c r="E177" s="700"/>
      <c r="F177" s="704"/>
      <c r="G177" s="716"/>
      <c r="H177" s="716"/>
      <c r="I177" s="687" t="s">
        <v>811</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25">
      <c r="A178" s="689"/>
      <c r="B178" s="688"/>
      <c r="C178" s="700"/>
      <c r="D178" s="700"/>
      <c r="E178" s="700"/>
      <c r="F178" s="704"/>
      <c r="G178" s="716"/>
      <c r="H178" s="716"/>
      <c r="I178" s="687" t="s">
        <v>811</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25">
      <c r="A179" s="689"/>
      <c r="B179" s="688"/>
      <c r="C179" s="700"/>
      <c r="D179" s="700"/>
      <c r="E179" s="700"/>
      <c r="F179" s="704"/>
      <c r="G179" s="716"/>
      <c r="H179" s="716"/>
      <c r="I179" s="687" t="s">
        <v>811</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25">
      <c r="A180" s="689"/>
      <c r="B180" s="688"/>
      <c r="C180" s="700"/>
      <c r="D180" s="700"/>
      <c r="E180" s="700"/>
      <c r="F180" s="704"/>
      <c r="G180" s="716"/>
      <c r="H180" s="716"/>
      <c r="I180" s="687" t="s">
        <v>811</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25">
      <c r="A181" s="689"/>
      <c r="B181" s="688"/>
      <c r="C181" s="700"/>
      <c r="D181" s="700"/>
      <c r="E181" s="700"/>
      <c r="F181" s="704"/>
      <c r="G181" s="716"/>
      <c r="H181" s="716"/>
      <c r="I181" s="687" t="s">
        <v>811</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25">
      <c r="A182" s="689"/>
      <c r="B182" s="688"/>
      <c r="C182" s="700"/>
      <c r="D182" s="700"/>
      <c r="E182" s="700"/>
      <c r="F182" s="704"/>
      <c r="G182" s="716"/>
      <c r="H182" s="716"/>
      <c r="I182" s="687" t="s">
        <v>811</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25">
      <c r="A183" s="689"/>
      <c r="B183" s="688"/>
      <c r="C183" s="700"/>
      <c r="D183" s="700"/>
      <c r="E183" s="700"/>
      <c r="F183" s="704"/>
      <c r="G183" s="716"/>
      <c r="H183" s="716"/>
      <c r="I183" s="687" t="s">
        <v>811</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25">
      <c r="A184" s="689"/>
      <c r="B184" s="688"/>
      <c r="C184" s="700"/>
      <c r="D184" s="700"/>
      <c r="E184" s="700"/>
      <c r="F184" s="704"/>
      <c r="G184" s="716"/>
      <c r="H184" s="716"/>
      <c r="I184" s="687" t="s">
        <v>811</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25">
      <c r="A185" s="689"/>
      <c r="B185" s="688"/>
      <c r="C185" s="700"/>
      <c r="D185" s="700"/>
      <c r="E185" s="700"/>
      <c r="F185" s="704"/>
      <c r="G185" s="716"/>
      <c r="H185" s="716"/>
      <c r="I185" s="687" t="s">
        <v>811</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25">
      <c r="A186" s="689"/>
      <c r="B186" s="688"/>
      <c r="C186" s="700"/>
      <c r="D186" s="700"/>
      <c r="E186" s="700"/>
      <c r="F186" s="704"/>
      <c r="G186" s="716"/>
      <c r="H186" s="716"/>
      <c r="I186" s="687" t="s">
        <v>811</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25">
      <c r="A187" s="689"/>
      <c r="B187" s="688"/>
      <c r="C187" s="700"/>
      <c r="D187" s="700"/>
      <c r="E187" s="700"/>
      <c r="F187" s="704"/>
      <c r="G187" s="716"/>
      <c r="H187" s="716"/>
      <c r="I187" s="687" t="s">
        <v>811</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25">
      <c r="A188" s="689"/>
      <c r="B188" s="688"/>
      <c r="C188" s="700"/>
      <c r="D188" s="700"/>
      <c r="E188" s="700"/>
      <c r="F188" s="704"/>
      <c r="G188" s="716"/>
      <c r="H188" s="716"/>
      <c r="I188" s="687" t="s">
        <v>811</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25">
      <c r="A189" s="689"/>
      <c r="B189" s="688"/>
      <c r="C189" s="700"/>
      <c r="D189" s="700"/>
      <c r="E189" s="700"/>
      <c r="F189" s="704"/>
      <c r="G189" s="716"/>
      <c r="H189" s="716"/>
      <c r="I189" s="687" t="s">
        <v>811</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25">
      <c r="A190" s="689"/>
      <c r="B190" s="688"/>
      <c r="C190" s="700"/>
      <c r="D190" s="700"/>
      <c r="E190" s="700"/>
      <c r="F190" s="704"/>
      <c r="G190" s="704"/>
      <c r="H190" s="704"/>
      <c r="I190" s="687" t="s">
        <v>812</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25">
      <c r="A191" s="689"/>
      <c r="B191" s="688"/>
      <c r="C191" s="700"/>
      <c r="D191" s="700"/>
      <c r="E191" s="700"/>
      <c r="F191" s="704"/>
      <c r="G191" s="716"/>
      <c r="H191" s="716"/>
      <c r="I191" s="687" t="s">
        <v>812</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25">
      <c r="A192" s="689"/>
      <c r="B192" s="688"/>
      <c r="C192" s="700"/>
      <c r="D192" s="700"/>
      <c r="E192" s="700"/>
      <c r="F192" s="704"/>
      <c r="G192" s="716"/>
      <c r="H192" s="716"/>
      <c r="I192" s="687" t="s">
        <v>812</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25">
      <c r="A193" s="689"/>
      <c r="B193" s="688"/>
      <c r="C193" s="700"/>
      <c r="D193" s="700"/>
      <c r="E193" s="700"/>
      <c r="F193" s="704"/>
      <c r="G193" s="716"/>
      <c r="H193" s="716"/>
      <c r="I193" s="687" t="s">
        <v>812</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25">
      <c r="A194" s="689"/>
      <c r="B194" s="688"/>
      <c r="C194" s="700"/>
      <c r="D194" s="700"/>
      <c r="E194" s="700"/>
      <c r="F194" s="704"/>
      <c r="G194" s="716"/>
      <c r="H194" s="716"/>
      <c r="I194" s="687" t="s">
        <v>812</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25">
      <c r="A195" s="689"/>
      <c r="B195" s="688"/>
      <c r="C195" s="700"/>
      <c r="D195" s="700"/>
      <c r="E195" s="700"/>
      <c r="F195" s="704"/>
      <c r="G195" s="716"/>
      <c r="H195" s="716"/>
      <c r="I195" s="687" t="s">
        <v>812</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25">
      <c r="A196" s="689"/>
      <c r="B196" s="688"/>
      <c r="C196" s="700"/>
      <c r="D196" s="700"/>
      <c r="E196" s="700"/>
      <c r="F196" s="704"/>
      <c r="G196" s="716"/>
      <c r="H196" s="716"/>
      <c r="I196" s="687" t="s">
        <v>812</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25">
      <c r="A197" s="689"/>
      <c r="B197" s="688"/>
      <c r="C197" s="700"/>
      <c r="D197" s="700"/>
      <c r="E197" s="700"/>
      <c r="F197" s="704"/>
      <c r="G197" s="716"/>
      <c r="H197" s="716"/>
      <c r="I197" s="687" t="s">
        <v>812</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25">
      <c r="A198" s="689"/>
      <c r="B198" s="688"/>
      <c r="C198" s="700"/>
      <c r="D198" s="700"/>
      <c r="E198" s="700"/>
      <c r="F198" s="704"/>
      <c r="G198" s="716"/>
      <c r="H198" s="716"/>
      <c r="I198" s="687" t="s">
        <v>812</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25">
      <c r="A199" s="689"/>
      <c r="B199" s="688"/>
      <c r="C199" s="700"/>
      <c r="D199" s="700"/>
      <c r="E199" s="700"/>
      <c r="F199" s="704"/>
      <c r="G199" s="716"/>
      <c r="H199" s="716"/>
      <c r="I199" s="687" t="s">
        <v>812</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25">
      <c r="A200" s="689"/>
      <c r="B200" s="688"/>
      <c r="C200" s="700"/>
      <c r="D200" s="700"/>
      <c r="E200" s="700"/>
      <c r="F200" s="704"/>
      <c r="G200" s="716"/>
      <c r="H200" s="716"/>
      <c r="I200" s="687" t="s">
        <v>812</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25">
      <c r="A201" s="689"/>
      <c r="B201" s="688"/>
      <c r="C201" s="700"/>
      <c r="D201" s="700"/>
      <c r="E201" s="700"/>
      <c r="F201" s="704"/>
      <c r="G201" s="716"/>
      <c r="H201" s="716"/>
      <c r="I201" s="687" t="s">
        <v>812</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25">
      <c r="A202" s="689"/>
      <c r="B202" s="688"/>
      <c r="C202" s="700"/>
      <c r="D202" s="700"/>
      <c r="E202" s="700"/>
      <c r="F202" s="704"/>
      <c r="G202" s="716"/>
      <c r="H202" s="716"/>
      <c r="I202" s="687" t="s">
        <v>812</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25">
      <c r="A203" s="689"/>
      <c r="B203" s="688"/>
      <c r="C203" s="700"/>
      <c r="D203" s="700"/>
      <c r="E203" s="700"/>
      <c r="F203" s="704"/>
      <c r="G203" s="716"/>
      <c r="H203" s="716"/>
      <c r="I203" s="687" t="s">
        <v>812</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25">
      <c r="A204" s="689"/>
      <c r="B204" s="688"/>
      <c r="C204" s="700"/>
      <c r="D204" s="700"/>
      <c r="E204" s="700"/>
      <c r="F204" s="704"/>
      <c r="G204" s="716"/>
      <c r="H204" s="716"/>
      <c r="I204" s="687" t="s">
        <v>812</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25">
      <c r="A205" s="689"/>
      <c r="B205" s="688"/>
      <c r="C205" s="700"/>
      <c r="D205" s="700"/>
      <c r="E205" s="700"/>
      <c r="F205" s="704"/>
      <c r="G205" s="716"/>
      <c r="H205" s="716"/>
      <c r="I205" s="687" t="s">
        <v>812</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25">
      <c r="A206" s="689"/>
      <c r="B206" s="688"/>
      <c r="C206" s="700"/>
      <c r="D206" s="700"/>
      <c r="E206" s="700"/>
      <c r="F206" s="704"/>
      <c r="G206" s="716"/>
      <c r="H206" s="716"/>
      <c r="I206" s="687" t="s">
        <v>812</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25">
      <c r="A207" s="689"/>
      <c r="B207" s="688"/>
      <c r="C207" s="700"/>
      <c r="D207" s="700"/>
      <c r="E207" s="700"/>
      <c r="F207" s="704"/>
      <c r="G207" s="704"/>
      <c r="H207" s="704"/>
      <c r="I207" s="687" t="s">
        <v>813</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25">
      <c r="A208" s="689"/>
      <c r="B208" s="688"/>
      <c r="C208" s="700"/>
      <c r="D208" s="700"/>
      <c r="E208" s="700"/>
      <c r="F208" s="704"/>
      <c r="G208" s="716"/>
      <c r="H208" s="716"/>
      <c r="I208" s="687" t="s">
        <v>813</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25">
      <c r="A209" s="689"/>
      <c r="B209" s="688"/>
      <c r="C209" s="700"/>
      <c r="D209" s="700"/>
      <c r="E209" s="700"/>
      <c r="F209" s="704"/>
      <c r="G209" s="716"/>
      <c r="H209" s="716"/>
      <c r="I209" s="687" t="s">
        <v>813</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25">
      <c r="A210" s="689"/>
      <c r="B210" s="688"/>
      <c r="C210" s="700"/>
      <c r="D210" s="700"/>
      <c r="E210" s="700"/>
      <c r="F210" s="704"/>
      <c r="G210" s="716"/>
      <c r="H210" s="716"/>
      <c r="I210" s="687" t="s">
        <v>813</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25">
      <c r="A211" s="689"/>
      <c r="B211" s="688"/>
      <c r="C211" s="700"/>
      <c r="D211" s="700"/>
      <c r="E211" s="700"/>
      <c r="F211" s="704"/>
      <c r="G211" s="716"/>
      <c r="H211" s="716"/>
      <c r="I211" s="687" t="s">
        <v>813</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25">
      <c r="A212" s="689"/>
      <c r="B212" s="688"/>
      <c r="C212" s="700"/>
      <c r="D212" s="700"/>
      <c r="E212" s="700"/>
      <c r="F212" s="704"/>
      <c r="G212" s="716"/>
      <c r="H212" s="716"/>
      <c r="I212" s="687" t="s">
        <v>813</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25">
      <c r="A213" s="689"/>
      <c r="B213" s="688"/>
      <c r="C213" s="700"/>
      <c r="D213" s="700"/>
      <c r="E213" s="700"/>
      <c r="F213" s="704"/>
      <c r="G213" s="716"/>
      <c r="H213" s="716"/>
      <c r="I213" s="687" t="s">
        <v>813</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25">
      <c r="A214" s="689"/>
      <c r="B214" s="688"/>
      <c r="C214" s="700"/>
      <c r="D214" s="700"/>
      <c r="E214" s="700"/>
      <c r="F214" s="704"/>
      <c r="G214" s="716"/>
      <c r="H214" s="716"/>
      <c r="I214" s="687" t="s">
        <v>813</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25">
      <c r="A215" s="689"/>
      <c r="B215" s="688"/>
      <c r="C215" s="700"/>
      <c r="D215" s="700"/>
      <c r="E215" s="700"/>
      <c r="F215" s="704"/>
      <c r="G215" s="716"/>
      <c r="H215" s="716"/>
      <c r="I215" s="687" t="s">
        <v>813</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25">
      <c r="A216" s="689"/>
      <c r="B216" s="688"/>
      <c r="C216" s="700"/>
      <c r="D216" s="700"/>
      <c r="E216" s="700"/>
      <c r="F216" s="704"/>
      <c r="G216" s="716"/>
      <c r="H216" s="716"/>
      <c r="I216" s="687" t="s">
        <v>813</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25">
      <c r="A217" s="689"/>
      <c r="B217" s="688"/>
      <c r="C217" s="700"/>
      <c r="D217" s="700"/>
      <c r="E217" s="700"/>
      <c r="F217" s="704"/>
      <c r="G217" s="716"/>
      <c r="H217" s="716"/>
      <c r="I217" s="687" t="s">
        <v>813</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25">
      <c r="A218" s="689"/>
      <c r="B218" s="688"/>
      <c r="C218" s="700"/>
      <c r="D218" s="700"/>
      <c r="E218" s="700"/>
      <c r="F218" s="704"/>
      <c r="G218" s="716"/>
      <c r="H218" s="716"/>
      <c r="I218" s="687" t="s">
        <v>813</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25">
      <c r="A219" s="689"/>
      <c r="B219" s="688"/>
      <c r="C219" s="700"/>
      <c r="D219" s="700"/>
      <c r="E219" s="700"/>
      <c r="F219" s="704"/>
      <c r="G219" s="716"/>
      <c r="H219" s="716"/>
      <c r="I219" s="687" t="s">
        <v>813</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25">
      <c r="A220" s="689"/>
      <c r="B220" s="688"/>
      <c r="C220" s="700"/>
      <c r="D220" s="700"/>
      <c r="E220" s="700"/>
      <c r="F220" s="704"/>
      <c r="G220" s="716"/>
      <c r="H220" s="716"/>
      <c r="I220" s="687" t="s">
        <v>813</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25">
      <c r="A221" s="689"/>
      <c r="B221" s="688"/>
      <c r="C221" s="700"/>
      <c r="D221" s="700"/>
      <c r="E221" s="700"/>
      <c r="F221" s="704"/>
      <c r="G221" s="716"/>
      <c r="H221" s="716"/>
      <c r="I221" s="687" t="s">
        <v>813</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25">
      <c r="A222" s="689"/>
      <c r="B222" s="688"/>
      <c r="C222" s="700"/>
      <c r="D222" s="700"/>
      <c r="E222" s="700"/>
      <c r="F222" s="704"/>
      <c r="G222" s="716"/>
      <c r="H222" s="716"/>
      <c r="I222" s="687" t="s">
        <v>813</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25">
      <c r="A223" s="689"/>
      <c r="B223" s="688"/>
      <c r="C223" s="700"/>
      <c r="D223" s="700"/>
      <c r="E223" s="700"/>
      <c r="F223" s="704"/>
      <c r="G223" s="716"/>
      <c r="H223" s="716"/>
      <c r="I223" s="687" t="s">
        <v>813</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25">
      <c r="A224" s="689"/>
      <c r="B224" s="688"/>
      <c r="C224" s="700"/>
      <c r="D224" s="700"/>
      <c r="E224" s="700"/>
      <c r="F224" s="704"/>
      <c r="G224" s="704"/>
      <c r="H224" s="704"/>
      <c r="I224" s="687" t="s">
        <v>814</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25">
      <c r="A225" s="689"/>
      <c r="B225" s="688"/>
      <c r="C225" s="700"/>
      <c r="D225" s="700"/>
      <c r="E225" s="700"/>
      <c r="F225" s="704"/>
      <c r="G225" s="716"/>
      <c r="H225" s="716"/>
      <c r="I225" s="687" t="s">
        <v>814</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25">
      <c r="A226" s="689"/>
      <c r="B226" s="688"/>
      <c r="C226" s="700"/>
      <c r="D226" s="700"/>
      <c r="E226" s="700"/>
      <c r="F226" s="704"/>
      <c r="G226" s="716"/>
      <c r="H226" s="716"/>
      <c r="I226" s="687" t="s">
        <v>814</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25">
      <c r="A227" s="689"/>
      <c r="B227" s="688"/>
      <c r="C227" s="700"/>
      <c r="D227" s="700"/>
      <c r="E227" s="700"/>
      <c r="F227" s="704"/>
      <c r="G227" s="716"/>
      <c r="H227" s="716"/>
      <c r="I227" s="687" t="s">
        <v>814</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25">
      <c r="A228" s="689"/>
      <c r="B228" s="688"/>
      <c r="C228" s="700"/>
      <c r="D228" s="700"/>
      <c r="E228" s="700"/>
      <c r="F228" s="704"/>
      <c r="G228" s="716"/>
      <c r="H228" s="716"/>
      <c r="I228" s="687" t="s">
        <v>814</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25">
      <c r="A229" s="689"/>
      <c r="B229" s="688"/>
      <c r="C229" s="700"/>
      <c r="D229" s="700"/>
      <c r="E229" s="700"/>
      <c r="F229" s="704"/>
      <c r="G229" s="716"/>
      <c r="H229" s="716"/>
      <c r="I229" s="687" t="s">
        <v>814</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25">
      <c r="A230" s="689"/>
      <c r="B230" s="688"/>
      <c r="C230" s="700"/>
      <c r="D230" s="700"/>
      <c r="E230" s="700"/>
      <c r="F230" s="704"/>
      <c r="G230" s="716"/>
      <c r="H230" s="716"/>
      <c r="I230" s="687" t="s">
        <v>814</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25">
      <c r="A231" s="689"/>
      <c r="B231" s="688"/>
      <c r="C231" s="700"/>
      <c r="D231" s="700"/>
      <c r="E231" s="700"/>
      <c r="F231" s="704"/>
      <c r="G231" s="716"/>
      <c r="H231" s="716"/>
      <c r="I231" s="687" t="s">
        <v>814</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25">
      <c r="A232" s="689"/>
      <c r="B232" s="688"/>
      <c r="C232" s="700"/>
      <c r="D232" s="700"/>
      <c r="E232" s="700"/>
      <c r="F232" s="704"/>
      <c r="G232" s="716"/>
      <c r="H232" s="716"/>
      <c r="I232" s="687" t="s">
        <v>814</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25">
      <c r="A233" s="689"/>
      <c r="B233" s="688"/>
      <c r="C233" s="700"/>
      <c r="D233" s="700"/>
      <c r="E233" s="700"/>
      <c r="F233" s="704"/>
      <c r="G233" s="716"/>
      <c r="H233" s="716"/>
      <c r="I233" s="687" t="s">
        <v>814</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25">
      <c r="A234" s="689"/>
      <c r="B234" s="688"/>
      <c r="C234" s="700"/>
      <c r="D234" s="700"/>
      <c r="E234" s="700"/>
      <c r="F234" s="704"/>
      <c r="G234" s="716"/>
      <c r="H234" s="716"/>
      <c r="I234" s="687" t="s">
        <v>814</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25">
      <c r="A235" s="689"/>
      <c r="B235" s="688"/>
      <c r="C235" s="700"/>
      <c r="D235" s="700"/>
      <c r="E235" s="700"/>
      <c r="F235" s="704"/>
      <c r="G235" s="716"/>
      <c r="H235" s="716"/>
      <c r="I235" s="687" t="s">
        <v>814</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25">
      <c r="A236" s="689"/>
      <c r="B236" s="688"/>
      <c r="C236" s="700"/>
      <c r="D236" s="700"/>
      <c r="E236" s="700"/>
      <c r="F236" s="704"/>
      <c r="G236" s="716"/>
      <c r="H236" s="716"/>
      <c r="I236" s="687" t="s">
        <v>814</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25">
      <c r="A237" s="689"/>
      <c r="B237" s="688"/>
      <c r="C237" s="700"/>
      <c r="D237" s="700"/>
      <c r="E237" s="700"/>
      <c r="F237" s="704"/>
      <c r="G237" s="716"/>
      <c r="H237" s="716"/>
      <c r="I237" s="687" t="s">
        <v>814</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25">
      <c r="A238" s="689"/>
      <c r="B238" s="688"/>
      <c r="C238" s="700"/>
      <c r="D238" s="700"/>
      <c r="E238" s="700"/>
      <c r="F238" s="704"/>
      <c r="G238" s="716"/>
      <c r="H238" s="716"/>
      <c r="I238" s="687" t="s">
        <v>814</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25">
      <c r="A239" s="689"/>
      <c r="B239" s="688"/>
      <c r="C239" s="700"/>
      <c r="D239" s="700"/>
      <c r="E239" s="700"/>
      <c r="F239" s="704"/>
      <c r="G239" s="716"/>
      <c r="H239" s="716"/>
      <c r="I239" s="687" t="s">
        <v>814</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25">
      <c r="A240" s="689"/>
      <c r="B240" s="688"/>
      <c r="C240" s="700"/>
      <c r="D240" s="700"/>
      <c r="E240" s="700"/>
      <c r="F240" s="704"/>
      <c r="G240" s="716"/>
      <c r="H240" s="716"/>
      <c r="I240" s="687" t="s">
        <v>814</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2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25">
      <c r="A242" s="689"/>
      <c r="B242" s="688"/>
      <c r="C242" s="700"/>
      <c r="D242" s="700"/>
      <c r="E242" s="700"/>
      <c r="F242" s="700"/>
      <c r="G242" s="188" t="s">
        <v>952</v>
      </c>
      <c r="H242" s="700"/>
      <c r="I242" s="700"/>
      <c r="J242" s="725"/>
      <c r="K242" s="725" t="s">
        <v>388</v>
      </c>
      <c r="L242" s="725" t="s">
        <v>389</v>
      </c>
      <c r="M242" s="725" t="s">
        <v>391</v>
      </c>
      <c r="N242" s="725" t="s">
        <v>392</v>
      </c>
      <c r="O242" s="725" t="s">
        <v>393</v>
      </c>
      <c r="P242" s="725" t="s">
        <v>395</v>
      </c>
      <c r="Q242" s="725" t="s">
        <v>903</v>
      </c>
      <c r="R242" s="725" t="s">
        <v>904</v>
      </c>
      <c r="S242" s="725" t="s">
        <v>1225</v>
      </c>
      <c r="T242" s="725"/>
      <c r="U242" s="725"/>
      <c r="V242" s="811"/>
      <c r="W242" s="695"/>
      <c r="X242" s="690"/>
    </row>
    <row r="243" spans="1:24" s="687" customFormat="1" outlineLevel="1" x14ac:dyDescent="0.2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2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2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2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2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2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2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2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2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2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2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2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2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2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2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2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2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outlineLevel="1"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947</v>
      </c>
      <c r="H265" s="708"/>
      <c r="I265" s="708"/>
      <c r="J265" s="708"/>
      <c r="K265" s="708"/>
      <c r="L265" s="708"/>
      <c r="M265" s="708"/>
      <c r="N265" s="708"/>
      <c r="O265" s="708"/>
      <c r="P265" s="708"/>
      <c r="Q265" s="708"/>
      <c r="R265" s="708"/>
      <c r="S265" s="707"/>
      <c r="T265" s="274"/>
      <c r="U265" s="729"/>
      <c r="V265" s="729"/>
      <c r="W265" s="695"/>
      <c r="X265" s="690"/>
    </row>
    <row r="266" spans="1:24" outlineLevel="1" x14ac:dyDescent="0.2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2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2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25">
      <c r="A269" s="689"/>
      <c r="B269" s="688"/>
      <c r="C269" s="700"/>
      <c r="D269" s="700"/>
      <c r="E269" s="700"/>
      <c r="F269" s="700"/>
      <c r="G269" s="188"/>
      <c r="H269" s="700"/>
      <c r="I269" s="700"/>
      <c r="J269" s="725" t="s">
        <v>768</v>
      </c>
      <c r="K269" s="725" t="s">
        <v>396</v>
      </c>
      <c r="L269" s="725" t="s">
        <v>143</v>
      </c>
      <c r="M269" s="725" t="s">
        <v>144</v>
      </c>
      <c r="N269" s="725" t="s">
        <v>145</v>
      </c>
      <c r="O269" s="725" t="s">
        <v>146</v>
      </c>
      <c r="P269" s="725" t="s">
        <v>147</v>
      </c>
      <c r="Q269" s="725" t="s">
        <v>148</v>
      </c>
      <c r="R269" s="725" t="s">
        <v>149</v>
      </c>
      <c r="S269" s="725" t="s">
        <v>150</v>
      </c>
      <c r="T269" s="725" t="s">
        <v>151</v>
      </c>
      <c r="U269" s="725"/>
      <c r="V269" s="821"/>
      <c r="W269" s="695"/>
      <c r="X269" s="690"/>
    </row>
    <row r="270" spans="1:24" s="687" customFormat="1" x14ac:dyDescent="0.25">
      <c r="A270" s="689"/>
      <c r="B270" s="688"/>
      <c r="C270" s="700"/>
      <c r="D270" s="700"/>
      <c r="E270" s="700"/>
      <c r="F270" s="700"/>
      <c r="G270" s="820" t="s">
        <v>468</v>
      </c>
      <c r="H270" s="700"/>
      <c r="I270" s="700"/>
      <c r="J270" s="725"/>
      <c r="K270" s="725" t="s">
        <v>468</v>
      </c>
      <c r="L270" s="725" t="s">
        <v>468</v>
      </c>
      <c r="M270" s="725" t="s">
        <v>468</v>
      </c>
      <c r="N270" s="725" t="s">
        <v>468</v>
      </c>
      <c r="O270" s="725" t="s">
        <v>468</v>
      </c>
      <c r="P270" s="725" t="s">
        <v>468</v>
      </c>
      <c r="Q270" s="725" t="s">
        <v>468</v>
      </c>
      <c r="R270" s="725" t="s">
        <v>468</v>
      </c>
      <c r="S270" s="725" t="s">
        <v>468</v>
      </c>
      <c r="T270" s="725" t="s">
        <v>468</v>
      </c>
      <c r="U270" s="725"/>
      <c r="V270" s="821"/>
      <c r="W270" s="695"/>
      <c r="X270" s="690"/>
    </row>
    <row r="271" spans="1:24" s="687" customFormat="1" outlineLevel="1" x14ac:dyDescent="0.2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2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2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2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2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2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2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2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2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2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2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2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2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2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2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2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2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25">
      <c r="A289" s="136"/>
      <c r="B289" s="126"/>
      <c r="C289" s="108"/>
      <c r="D289" s="108"/>
      <c r="E289" s="108"/>
      <c r="F289" s="700"/>
      <c r="G289" s="826" t="s">
        <v>956</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25">
      <c r="A290" s="136"/>
      <c r="B290" s="126"/>
      <c r="C290" s="108"/>
      <c r="D290" s="108"/>
      <c r="E290" s="108"/>
      <c r="F290" s="110"/>
      <c r="G290" s="204"/>
      <c r="H290" s="205"/>
      <c r="J290" s="168" t="s">
        <v>955</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2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25">
      <c r="A292" s="136"/>
      <c r="B292" s="126"/>
      <c r="C292" s="108"/>
      <c r="D292" s="108"/>
      <c r="E292" s="108"/>
      <c r="F292" s="110"/>
      <c r="G292" s="101" t="s">
        <v>764</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9" t="s">
        <v>961</v>
      </c>
      <c r="H294" s="700"/>
      <c r="I294" s="700"/>
      <c r="J294" s="700"/>
      <c r="K294" s="700"/>
      <c r="L294" s="802"/>
      <c r="M294" s="802"/>
      <c r="N294" s="802"/>
      <c r="O294" s="802"/>
      <c r="P294" s="802"/>
      <c r="Q294" s="802"/>
      <c r="R294" s="802"/>
      <c r="S294" s="802"/>
      <c r="T294" s="802"/>
      <c r="U294" s="802"/>
      <c r="V294" s="802"/>
      <c r="W294" s="695"/>
      <c r="X294" s="690"/>
    </row>
    <row r="295" spans="1:54" outlineLevel="1"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2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2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2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2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2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2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2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2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2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2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2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2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2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2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2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2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2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outlineLevel="1"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948</v>
      </c>
      <c r="H319" s="708"/>
      <c r="I319" s="708"/>
      <c r="J319" s="708"/>
      <c r="K319" s="708"/>
      <c r="L319" s="708"/>
      <c r="M319" s="708"/>
      <c r="O319" s="708"/>
      <c r="P319" s="708"/>
      <c r="Q319" s="708"/>
      <c r="R319" s="708"/>
      <c r="S319" s="707"/>
      <c r="T319" s="274"/>
      <c r="U319" s="729"/>
      <c r="V319" s="729"/>
      <c r="W319" s="695"/>
      <c r="X319" s="690"/>
    </row>
    <row r="320" spans="1:24" outlineLevel="1" x14ac:dyDescent="0.25">
      <c r="A320" s="689"/>
      <c r="B320" s="688"/>
      <c r="C320" s="709"/>
      <c r="D320" s="709" t="b">
        <f>OR(ISNA(VLOOKUP(G319,Index_Table_Names,1,FALSE)),G319="")</f>
        <v>0</v>
      </c>
      <c r="E320" s="700"/>
      <c r="F320" s="708"/>
      <c r="G320" s="708" t="s">
        <v>946</v>
      </c>
      <c r="H320" s="274"/>
      <c r="I320" s="708"/>
      <c r="J320" s="708"/>
      <c r="L320" s="708"/>
      <c r="M320" s="708"/>
      <c r="O320" s="708"/>
      <c r="P320" s="708"/>
      <c r="Q320" s="708"/>
      <c r="R320" s="708"/>
      <c r="S320" s="707"/>
      <c r="T320" s="730"/>
      <c r="U320" s="729"/>
      <c r="V320" s="729"/>
      <c r="W320" s="695"/>
      <c r="X320" s="690"/>
    </row>
    <row r="321" spans="1:24" outlineLevel="1" x14ac:dyDescent="0.2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2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25">
      <c r="A323" s="689"/>
      <c r="B323" s="688"/>
      <c r="C323" s="700"/>
      <c r="D323" s="700"/>
      <c r="E323" s="700"/>
      <c r="F323" s="700"/>
      <c r="G323" s="189" t="s">
        <v>965</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25">
      <c r="A324" s="689"/>
      <c r="B324" s="688"/>
      <c r="C324" s="700"/>
      <c r="D324" s="700"/>
      <c r="E324" s="700"/>
      <c r="F324" s="700"/>
      <c r="G324" s="189"/>
      <c r="H324" s="700"/>
      <c r="I324" s="700"/>
      <c r="J324" s="700"/>
      <c r="K324" s="725" t="s">
        <v>396</v>
      </c>
      <c r="L324" s="725" t="s">
        <v>143</v>
      </c>
      <c r="M324" s="725" t="s">
        <v>144</v>
      </c>
      <c r="N324" s="725" t="s">
        <v>145</v>
      </c>
      <c r="O324" s="725" t="s">
        <v>146</v>
      </c>
      <c r="P324" s="725" t="s">
        <v>147</v>
      </c>
      <c r="Q324" s="725" t="s">
        <v>148</v>
      </c>
      <c r="R324" s="725" t="s">
        <v>149</v>
      </c>
      <c r="S324" s="725" t="s">
        <v>150</v>
      </c>
      <c r="T324" s="725" t="s">
        <v>151</v>
      </c>
      <c r="U324" s="834"/>
      <c r="V324" s="834"/>
      <c r="W324" s="695"/>
      <c r="X324" s="690"/>
    </row>
    <row r="325" spans="1:24" s="687" customFormat="1" outlineLevel="1" x14ac:dyDescent="0.2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2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2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2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2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2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2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2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2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2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2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2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2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2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2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2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2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2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2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outlineLevel="1"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15"/>
  <cols>
    <col min="1" max="1" width="5.28515625" style="1045" customWidth="1"/>
    <col min="2" max="2" width="1.85546875" style="1045" customWidth="1"/>
    <col min="3" max="4" width="0.7109375" style="1045" customWidth="1"/>
    <col min="5" max="5" width="2.85546875" style="1045" customWidth="1"/>
    <col min="6" max="6" width="1.85546875" style="1045" customWidth="1"/>
    <col min="7" max="7" width="13.140625" style="1045" customWidth="1"/>
    <col min="8" max="8" width="12.85546875" style="1045" customWidth="1"/>
    <col min="9" max="9" width="11.140625" style="1045" customWidth="1"/>
    <col min="10" max="10" width="13.140625" style="1045" customWidth="1"/>
    <col min="11" max="11" width="12.7109375" style="1045" customWidth="1"/>
    <col min="12" max="15" width="13.140625" style="1045" customWidth="1"/>
    <col min="16" max="16" width="13.28515625" style="1045" customWidth="1"/>
    <col min="17" max="18" width="13.140625" style="1045" customWidth="1"/>
    <col min="19" max="19" width="13.28515625" style="1045" customWidth="1"/>
    <col min="20" max="20" width="13.140625" style="1045" customWidth="1"/>
    <col min="21" max="21" width="12.85546875" style="1045" customWidth="1"/>
    <col min="22" max="22" width="15.5703125" style="1045" bestFit="1" customWidth="1"/>
    <col min="23" max="16384" width="13.28515625" style="1045"/>
  </cols>
  <sheetData>
    <row r="1" spans="1:25" ht="12" customHeight="1" x14ac:dyDescent="0.2">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2">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0999999999999996" customHeight="1" thickBot="1" x14ac:dyDescent="0.25">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0999999999999996" customHeight="1" x14ac:dyDescent="0.2">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2.95" customHeight="1" x14ac:dyDescent="0.2">
      <c r="A5" s="1042"/>
      <c r="B5" s="1047"/>
      <c r="C5" s="1052"/>
      <c r="D5" s="1052">
        <v>661.25</v>
      </c>
      <c r="E5" s="1052" t="s">
        <v>1</v>
      </c>
      <c r="F5" s="1053"/>
      <c r="G5" s="1054" t="s">
        <v>1162</v>
      </c>
      <c r="H5" s="1055"/>
      <c r="I5" s="1055"/>
      <c r="J5" s="1055"/>
      <c r="K5" s="1055"/>
      <c r="L5" s="1055"/>
      <c r="M5" s="1055"/>
      <c r="N5" s="1055"/>
      <c r="O5" s="1055"/>
      <c r="P5" s="1055"/>
      <c r="Q5" s="1055"/>
      <c r="R5" s="1055"/>
      <c r="S5" s="1055"/>
      <c r="T5" s="1056"/>
      <c r="U5" s="1057"/>
      <c r="V5" s="1058"/>
      <c r="W5" s="1059"/>
      <c r="X5" s="1060"/>
      <c r="Y5" s="1051"/>
    </row>
    <row r="6" spans="1:25" ht="12.95" customHeight="1" x14ac:dyDescent="0.2">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2.95" customHeight="1" x14ac:dyDescent="0.2">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2.95" customHeight="1" x14ac:dyDescent="0.2">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2.95" customHeight="1" x14ac:dyDescent="0.2">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2.95" customHeight="1" x14ac:dyDescent="0.2">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2.95" customHeight="1" x14ac:dyDescent="0.2">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2.95" customHeight="1" x14ac:dyDescent="0.2">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0999999999999996" customHeight="1" x14ac:dyDescent="0.2">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0999999999999996" customHeight="1" x14ac:dyDescent="0.2">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2.95" customHeight="1" x14ac:dyDescent="0.2">
      <c r="A15" s="1042"/>
      <c r="B15" s="1047"/>
      <c r="C15" s="1083"/>
      <c r="D15" s="1083"/>
      <c r="E15" s="1083"/>
      <c r="F15" s="1084"/>
      <c r="G15" s="1089" t="s">
        <v>1163</v>
      </c>
      <c r="H15" s="1089"/>
      <c r="I15" s="1089"/>
      <c r="J15" s="377" t="b">
        <v>0</v>
      </c>
      <c r="K15" s="1090"/>
      <c r="L15" s="1091"/>
      <c r="M15" s="1091"/>
      <c r="N15" s="1091"/>
      <c r="O15" s="1091"/>
      <c r="P15" s="1091"/>
      <c r="Q15" s="1091"/>
      <c r="R15" s="1091"/>
      <c r="S15" s="1091"/>
      <c r="T15" s="1091"/>
      <c r="U15" s="1091"/>
      <c r="V15" s="1091"/>
      <c r="W15" s="1092"/>
      <c r="X15" s="1060"/>
      <c r="Y15" s="1051"/>
    </row>
    <row r="16" spans="1:25" ht="12.95" customHeight="1" x14ac:dyDescent="0.2">
      <c r="A16" s="1042"/>
      <c r="B16" s="1047"/>
      <c r="C16" s="1083"/>
      <c r="D16" s="1083"/>
      <c r="E16" s="1083"/>
      <c r="F16" s="1093"/>
      <c r="G16" s="1089" t="s">
        <v>1164</v>
      </c>
      <c r="H16" s="1089"/>
      <c r="I16" s="1089"/>
      <c r="J16" s="981">
        <v>0.9</v>
      </c>
      <c r="K16" s="1094"/>
      <c r="L16" s="1091"/>
      <c r="M16" s="1091"/>
      <c r="N16" s="1091"/>
      <c r="O16" s="1091"/>
      <c r="P16" s="1091"/>
      <c r="Q16" s="1091"/>
      <c r="R16" s="1091"/>
      <c r="S16" s="1091"/>
      <c r="T16" s="1091"/>
      <c r="U16" s="1091"/>
      <c r="V16" s="1091"/>
      <c r="W16" s="1092"/>
      <c r="X16" s="1060"/>
      <c r="Y16" s="1051"/>
    </row>
    <row r="17" spans="1:25" ht="12.95" customHeight="1" x14ac:dyDescent="0.2">
      <c r="A17" s="1042"/>
      <c r="B17" s="1047"/>
      <c r="C17" s="1083"/>
      <c r="D17" s="1083"/>
      <c r="E17" s="1083"/>
      <c r="F17" s="1093"/>
      <c r="G17" s="1089" t="s">
        <v>1165</v>
      </c>
      <c r="H17" s="1089"/>
      <c r="I17" s="1089"/>
      <c r="J17" s="1095">
        <v>660</v>
      </c>
      <c r="K17" s="1091"/>
      <c r="L17" s="1091"/>
      <c r="M17" s="1091"/>
      <c r="N17" s="1091"/>
      <c r="O17" s="1091"/>
      <c r="P17" s="1091"/>
      <c r="Q17" s="1091"/>
      <c r="R17" s="1091"/>
      <c r="S17" s="1091"/>
      <c r="T17" s="1091"/>
      <c r="U17" s="1091"/>
      <c r="V17" s="1091"/>
      <c r="W17" s="1092"/>
      <c r="X17" s="1060"/>
      <c r="Y17" s="1051"/>
    </row>
    <row r="18" spans="1:25" ht="12.95" customHeight="1" x14ac:dyDescent="0.2">
      <c r="A18" s="1042"/>
      <c r="B18" s="1047"/>
      <c r="C18" s="1083"/>
      <c r="D18" s="1083"/>
      <c r="E18" s="1083"/>
      <c r="F18" s="1093"/>
      <c r="G18" s="1089" t="s">
        <v>345</v>
      </c>
      <c r="H18" s="1089"/>
      <c r="I18" s="1089"/>
      <c r="J18" s="1095" t="s">
        <v>1166</v>
      </c>
      <c r="K18" s="1091"/>
      <c r="L18" s="1091"/>
      <c r="M18" s="1091"/>
      <c r="N18" s="1091"/>
      <c r="O18" s="1091"/>
      <c r="P18" s="1091"/>
      <c r="Q18" s="1091"/>
      <c r="R18" s="1091"/>
      <c r="S18" s="1091"/>
      <c r="T18" s="1091"/>
      <c r="U18" s="1091"/>
      <c r="V18" s="1091"/>
      <c r="W18" s="1092"/>
      <c r="X18" s="1060"/>
      <c r="Y18" s="1051"/>
    </row>
    <row r="19" spans="1:25" ht="5.0999999999999996" customHeight="1" x14ac:dyDescent="0.2">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2">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2">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2">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0999999999999996" customHeight="1" thickBot="1" x14ac:dyDescent="0.25">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0999999999999996" customHeight="1" x14ac:dyDescent="0.2">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2.95" customHeight="1" x14ac:dyDescent="0.2">
      <c r="A25" s="1042"/>
      <c r="B25" s="1047"/>
      <c r="C25" s="1052"/>
      <c r="D25" s="1052">
        <v>417.58461259214789</v>
      </c>
      <c r="E25" s="1052" t="s">
        <v>1</v>
      </c>
      <c r="F25" s="1053"/>
      <c r="G25" s="1054" t="s">
        <v>1167</v>
      </c>
      <c r="H25" s="1055"/>
      <c r="I25" s="1055"/>
      <c r="J25" s="1055"/>
      <c r="K25" s="1055"/>
      <c r="L25" s="1055"/>
      <c r="M25" s="1055"/>
      <c r="N25" s="1055"/>
      <c r="O25" s="1055"/>
      <c r="P25" s="1055"/>
      <c r="Q25" s="1055"/>
      <c r="R25" s="1055"/>
      <c r="S25" s="1055"/>
      <c r="T25" s="1056"/>
      <c r="U25" s="1057"/>
      <c r="V25" s="1058"/>
      <c r="W25" s="1059"/>
      <c r="X25" s="1060"/>
      <c r="Y25" s="1051"/>
    </row>
    <row r="26" spans="1:25" ht="12.95" customHeight="1" x14ac:dyDescent="0.2">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2.95" customHeight="1" x14ac:dyDescent="0.2">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2.95" customHeight="1" x14ac:dyDescent="0.2">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2.95" customHeight="1" x14ac:dyDescent="0.2">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2.95" customHeight="1" x14ac:dyDescent="0.2">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2.95" customHeight="1" x14ac:dyDescent="0.2">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2.95" customHeight="1" x14ac:dyDescent="0.2">
      <c r="A32" s="1042"/>
      <c r="B32" s="1047"/>
      <c r="C32" s="1083"/>
      <c r="D32" s="1083"/>
      <c r="E32" s="1083"/>
      <c r="F32" s="1062"/>
      <c r="G32" s="1062"/>
      <c r="H32" s="1062"/>
      <c r="I32" s="1062"/>
      <c r="J32" s="1081" t="s">
        <v>1168</v>
      </c>
      <c r="K32" s="1081" t="s">
        <v>1169</v>
      </c>
      <c r="L32" s="1082"/>
      <c r="M32" s="1082"/>
      <c r="N32" s="1082"/>
      <c r="O32" s="1082"/>
      <c r="P32" s="1082"/>
      <c r="Q32" s="1082"/>
      <c r="R32" s="1082"/>
      <c r="S32" s="1082"/>
      <c r="T32" s="1080"/>
      <c r="U32" s="1080"/>
      <c r="V32" s="1080"/>
      <c r="W32" s="1080"/>
      <c r="X32" s="1060"/>
      <c r="Y32" s="1051"/>
    </row>
    <row r="33" spans="1:25" ht="5.0999999999999996" customHeight="1" x14ac:dyDescent="0.2">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0999999999999996" customHeight="1" x14ac:dyDescent="0.2">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2.95" customHeight="1" x14ac:dyDescent="0.2">
      <c r="A35" s="1042"/>
      <c r="B35" s="1047"/>
      <c r="C35" s="1083"/>
      <c r="D35" s="1083"/>
      <c r="E35" s="1083"/>
      <c r="F35" s="1084"/>
      <c r="G35" s="1089" t="s">
        <v>1170</v>
      </c>
      <c r="H35" s="1089"/>
      <c r="I35" s="1102" t="s">
        <v>1171</v>
      </c>
      <c r="J35" s="377">
        <v>453.5</v>
      </c>
      <c r="K35" s="377">
        <v>80</v>
      </c>
      <c r="L35" s="1091"/>
      <c r="M35" s="1091"/>
      <c r="N35" s="1091"/>
      <c r="O35" s="1091"/>
      <c r="P35" s="1091"/>
      <c r="Q35" s="1091"/>
      <c r="R35" s="1091"/>
      <c r="S35" s="1091"/>
      <c r="T35" s="1091"/>
      <c r="U35" s="1091"/>
      <c r="V35" s="1091"/>
      <c r="W35" s="1092"/>
      <c r="X35" s="1060"/>
      <c r="Y35" s="1051"/>
    </row>
    <row r="36" spans="1:25" ht="12.95" customHeight="1" x14ac:dyDescent="0.2">
      <c r="A36" s="1042"/>
      <c r="B36" s="1047"/>
      <c r="C36" s="1083"/>
      <c r="D36" s="1083"/>
      <c r="E36" s="1083"/>
      <c r="F36" s="1084"/>
      <c r="G36" s="1089" t="s">
        <v>1172</v>
      </c>
      <c r="H36" s="1089"/>
      <c r="I36" s="1102"/>
      <c r="J36" s="981">
        <v>0.8</v>
      </c>
      <c r="K36" s="981">
        <v>0.8</v>
      </c>
      <c r="L36" s="1091"/>
      <c r="M36" s="1091"/>
      <c r="N36" s="1091"/>
      <c r="O36" s="1091"/>
      <c r="P36" s="1091"/>
      <c r="Q36" s="1091"/>
      <c r="R36" s="1091"/>
      <c r="S36" s="1091"/>
      <c r="T36" s="1091"/>
      <c r="U36" s="1091"/>
      <c r="V36" s="1091"/>
      <c r="W36" s="1092"/>
      <c r="X36" s="1060"/>
      <c r="Y36" s="1051"/>
    </row>
    <row r="37" spans="1:25" ht="12.95" customHeight="1" x14ac:dyDescent="0.2">
      <c r="A37" s="1042"/>
      <c r="B37" s="1047"/>
      <c r="C37" s="1083"/>
      <c r="D37" s="1083"/>
      <c r="E37" s="1083"/>
      <c r="F37" s="1084"/>
      <c r="G37" s="1089" t="s">
        <v>1173</v>
      </c>
      <c r="H37" s="1089"/>
      <c r="I37" s="1102" t="s">
        <v>1174</v>
      </c>
      <c r="J37" s="377">
        <v>20</v>
      </c>
      <c r="K37" s="377">
        <v>10</v>
      </c>
      <c r="L37" s="1091"/>
      <c r="M37" s="1091"/>
      <c r="N37" s="1091"/>
      <c r="O37" s="1091"/>
      <c r="P37" s="1091"/>
      <c r="Q37" s="1091"/>
      <c r="R37" s="1091"/>
      <c r="S37" s="1091"/>
      <c r="T37" s="1091"/>
      <c r="U37" s="1091"/>
      <c r="V37" s="1091"/>
      <c r="W37" s="1092"/>
      <c r="X37" s="1060"/>
      <c r="Y37" s="1051"/>
    </row>
    <row r="38" spans="1:25" ht="12.95" customHeight="1" x14ac:dyDescent="0.25">
      <c r="A38" s="1042"/>
      <c r="B38" s="1047"/>
      <c r="C38" s="1083"/>
      <c r="D38" s="1083"/>
      <c r="E38" s="1083"/>
      <c r="F38" s="1093"/>
      <c r="G38" s="1089" t="s">
        <v>1175</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2.95" customHeight="1" x14ac:dyDescent="0.2">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2.95" customHeight="1" x14ac:dyDescent="0.2">
      <c r="A40" s="1042"/>
      <c r="B40" s="1047"/>
      <c r="C40" s="1083"/>
      <c r="D40" s="1083"/>
      <c r="E40" s="1083"/>
      <c r="F40" s="1093"/>
      <c r="G40" s="1089"/>
      <c r="H40" s="1089"/>
      <c r="I40" s="1089" t="s">
        <v>1176</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0999999999999996" customHeight="1" x14ac:dyDescent="0.2">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2">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2">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0999999999999996" customHeight="1" thickBot="1" x14ac:dyDescent="0.25">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0999999999999996" customHeight="1" x14ac:dyDescent="0.2">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2.95" customHeight="1" x14ac:dyDescent="0.2">
      <c r="A47" s="1042"/>
      <c r="B47" s="1043"/>
      <c r="C47" s="1109"/>
      <c r="D47" s="1109">
        <v>4408.9250000000002</v>
      </c>
      <c r="E47" s="1109" t="s">
        <v>1</v>
      </c>
      <c r="F47" s="1110"/>
      <c r="G47" s="1111" t="s">
        <v>1177</v>
      </c>
      <c r="H47" s="1110"/>
      <c r="I47" s="1110"/>
      <c r="J47" s="1110"/>
      <c r="K47" s="1110"/>
      <c r="L47" s="1112"/>
      <c r="M47" s="1110"/>
      <c r="N47" s="1110"/>
      <c r="O47" s="1110"/>
      <c r="P47" s="1110"/>
      <c r="Q47" s="1110"/>
      <c r="R47" s="1110"/>
      <c r="S47" s="1110"/>
      <c r="T47" s="1113"/>
      <c r="U47" s="1114"/>
      <c r="V47" s="1112"/>
      <c r="W47" s="1115"/>
      <c r="X47" s="1044"/>
    </row>
    <row r="48" spans="1:25" ht="12.95" customHeight="1" x14ac:dyDescent="0.2">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2.95" customHeight="1" x14ac:dyDescent="0.2">
      <c r="A49" s="1042"/>
      <c r="B49" s="1043"/>
      <c r="C49" s="1116"/>
      <c r="D49" s="1109"/>
      <c r="E49" s="1116"/>
      <c r="F49" s="1110"/>
      <c r="G49" s="1118">
        <v>38530.672997685186</v>
      </c>
      <c r="H49" s="1114"/>
      <c r="I49" s="1110"/>
      <c r="J49" s="1110" t="s">
        <v>1178</v>
      </c>
      <c r="K49" s="1110"/>
      <c r="L49" s="1112"/>
      <c r="M49" s="1110"/>
      <c r="N49" s="1110"/>
      <c r="O49" s="1110"/>
      <c r="P49" s="1110"/>
      <c r="Q49" s="1110"/>
      <c r="R49" s="1110"/>
      <c r="S49" s="1110"/>
      <c r="T49" s="1113"/>
      <c r="U49" s="1117"/>
      <c r="V49" s="1112"/>
      <c r="W49" s="1115"/>
      <c r="X49" s="1044"/>
    </row>
    <row r="50" spans="1:24" ht="12.95" customHeight="1" x14ac:dyDescent="0.2">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2.95" customHeight="1" x14ac:dyDescent="0.2">
      <c r="A51" s="1042"/>
      <c r="B51" s="1043"/>
      <c r="C51" s="1116"/>
      <c r="D51" s="1116"/>
      <c r="E51" s="1116"/>
      <c r="F51" s="1116"/>
      <c r="G51" s="1116"/>
      <c r="H51" s="1116"/>
      <c r="I51" s="1120"/>
      <c r="J51" s="1120" t="s">
        <v>1179</v>
      </c>
      <c r="K51" s="1120"/>
      <c r="L51" s="1120"/>
      <c r="M51" s="1120"/>
      <c r="N51" s="1120"/>
      <c r="O51" s="1120"/>
      <c r="P51" s="1120"/>
      <c r="Q51" s="1120"/>
      <c r="R51" s="1120"/>
      <c r="S51" s="1120"/>
      <c r="T51" s="1120"/>
      <c r="U51" s="1120"/>
      <c r="V51" s="1120"/>
      <c r="W51" s="1115"/>
      <c r="X51" s="1044"/>
    </row>
    <row r="52" spans="1:24" ht="12.95" customHeight="1" x14ac:dyDescent="0.2">
      <c r="A52" s="1042"/>
      <c r="B52" s="1043"/>
      <c r="C52" s="1116"/>
      <c r="D52" s="1116"/>
      <c r="E52" s="1116"/>
      <c r="F52" s="1116"/>
      <c r="G52" s="1116"/>
      <c r="H52" s="1116"/>
      <c r="I52" s="1120"/>
      <c r="J52" s="1120"/>
      <c r="K52" s="1121" t="s">
        <v>1180</v>
      </c>
      <c r="L52" s="1116"/>
      <c r="M52" s="1116"/>
      <c r="N52" s="1116"/>
      <c r="O52" s="1116"/>
      <c r="P52" s="1116"/>
      <c r="Q52" s="1116"/>
      <c r="R52" s="1116"/>
      <c r="S52" s="1116"/>
      <c r="T52" s="1116"/>
      <c r="U52" s="1121"/>
      <c r="V52" s="1120"/>
      <c r="W52" s="1115"/>
      <c r="X52" s="1044"/>
    </row>
    <row r="53" spans="1:24" ht="12.95" customHeight="1" x14ac:dyDescent="0.2">
      <c r="A53" s="1042"/>
      <c r="B53" s="1043"/>
      <c r="C53" s="1116"/>
      <c r="D53" s="1116"/>
      <c r="E53" s="1116"/>
      <c r="F53" s="1116"/>
      <c r="G53" s="1116"/>
      <c r="H53" s="1116"/>
      <c r="I53" s="1122" t="s">
        <v>1181</v>
      </c>
      <c r="J53" s="1122" t="s">
        <v>1182</v>
      </c>
      <c r="K53" s="1123" t="s">
        <v>1183</v>
      </c>
      <c r="L53" s="1081"/>
      <c r="M53" s="1116" t="s">
        <v>1184</v>
      </c>
      <c r="N53" s="1116"/>
      <c r="O53" s="1081"/>
      <c r="P53" s="1120" t="s">
        <v>1185</v>
      </c>
      <c r="Q53" s="1081"/>
      <c r="R53" s="1116" t="s">
        <v>1186</v>
      </c>
      <c r="S53" s="1081"/>
      <c r="T53" s="1081"/>
      <c r="U53" s="1120"/>
      <c r="V53" s="1120"/>
      <c r="W53" s="1115"/>
      <c r="X53" s="1044"/>
    </row>
    <row r="54" spans="1:24" ht="12.95" customHeight="1" x14ac:dyDescent="0.2">
      <c r="A54" s="1042"/>
      <c r="B54" s="1043"/>
      <c r="C54" s="1116"/>
      <c r="D54" s="1116"/>
      <c r="E54" s="1116"/>
      <c r="F54" s="1116"/>
      <c r="G54" s="1116"/>
      <c r="H54" s="1116"/>
      <c r="I54" s="1081" t="s">
        <v>1187</v>
      </c>
      <c r="J54" s="1081" t="s">
        <v>1188</v>
      </c>
      <c r="K54" s="1081" t="s">
        <v>1189</v>
      </c>
      <c r="L54" s="1081"/>
      <c r="M54" s="1116" t="s">
        <v>1190</v>
      </c>
      <c r="N54" s="1116" t="s">
        <v>1191</v>
      </c>
      <c r="O54" s="1081"/>
      <c r="P54" s="1120" t="s">
        <v>1192</v>
      </c>
      <c r="Q54" s="1081"/>
      <c r="R54" s="1116" t="s">
        <v>1193</v>
      </c>
      <c r="S54" s="1081"/>
      <c r="T54" s="1081"/>
      <c r="U54" s="1120"/>
      <c r="V54" s="1120"/>
      <c r="W54" s="1115"/>
      <c r="X54" s="1044"/>
    </row>
    <row r="55" spans="1:24" ht="5.0999999999999996" customHeight="1" x14ac:dyDescent="0.2">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0999999999999996" customHeight="1" x14ac:dyDescent="0.2">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2.95" customHeight="1" x14ac:dyDescent="0.2">
      <c r="A57" s="1042"/>
      <c r="B57" s="1043"/>
      <c r="C57" s="1116"/>
      <c r="D57" s="1116"/>
      <c r="E57" s="1116"/>
      <c r="F57" s="1124"/>
      <c r="G57" s="1128" t="s">
        <v>1194</v>
      </c>
      <c r="H57" s="1129" t="s">
        <v>396</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2.95" customHeight="1" x14ac:dyDescent="0.2">
      <c r="A58" s="1042"/>
      <c r="B58" s="1043"/>
      <c r="C58" s="1116"/>
      <c r="D58" s="1116"/>
      <c r="E58" s="1116"/>
      <c r="F58" s="1124"/>
      <c r="G58" s="1128"/>
      <c r="H58" s="1129" t="s">
        <v>143</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2.95" customHeight="1" x14ac:dyDescent="0.2">
      <c r="A59" s="1042"/>
      <c r="B59" s="1043"/>
      <c r="C59" s="1116"/>
      <c r="D59" s="1116"/>
      <c r="E59" s="1116"/>
      <c r="F59" s="1124"/>
      <c r="G59" s="1128"/>
      <c r="H59" s="1129" t="s">
        <v>144</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2.95" customHeight="1" x14ac:dyDescent="0.2">
      <c r="A60" s="1042"/>
      <c r="B60" s="1043"/>
      <c r="C60" s="1116"/>
      <c r="D60" s="1116"/>
      <c r="E60" s="1116"/>
      <c r="F60" s="1124"/>
      <c r="G60" s="1128"/>
      <c r="H60" s="1129" t="s">
        <v>145</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2.95" customHeight="1" x14ac:dyDescent="0.2">
      <c r="A61" s="1042"/>
      <c r="B61" s="1043"/>
      <c r="C61" s="1116"/>
      <c r="D61" s="1116"/>
      <c r="E61" s="1116"/>
      <c r="F61" s="1135"/>
      <c r="G61" s="1128"/>
      <c r="H61" s="1129" t="s">
        <v>146</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2.95" customHeight="1" x14ac:dyDescent="0.2">
      <c r="A62" s="1042"/>
      <c r="B62" s="1043"/>
      <c r="C62" s="1116"/>
      <c r="D62" s="1116"/>
      <c r="E62" s="1116"/>
      <c r="F62" s="1136"/>
      <c r="G62" s="1128"/>
      <c r="H62" s="1129" t="s">
        <v>147</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2.95" customHeight="1" x14ac:dyDescent="0.2">
      <c r="A63" s="1042"/>
      <c r="B63" s="1043"/>
      <c r="C63" s="1116"/>
      <c r="D63" s="1116"/>
      <c r="E63" s="1116"/>
      <c r="F63" s="1136"/>
      <c r="G63" s="1128"/>
      <c r="H63" s="1129" t="s">
        <v>148</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2.95" customHeight="1" x14ac:dyDescent="0.2">
      <c r="A64" s="1042"/>
      <c r="B64" s="1043"/>
      <c r="C64" s="1116"/>
      <c r="D64" s="1116"/>
      <c r="E64" s="1116"/>
      <c r="F64" s="1136"/>
      <c r="G64" s="1128"/>
      <c r="H64" s="1129" t="s">
        <v>149</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2.95" customHeight="1" x14ac:dyDescent="0.2">
      <c r="A65" s="1042"/>
      <c r="B65" s="1043"/>
      <c r="C65" s="1116"/>
      <c r="D65" s="1116"/>
      <c r="E65" s="1116"/>
      <c r="F65" s="1136"/>
      <c r="G65" s="1128"/>
      <c r="H65" s="1129" t="s">
        <v>150</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2.95" customHeight="1" x14ac:dyDescent="0.2">
      <c r="A66" s="1042"/>
      <c r="B66" s="1043"/>
      <c r="C66" s="1116"/>
      <c r="D66" s="1116"/>
      <c r="E66" s="1116"/>
      <c r="F66" s="1136"/>
      <c r="G66" s="1128"/>
      <c r="H66" s="1129" t="s">
        <v>151</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2.95" customHeight="1" x14ac:dyDescent="0.2">
      <c r="A67" s="1042"/>
      <c r="B67" s="1043"/>
      <c r="C67" s="1116"/>
      <c r="D67" s="1116"/>
      <c r="E67" s="1116"/>
      <c r="F67" s="1124"/>
      <c r="G67" s="1128" t="s">
        <v>1195</v>
      </c>
      <c r="H67" s="1129" t="s">
        <v>396</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2.95" hidden="1" customHeight="1" outlineLevel="1" x14ac:dyDescent="0.2">
      <c r="A68" s="1042"/>
      <c r="B68" s="1043"/>
      <c r="C68" s="1116"/>
      <c r="D68" s="1116"/>
      <c r="E68" s="1116"/>
      <c r="F68" s="1124"/>
      <c r="G68" s="1128"/>
      <c r="H68" s="1129" t="s">
        <v>143</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2.95" hidden="1" customHeight="1" outlineLevel="1" x14ac:dyDescent="0.2">
      <c r="A69" s="1042"/>
      <c r="B69" s="1043"/>
      <c r="C69" s="1116"/>
      <c r="D69" s="1116"/>
      <c r="E69" s="1116"/>
      <c r="F69" s="1124"/>
      <c r="G69" s="1128"/>
      <c r="H69" s="1129" t="s">
        <v>144</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2.95" hidden="1" customHeight="1" outlineLevel="1" x14ac:dyDescent="0.2">
      <c r="A70" s="1042"/>
      <c r="B70" s="1043"/>
      <c r="C70" s="1116"/>
      <c r="D70" s="1116"/>
      <c r="E70" s="1116"/>
      <c r="F70" s="1124"/>
      <c r="G70" s="1128"/>
      <c r="H70" s="1129" t="s">
        <v>145</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2.95" hidden="1" customHeight="1" outlineLevel="1" x14ac:dyDescent="0.2">
      <c r="A71" s="1042"/>
      <c r="B71" s="1043"/>
      <c r="C71" s="1116"/>
      <c r="D71" s="1116"/>
      <c r="E71" s="1116"/>
      <c r="F71" s="1135"/>
      <c r="G71" s="1128"/>
      <c r="H71" s="1129" t="s">
        <v>146</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2.95" hidden="1" customHeight="1" outlineLevel="1" x14ac:dyDescent="0.2">
      <c r="A72" s="1042"/>
      <c r="B72" s="1043"/>
      <c r="C72" s="1116"/>
      <c r="D72" s="1116"/>
      <c r="E72" s="1116"/>
      <c r="F72" s="1136"/>
      <c r="G72" s="1128"/>
      <c r="H72" s="1129" t="s">
        <v>147</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2.95" hidden="1" customHeight="1" outlineLevel="1" x14ac:dyDescent="0.2">
      <c r="A73" s="1042"/>
      <c r="B73" s="1043"/>
      <c r="C73" s="1116"/>
      <c r="D73" s="1116"/>
      <c r="E73" s="1116"/>
      <c r="F73" s="1136"/>
      <c r="G73" s="1128"/>
      <c r="H73" s="1129" t="s">
        <v>148</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2.95" hidden="1" customHeight="1" outlineLevel="1" x14ac:dyDescent="0.2">
      <c r="A74" s="1042"/>
      <c r="B74" s="1043"/>
      <c r="C74" s="1116"/>
      <c r="D74" s="1116"/>
      <c r="E74" s="1116"/>
      <c r="F74" s="1136"/>
      <c r="G74" s="1128"/>
      <c r="H74" s="1129" t="s">
        <v>149</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2.95" hidden="1" customHeight="1" outlineLevel="1" x14ac:dyDescent="0.2">
      <c r="A75" s="1042"/>
      <c r="B75" s="1043"/>
      <c r="C75" s="1116"/>
      <c r="D75" s="1116"/>
      <c r="E75" s="1116"/>
      <c r="F75" s="1136"/>
      <c r="G75" s="1128"/>
      <c r="H75" s="1129" t="s">
        <v>150</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2.95" hidden="1" customHeight="1" outlineLevel="1" x14ac:dyDescent="0.2">
      <c r="A76" s="1042"/>
      <c r="B76" s="1043"/>
      <c r="C76" s="1116"/>
      <c r="D76" s="1116"/>
      <c r="E76" s="1116"/>
      <c r="F76" s="1136"/>
      <c r="G76" s="1128"/>
      <c r="H76" s="1129" t="s">
        <v>151</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2.95" hidden="1" customHeight="1" outlineLevel="1" x14ac:dyDescent="0.2">
      <c r="A77" s="1042"/>
      <c r="B77" s="1043"/>
      <c r="C77" s="1116"/>
      <c r="D77" s="1116"/>
      <c r="E77" s="1116"/>
      <c r="F77" s="1124"/>
      <c r="G77" s="1128" t="s">
        <v>1196</v>
      </c>
      <c r="H77" s="1129" t="s">
        <v>396</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2.95" hidden="1" customHeight="1" outlineLevel="1" x14ac:dyDescent="0.2">
      <c r="A78" s="1042"/>
      <c r="B78" s="1043"/>
      <c r="C78" s="1116"/>
      <c r="D78" s="1116"/>
      <c r="E78" s="1116"/>
      <c r="F78" s="1124"/>
      <c r="G78" s="1128"/>
      <c r="H78" s="1129" t="s">
        <v>143</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2.95" hidden="1" customHeight="1" outlineLevel="1" x14ac:dyDescent="0.2">
      <c r="A79" s="1042"/>
      <c r="B79" s="1043"/>
      <c r="C79" s="1116"/>
      <c r="D79" s="1116"/>
      <c r="E79" s="1116"/>
      <c r="F79" s="1124"/>
      <c r="G79" s="1128"/>
      <c r="H79" s="1129" t="s">
        <v>144</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2.95" hidden="1" customHeight="1" outlineLevel="1" x14ac:dyDescent="0.2">
      <c r="A80" s="1042"/>
      <c r="B80" s="1043"/>
      <c r="C80" s="1116"/>
      <c r="D80" s="1116"/>
      <c r="E80" s="1116"/>
      <c r="F80" s="1124"/>
      <c r="G80" s="1128"/>
      <c r="H80" s="1129" t="s">
        <v>145</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2.95" hidden="1" customHeight="1" outlineLevel="1" x14ac:dyDescent="0.2">
      <c r="A81" s="1042"/>
      <c r="B81" s="1043"/>
      <c r="C81" s="1116"/>
      <c r="D81" s="1116"/>
      <c r="E81" s="1116"/>
      <c r="F81" s="1135"/>
      <c r="G81" s="1128"/>
      <c r="H81" s="1129" t="s">
        <v>146</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2.95" hidden="1" customHeight="1" outlineLevel="1" x14ac:dyDescent="0.2">
      <c r="A82" s="1042"/>
      <c r="B82" s="1043"/>
      <c r="C82" s="1116"/>
      <c r="D82" s="1116"/>
      <c r="E82" s="1116"/>
      <c r="F82" s="1136"/>
      <c r="G82" s="1128"/>
      <c r="H82" s="1129" t="s">
        <v>147</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2.95" hidden="1" customHeight="1" outlineLevel="1" x14ac:dyDescent="0.2">
      <c r="A83" s="1042"/>
      <c r="B83" s="1043"/>
      <c r="C83" s="1116"/>
      <c r="D83" s="1116"/>
      <c r="E83" s="1116"/>
      <c r="F83" s="1136"/>
      <c r="G83" s="1128"/>
      <c r="H83" s="1129" t="s">
        <v>148</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2.95" hidden="1" customHeight="1" outlineLevel="1" x14ac:dyDescent="0.2">
      <c r="A84" s="1042"/>
      <c r="B84" s="1043"/>
      <c r="C84" s="1116"/>
      <c r="D84" s="1116"/>
      <c r="E84" s="1116"/>
      <c r="F84" s="1136"/>
      <c r="G84" s="1128"/>
      <c r="H84" s="1129" t="s">
        <v>149</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2.95" hidden="1" customHeight="1" outlineLevel="1" x14ac:dyDescent="0.2">
      <c r="A85" s="1042"/>
      <c r="B85" s="1043"/>
      <c r="C85" s="1116"/>
      <c r="D85" s="1116"/>
      <c r="E85" s="1116"/>
      <c r="F85" s="1136"/>
      <c r="G85" s="1128"/>
      <c r="H85" s="1129" t="s">
        <v>150</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2.95" hidden="1" customHeight="1" outlineLevel="1" x14ac:dyDescent="0.2">
      <c r="A86" s="1042"/>
      <c r="B86" s="1043"/>
      <c r="C86" s="1116"/>
      <c r="D86" s="1116"/>
      <c r="E86" s="1116"/>
      <c r="F86" s="1136"/>
      <c r="G86" s="1128"/>
      <c r="H86" s="1129" t="s">
        <v>151</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2.95" hidden="1" customHeight="1" outlineLevel="1" x14ac:dyDescent="0.2">
      <c r="A87" s="1042"/>
      <c r="B87" s="1043"/>
      <c r="C87" s="1116"/>
      <c r="D87" s="1116"/>
      <c r="E87" s="1116"/>
      <c r="F87" s="1124"/>
      <c r="G87" s="1128" t="s">
        <v>1197</v>
      </c>
      <c r="H87" s="1129" t="s">
        <v>396</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2.95" hidden="1" customHeight="1" outlineLevel="1" x14ac:dyDescent="0.2">
      <c r="A88" s="1042"/>
      <c r="B88" s="1043"/>
      <c r="C88" s="1116"/>
      <c r="D88" s="1116"/>
      <c r="E88" s="1116"/>
      <c r="F88" s="1124"/>
      <c r="G88" s="1128"/>
      <c r="H88" s="1129" t="s">
        <v>143</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2.95" hidden="1" customHeight="1" outlineLevel="1" x14ac:dyDescent="0.2">
      <c r="A89" s="1042"/>
      <c r="B89" s="1043"/>
      <c r="C89" s="1116"/>
      <c r="D89" s="1116"/>
      <c r="E89" s="1116"/>
      <c r="F89" s="1124"/>
      <c r="G89" s="1128"/>
      <c r="H89" s="1129" t="s">
        <v>144</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2.95" hidden="1" customHeight="1" outlineLevel="1" x14ac:dyDescent="0.2">
      <c r="A90" s="1042"/>
      <c r="B90" s="1043"/>
      <c r="C90" s="1116"/>
      <c r="D90" s="1116"/>
      <c r="E90" s="1116"/>
      <c r="F90" s="1124"/>
      <c r="G90" s="1128"/>
      <c r="H90" s="1129" t="s">
        <v>145</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2.95" hidden="1" customHeight="1" outlineLevel="1" x14ac:dyDescent="0.2">
      <c r="A91" s="1042"/>
      <c r="B91" s="1043"/>
      <c r="C91" s="1116"/>
      <c r="D91" s="1116"/>
      <c r="E91" s="1116"/>
      <c r="F91" s="1135"/>
      <c r="G91" s="1128"/>
      <c r="H91" s="1129" t="s">
        <v>146</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2.95" hidden="1" customHeight="1" outlineLevel="1" x14ac:dyDescent="0.2">
      <c r="A92" s="1042"/>
      <c r="B92" s="1043"/>
      <c r="C92" s="1116"/>
      <c r="D92" s="1116"/>
      <c r="E92" s="1116"/>
      <c r="F92" s="1136"/>
      <c r="G92" s="1128"/>
      <c r="H92" s="1129" t="s">
        <v>147</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2.95" hidden="1" customHeight="1" outlineLevel="1" x14ac:dyDescent="0.2">
      <c r="A93" s="1042"/>
      <c r="B93" s="1043"/>
      <c r="C93" s="1116"/>
      <c r="D93" s="1116"/>
      <c r="E93" s="1116"/>
      <c r="F93" s="1136"/>
      <c r="G93" s="1128"/>
      <c r="H93" s="1129" t="s">
        <v>148</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2.95" hidden="1" customHeight="1" outlineLevel="1" x14ac:dyDescent="0.2">
      <c r="A94" s="1042"/>
      <c r="B94" s="1043"/>
      <c r="C94" s="1116"/>
      <c r="D94" s="1116"/>
      <c r="E94" s="1116"/>
      <c r="F94" s="1136"/>
      <c r="G94" s="1128"/>
      <c r="H94" s="1129" t="s">
        <v>149</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2.95" hidden="1" customHeight="1" outlineLevel="1" x14ac:dyDescent="0.2">
      <c r="A95" s="1042"/>
      <c r="B95" s="1043"/>
      <c r="C95" s="1116"/>
      <c r="D95" s="1116"/>
      <c r="E95" s="1116"/>
      <c r="F95" s="1136"/>
      <c r="G95" s="1128"/>
      <c r="H95" s="1129" t="s">
        <v>150</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2.95" hidden="1" customHeight="1" outlineLevel="1" x14ac:dyDescent="0.2">
      <c r="A96" s="1042"/>
      <c r="B96" s="1043"/>
      <c r="C96" s="1116"/>
      <c r="D96" s="1116"/>
      <c r="E96" s="1116"/>
      <c r="F96" s="1136"/>
      <c r="G96" s="1128"/>
      <c r="H96" s="1129" t="s">
        <v>151</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2.95" hidden="1" customHeight="1" outlineLevel="1" x14ac:dyDescent="0.2">
      <c r="A97" s="1042"/>
      <c r="B97" s="1043"/>
      <c r="C97" s="1116"/>
      <c r="D97" s="1116"/>
      <c r="E97" s="1116"/>
      <c r="F97" s="1124"/>
      <c r="G97" s="1128" t="s">
        <v>1198</v>
      </c>
      <c r="H97" s="1129" t="s">
        <v>396</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2.95" hidden="1" customHeight="1" outlineLevel="1" x14ac:dyDescent="0.2">
      <c r="A98" s="1042"/>
      <c r="B98" s="1043"/>
      <c r="C98" s="1116"/>
      <c r="D98" s="1116"/>
      <c r="E98" s="1116"/>
      <c r="F98" s="1124"/>
      <c r="G98" s="1128"/>
      <c r="H98" s="1129" t="s">
        <v>143</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2.95" hidden="1" customHeight="1" outlineLevel="1" x14ac:dyDescent="0.2">
      <c r="A99" s="1042"/>
      <c r="B99" s="1043"/>
      <c r="C99" s="1116"/>
      <c r="D99" s="1116"/>
      <c r="E99" s="1116"/>
      <c r="F99" s="1124"/>
      <c r="G99" s="1128"/>
      <c r="H99" s="1129" t="s">
        <v>144</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2.95" hidden="1" customHeight="1" outlineLevel="1" x14ac:dyDescent="0.2">
      <c r="A100" s="1042"/>
      <c r="B100" s="1043"/>
      <c r="C100" s="1116"/>
      <c r="D100" s="1116"/>
      <c r="E100" s="1116"/>
      <c r="F100" s="1124"/>
      <c r="G100" s="1128"/>
      <c r="H100" s="1129" t="s">
        <v>145</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2.95" hidden="1" customHeight="1" outlineLevel="1" x14ac:dyDescent="0.2">
      <c r="A101" s="1042"/>
      <c r="B101" s="1043"/>
      <c r="C101" s="1116"/>
      <c r="D101" s="1116"/>
      <c r="E101" s="1116"/>
      <c r="F101" s="1135"/>
      <c r="G101" s="1128"/>
      <c r="H101" s="1129" t="s">
        <v>146</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2.95" hidden="1" customHeight="1" outlineLevel="1" x14ac:dyDescent="0.2">
      <c r="A102" s="1042"/>
      <c r="B102" s="1043"/>
      <c r="C102" s="1116"/>
      <c r="D102" s="1116"/>
      <c r="E102" s="1116"/>
      <c r="F102" s="1136"/>
      <c r="G102" s="1128"/>
      <c r="H102" s="1129" t="s">
        <v>147</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2.95" hidden="1" customHeight="1" outlineLevel="1" x14ac:dyDescent="0.2">
      <c r="A103" s="1042"/>
      <c r="B103" s="1043"/>
      <c r="C103" s="1116"/>
      <c r="D103" s="1116"/>
      <c r="E103" s="1116"/>
      <c r="F103" s="1136"/>
      <c r="G103" s="1128"/>
      <c r="H103" s="1129" t="s">
        <v>148</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2.95" hidden="1" customHeight="1" outlineLevel="1" x14ac:dyDescent="0.2">
      <c r="A104" s="1042"/>
      <c r="B104" s="1043"/>
      <c r="C104" s="1116"/>
      <c r="D104" s="1116"/>
      <c r="E104" s="1116"/>
      <c r="F104" s="1136"/>
      <c r="G104" s="1128"/>
      <c r="H104" s="1129" t="s">
        <v>149</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2.95" hidden="1" customHeight="1" outlineLevel="1" x14ac:dyDescent="0.2">
      <c r="A105" s="1042"/>
      <c r="B105" s="1043"/>
      <c r="C105" s="1116"/>
      <c r="D105" s="1116"/>
      <c r="E105" s="1116"/>
      <c r="F105" s="1136"/>
      <c r="G105" s="1128"/>
      <c r="H105" s="1129" t="s">
        <v>150</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2.95" hidden="1" customHeight="1" outlineLevel="1" x14ac:dyDescent="0.2">
      <c r="A106" s="1042"/>
      <c r="B106" s="1043"/>
      <c r="C106" s="1116"/>
      <c r="D106" s="1116"/>
      <c r="E106" s="1116"/>
      <c r="F106" s="1136"/>
      <c r="G106" s="1128"/>
      <c r="H106" s="1129" t="s">
        <v>151</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2.95" hidden="1" customHeight="1" outlineLevel="1" x14ac:dyDescent="0.2">
      <c r="A107" s="1042"/>
      <c r="B107" s="1043"/>
      <c r="C107" s="1116"/>
      <c r="D107" s="1116"/>
      <c r="E107" s="1116"/>
      <c r="F107" s="1124"/>
      <c r="G107" s="1128" t="s">
        <v>1199</v>
      </c>
      <c r="H107" s="1129" t="s">
        <v>396</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2.95" hidden="1" customHeight="1" outlineLevel="1" x14ac:dyDescent="0.2">
      <c r="A108" s="1042"/>
      <c r="B108" s="1043"/>
      <c r="C108" s="1116"/>
      <c r="D108" s="1116"/>
      <c r="E108" s="1116"/>
      <c r="F108" s="1124"/>
      <c r="G108" s="1128"/>
      <c r="H108" s="1129" t="s">
        <v>143</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2.95" hidden="1" customHeight="1" outlineLevel="1" x14ac:dyDescent="0.2">
      <c r="A109" s="1042"/>
      <c r="B109" s="1043"/>
      <c r="C109" s="1116"/>
      <c r="D109" s="1116"/>
      <c r="E109" s="1116"/>
      <c r="F109" s="1124"/>
      <c r="G109" s="1128"/>
      <c r="H109" s="1129" t="s">
        <v>144</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2.95" hidden="1" customHeight="1" outlineLevel="1" x14ac:dyDescent="0.2">
      <c r="A110" s="1042"/>
      <c r="B110" s="1043"/>
      <c r="C110" s="1116"/>
      <c r="D110" s="1116"/>
      <c r="E110" s="1116"/>
      <c r="F110" s="1124"/>
      <c r="G110" s="1128"/>
      <c r="H110" s="1129" t="s">
        <v>145</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2.95" hidden="1" customHeight="1" outlineLevel="1" x14ac:dyDescent="0.2">
      <c r="A111" s="1042"/>
      <c r="B111" s="1043"/>
      <c r="C111" s="1116"/>
      <c r="D111" s="1116"/>
      <c r="E111" s="1116"/>
      <c r="F111" s="1135"/>
      <c r="G111" s="1128"/>
      <c r="H111" s="1129" t="s">
        <v>146</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2.95" hidden="1" customHeight="1" outlineLevel="1" x14ac:dyDescent="0.2">
      <c r="A112" s="1042"/>
      <c r="B112" s="1043"/>
      <c r="C112" s="1116"/>
      <c r="D112" s="1116"/>
      <c r="E112" s="1116"/>
      <c r="F112" s="1136"/>
      <c r="G112" s="1128"/>
      <c r="H112" s="1129" t="s">
        <v>147</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2.95" hidden="1" customHeight="1" outlineLevel="1" x14ac:dyDescent="0.2">
      <c r="A113" s="1042"/>
      <c r="B113" s="1043"/>
      <c r="C113" s="1116"/>
      <c r="D113" s="1116"/>
      <c r="E113" s="1116"/>
      <c r="F113" s="1136"/>
      <c r="G113" s="1128"/>
      <c r="H113" s="1129" t="s">
        <v>148</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2.95" hidden="1" customHeight="1" outlineLevel="1" x14ac:dyDescent="0.2">
      <c r="A114" s="1042"/>
      <c r="B114" s="1043"/>
      <c r="C114" s="1116"/>
      <c r="D114" s="1116"/>
      <c r="E114" s="1116"/>
      <c r="F114" s="1136"/>
      <c r="G114" s="1128"/>
      <c r="H114" s="1129" t="s">
        <v>149</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2.95" hidden="1" customHeight="1" outlineLevel="1" x14ac:dyDescent="0.2">
      <c r="A115" s="1042"/>
      <c r="B115" s="1043"/>
      <c r="C115" s="1116"/>
      <c r="D115" s="1116"/>
      <c r="E115" s="1116"/>
      <c r="F115" s="1136"/>
      <c r="G115" s="1128"/>
      <c r="H115" s="1129" t="s">
        <v>150</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2.95" hidden="1" customHeight="1" outlineLevel="1" x14ac:dyDescent="0.2">
      <c r="A116" s="1042"/>
      <c r="B116" s="1043"/>
      <c r="C116" s="1116"/>
      <c r="D116" s="1116"/>
      <c r="E116" s="1116"/>
      <c r="F116" s="1136"/>
      <c r="G116" s="1128"/>
      <c r="H116" s="1129" t="s">
        <v>151</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2.95" hidden="1" customHeight="1" outlineLevel="1" x14ac:dyDescent="0.2">
      <c r="A117" s="1042"/>
      <c r="B117" s="1043"/>
      <c r="C117" s="1116"/>
      <c r="D117" s="1116"/>
      <c r="E117" s="1116"/>
      <c r="F117" s="1124"/>
      <c r="G117" s="1128" t="s">
        <v>1200</v>
      </c>
      <c r="H117" s="1129" t="s">
        <v>396</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2.95" hidden="1" customHeight="1" outlineLevel="1" x14ac:dyDescent="0.2">
      <c r="A118" s="1042"/>
      <c r="B118" s="1043"/>
      <c r="C118" s="1116"/>
      <c r="D118" s="1116"/>
      <c r="E118" s="1116"/>
      <c r="F118" s="1124"/>
      <c r="G118" s="1128"/>
      <c r="H118" s="1129" t="s">
        <v>143</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2.95" hidden="1" customHeight="1" outlineLevel="1" x14ac:dyDescent="0.2">
      <c r="A119" s="1042"/>
      <c r="B119" s="1043"/>
      <c r="C119" s="1116"/>
      <c r="D119" s="1116"/>
      <c r="E119" s="1116"/>
      <c r="F119" s="1124"/>
      <c r="G119" s="1128"/>
      <c r="H119" s="1129" t="s">
        <v>144</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2.95" hidden="1" customHeight="1" outlineLevel="1" x14ac:dyDescent="0.2">
      <c r="A120" s="1042"/>
      <c r="B120" s="1043"/>
      <c r="C120" s="1116"/>
      <c r="D120" s="1116"/>
      <c r="E120" s="1116"/>
      <c r="F120" s="1124"/>
      <c r="G120" s="1128"/>
      <c r="H120" s="1129" t="s">
        <v>145</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2.95" hidden="1" customHeight="1" outlineLevel="1" x14ac:dyDescent="0.2">
      <c r="A121" s="1042"/>
      <c r="B121" s="1043"/>
      <c r="C121" s="1116"/>
      <c r="D121" s="1116"/>
      <c r="E121" s="1116"/>
      <c r="F121" s="1135"/>
      <c r="G121" s="1128"/>
      <c r="H121" s="1129" t="s">
        <v>146</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2.95" hidden="1" customHeight="1" outlineLevel="1" x14ac:dyDescent="0.2">
      <c r="A122" s="1042"/>
      <c r="B122" s="1043"/>
      <c r="C122" s="1116"/>
      <c r="D122" s="1116"/>
      <c r="E122" s="1116"/>
      <c r="F122" s="1136"/>
      <c r="G122" s="1128"/>
      <c r="H122" s="1129" t="s">
        <v>147</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2.95" hidden="1" customHeight="1" outlineLevel="1" x14ac:dyDescent="0.2">
      <c r="A123" s="1042"/>
      <c r="B123" s="1043"/>
      <c r="C123" s="1116"/>
      <c r="D123" s="1116"/>
      <c r="E123" s="1116"/>
      <c r="F123" s="1136"/>
      <c r="G123" s="1128"/>
      <c r="H123" s="1129" t="s">
        <v>148</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2.95" hidden="1" customHeight="1" outlineLevel="1" x14ac:dyDescent="0.2">
      <c r="A124" s="1042"/>
      <c r="B124" s="1043"/>
      <c r="C124" s="1116"/>
      <c r="D124" s="1116"/>
      <c r="E124" s="1116"/>
      <c r="F124" s="1136"/>
      <c r="G124" s="1128"/>
      <c r="H124" s="1129" t="s">
        <v>149</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2.95" hidden="1" customHeight="1" outlineLevel="1" x14ac:dyDescent="0.2">
      <c r="A125" s="1042"/>
      <c r="B125" s="1043"/>
      <c r="C125" s="1116"/>
      <c r="D125" s="1116"/>
      <c r="E125" s="1116"/>
      <c r="F125" s="1136"/>
      <c r="G125" s="1128"/>
      <c r="H125" s="1129" t="s">
        <v>150</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2.95" hidden="1" customHeight="1" outlineLevel="1" x14ac:dyDescent="0.2">
      <c r="A126" s="1042"/>
      <c r="B126" s="1043"/>
      <c r="C126" s="1116"/>
      <c r="D126" s="1116"/>
      <c r="E126" s="1116"/>
      <c r="F126" s="1136"/>
      <c r="G126" s="1128"/>
      <c r="H126" s="1129" t="s">
        <v>151</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2.95" hidden="1" customHeight="1" outlineLevel="1" x14ac:dyDescent="0.2">
      <c r="A127" s="1042"/>
      <c r="B127" s="1043"/>
      <c r="C127" s="1116"/>
      <c r="D127" s="1116"/>
      <c r="E127" s="1116"/>
      <c r="F127" s="1124"/>
      <c r="G127" s="1128" t="s">
        <v>1201</v>
      </c>
      <c r="H127" s="1129" t="s">
        <v>396</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2.95" hidden="1" customHeight="1" outlineLevel="1" x14ac:dyDescent="0.2">
      <c r="A128" s="1042"/>
      <c r="B128" s="1043"/>
      <c r="C128" s="1116"/>
      <c r="D128" s="1116"/>
      <c r="E128" s="1116"/>
      <c r="F128" s="1124"/>
      <c r="G128" s="1128"/>
      <c r="H128" s="1129" t="s">
        <v>143</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2.95" hidden="1" customHeight="1" outlineLevel="1" x14ac:dyDescent="0.2">
      <c r="A129" s="1042"/>
      <c r="B129" s="1043"/>
      <c r="C129" s="1116"/>
      <c r="D129" s="1116"/>
      <c r="E129" s="1116"/>
      <c r="F129" s="1124"/>
      <c r="G129" s="1128"/>
      <c r="H129" s="1129" t="s">
        <v>144</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2.95" hidden="1" customHeight="1" outlineLevel="1" x14ac:dyDescent="0.2">
      <c r="A130" s="1042"/>
      <c r="B130" s="1043"/>
      <c r="C130" s="1116"/>
      <c r="D130" s="1116"/>
      <c r="E130" s="1116"/>
      <c r="F130" s="1124"/>
      <c r="G130" s="1128"/>
      <c r="H130" s="1129" t="s">
        <v>145</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2.95" hidden="1" customHeight="1" outlineLevel="1" x14ac:dyDescent="0.2">
      <c r="A131" s="1042"/>
      <c r="B131" s="1043"/>
      <c r="C131" s="1116"/>
      <c r="D131" s="1116"/>
      <c r="E131" s="1116"/>
      <c r="F131" s="1135"/>
      <c r="G131" s="1128"/>
      <c r="H131" s="1129" t="s">
        <v>146</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2.95" hidden="1" customHeight="1" outlineLevel="1" x14ac:dyDescent="0.2">
      <c r="A132" s="1042"/>
      <c r="B132" s="1043"/>
      <c r="C132" s="1116"/>
      <c r="D132" s="1116"/>
      <c r="E132" s="1116"/>
      <c r="F132" s="1136"/>
      <c r="G132" s="1128"/>
      <c r="H132" s="1129" t="s">
        <v>147</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2.95" hidden="1" customHeight="1" outlineLevel="1" x14ac:dyDescent="0.2">
      <c r="A133" s="1042"/>
      <c r="B133" s="1043"/>
      <c r="C133" s="1116"/>
      <c r="D133" s="1116"/>
      <c r="E133" s="1116"/>
      <c r="F133" s="1136"/>
      <c r="G133" s="1128"/>
      <c r="H133" s="1129" t="s">
        <v>148</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2.95" hidden="1" customHeight="1" outlineLevel="1" x14ac:dyDescent="0.2">
      <c r="A134" s="1042"/>
      <c r="B134" s="1043"/>
      <c r="C134" s="1116"/>
      <c r="D134" s="1116"/>
      <c r="E134" s="1116"/>
      <c r="F134" s="1136"/>
      <c r="G134" s="1128"/>
      <c r="H134" s="1129" t="s">
        <v>149</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2.95" hidden="1" customHeight="1" outlineLevel="1" x14ac:dyDescent="0.2">
      <c r="A135" s="1042"/>
      <c r="B135" s="1043"/>
      <c r="C135" s="1116"/>
      <c r="D135" s="1116"/>
      <c r="E135" s="1116"/>
      <c r="F135" s="1136"/>
      <c r="G135" s="1128"/>
      <c r="H135" s="1129" t="s">
        <v>150</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2.95" hidden="1" customHeight="1" outlineLevel="1" x14ac:dyDescent="0.2">
      <c r="A136" s="1042"/>
      <c r="B136" s="1043"/>
      <c r="C136" s="1116"/>
      <c r="D136" s="1116"/>
      <c r="E136" s="1116"/>
      <c r="F136" s="1136"/>
      <c r="G136" s="1128"/>
      <c r="H136" s="1129" t="s">
        <v>151</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2.95" hidden="1" customHeight="1" outlineLevel="1" x14ac:dyDescent="0.2">
      <c r="A137" s="1042"/>
      <c r="B137" s="1043"/>
      <c r="C137" s="1116"/>
      <c r="D137" s="1116"/>
      <c r="E137" s="1116"/>
      <c r="F137" s="1124"/>
      <c r="G137" s="1128" t="s">
        <v>1202</v>
      </c>
      <c r="H137" s="1129" t="s">
        <v>396</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2.95" hidden="1" customHeight="1" outlineLevel="1" x14ac:dyDescent="0.2">
      <c r="A138" s="1042"/>
      <c r="B138" s="1043"/>
      <c r="C138" s="1116"/>
      <c r="D138" s="1116"/>
      <c r="E138" s="1116"/>
      <c r="F138" s="1124"/>
      <c r="G138" s="1128"/>
      <c r="H138" s="1129" t="s">
        <v>143</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2.95" hidden="1" customHeight="1" outlineLevel="1" x14ac:dyDescent="0.2">
      <c r="A139" s="1042"/>
      <c r="B139" s="1043"/>
      <c r="C139" s="1116"/>
      <c r="D139" s="1116"/>
      <c r="E139" s="1116"/>
      <c r="F139" s="1124"/>
      <c r="G139" s="1128"/>
      <c r="H139" s="1129" t="s">
        <v>144</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2.95" hidden="1" customHeight="1" outlineLevel="1" x14ac:dyDescent="0.2">
      <c r="A140" s="1042"/>
      <c r="B140" s="1043"/>
      <c r="C140" s="1116"/>
      <c r="D140" s="1116"/>
      <c r="E140" s="1116"/>
      <c r="F140" s="1124"/>
      <c r="G140" s="1128"/>
      <c r="H140" s="1129" t="s">
        <v>145</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2.95" hidden="1" customHeight="1" outlineLevel="1" x14ac:dyDescent="0.2">
      <c r="A141" s="1042"/>
      <c r="B141" s="1043"/>
      <c r="C141" s="1116"/>
      <c r="D141" s="1116"/>
      <c r="E141" s="1116"/>
      <c r="F141" s="1135"/>
      <c r="G141" s="1128"/>
      <c r="H141" s="1129" t="s">
        <v>146</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2.95" hidden="1" customHeight="1" outlineLevel="1" x14ac:dyDescent="0.2">
      <c r="A142" s="1042"/>
      <c r="B142" s="1043"/>
      <c r="C142" s="1116"/>
      <c r="D142" s="1116"/>
      <c r="E142" s="1116"/>
      <c r="F142" s="1136"/>
      <c r="G142" s="1128"/>
      <c r="H142" s="1129" t="s">
        <v>147</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2.95" hidden="1" customHeight="1" outlineLevel="1" x14ac:dyDescent="0.2">
      <c r="A143" s="1042"/>
      <c r="B143" s="1043"/>
      <c r="C143" s="1116"/>
      <c r="D143" s="1116"/>
      <c r="E143" s="1116"/>
      <c r="F143" s="1136"/>
      <c r="G143" s="1128"/>
      <c r="H143" s="1129" t="s">
        <v>148</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2.95" hidden="1" customHeight="1" outlineLevel="1" x14ac:dyDescent="0.2">
      <c r="A144" s="1042"/>
      <c r="B144" s="1043"/>
      <c r="C144" s="1116"/>
      <c r="D144" s="1116"/>
      <c r="E144" s="1116"/>
      <c r="F144" s="1136"/>
      <c r="G144" s="1128"/>
      <c r="H144" s="1129" t="s">
        <v>149</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2.95" hidden="1" customHeight="1" outlineLevel="1" x14ac:dyDescent="0.2">
      <c r="A145" s="1042"/>
      <c r="B145" s="1043"/>
      <c r="C145" s="1116"/>
      <c r="D145" s="1116"/>
      <c r="E145" s="1116"/>
      <c r="F145" s="1136"/>
      <c r="G145" s="1128"/>
      <c r="H145" s="1129" t="s">
        <v>150</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2.95" hidden="1" customHeight="1" outlineLevel="1" x14ac:dyDescent="0.2">
      <c r="A146" s="1042"/>
      <c r="B146" s="1043"/>
      <c r="C146" s="1116"/>
      <c r="D146" s="1116"/>
      <c r="E146" s="1116"/>
      <c r="F146" s="1136"/>
      <c r="G146" s="1128"/>
      <c r="H146" s="1129" t="s">
        <v>151</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2.95" hidden="1" customHeight="1" outlineLevel="1" x14ac:dyDescent="0.2">
      <c r="A147" s="1042"/>
      <c r="B147" s="1043"/>
      <c r="C147" s="1116"/>
      <c r="D147" s="1116"/>
      <c r="E147" s="1116"/>
      <c r="F147" s="1124"/>
      <c r="G147" s="1128" t="s">
        <v>1203</v>
      </c>
      <c r="H147" s="1129" t="s">
        <v>396</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2.95" hidden="1" customHeight="1" outlineLevel="1" x14ac:dyDescent="0.2">
      <c r="A148" s="1042"/>
      <c r="B148" s="1043"/>
      <c r="C148" s="1116"/>
      <c r="D148" s="1116"/>
      <c r="E148" s="1116"/>
      <c r="F148" s="1124"/>
      <c r="G148" s="1128"/>
      <c r="H148" s="1129" t="s">
        <v>143</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2.95" hidden="1" customHeight="1" outlineLevel="1" x14ac:dyDescent="0.2">
      <c r="A149" s="1042"/>
      <c r="B149" s="1043"/>
      <c r="C149" s="1116"/>
      <c r="D149" s="1116"/>
      <c r="E149" s="1116"/>
      <c r="F149" s="1124"/>
      <c r="G149" s="1128"/>
      <c r="H149" s="1129" t="s">
        <v>144</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2.95" hidden="1" customHeight="1" outlineLevel="1" x14ac:dyDescent="0.2">
      <c r="A150" s="1042"/>
      <c r="B150" s="1043"/>
      <c r="C150" s="1116"/>
      <c r="D150" s="1116"/>
      <c r="E150" s="1116"/>
      <c r="F150" s="1124"/>
      <c r="G150" s="1128"/>
      <c r="H150" s="1129" t="s">
        <v>145</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2.95" hidden="1" customHeight="1" outlineLevel="1" x14ac:dyDescent="0.2">
      <c r="A151" s="1042"/>
      <c r="B151" s="1043"/>
      <c r="C151" s="1116"/>
      <c r="D151" s="1116"/>
      <c r="E151" s="1116"/>
      <c r="F151" s="1135"/>
      <c r="G151" s="1128"/>
      <c r="H151" s="1129" t="s">
        <v>146</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2.95" hidden="1" customHeight="1" outlineLevel="1" x14ac:dyDescent="0.2">
      <c r="A152" s="1042"/>
      <c r="B152" s="1043"/>
      <c r="C152" s="1116"/>
      <c r="D152" s="1116"/>
      <c r="E152" s="1116"/>
      <c r="F152" s="1136"/>
      <c r="G152" s="1128"/>
      <c r="H152" s="1129" t="s">
        <v>147</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2.95" hidden="1" customHeight="1" outlineLevel="1" x14ac:dyDescent="0.2">
      <c r="A153" s="1042"/>
      <c r="B153" s="1043"/>
      <c r="C153" s="1116"/>
      <c r="D153" s="1116"/>
      <c r="E153" s="1116"/>
      <c r="F153" s="1136"/>
      <c r="G153" s="1128"/>
      <c r="H153" s="1129" t="s">
        <v>148</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2.95" hidden="1" customHeight="1" outlineLevel="1" x14ac:dyDescent="0.2">
      <c r="A154" s="1042"/>
      <c r="B154" s="1043"/>
      <c r="C154" s="1116"/>
      <c r="D154" s="1116"/>
      <c r="E154" s="1116"/>
      <c r="F154" s="1136"/>
      <c r="G154" s="1128"/>
      <c r="H154" s="1129" t="s">
        <v>149</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2.95" hidden="1" customHeight="1" outlineLevel="1" x14ac:dyDescent="0.2">
      <c r="A155" s="1042"/>
      <c r="B155" s="1043"/>
      <c r="C155" s="1116"/>
      <c r="D155" s="1116"/>
      <c r="E155" s="1116"/>
      <c r="F155" s="1136"/>
      <c r="G155" s="1128"/>
      <c r="H155" s="1129" t="s">
        <v>150</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2.95" hidden="1" customHeight="1" outlineLevel="1" x14ac:dyDescent="0.2">
      <c r="A156" s="1042"/>
      <c r="B156" s="1043"/>
      <c r="C156" s="1116"/>
      <c r="D156" s="1116"/>
      <c r="E156" s="1116"/>
      <c r="F156" s="1136"/>
      <c r="G156" s="1128"/>
      <c r="H156" s="1129" t="s">
        <v>151</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2">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0999999999999996" customHeight="1" x14ac:dyDescent="0.2">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2">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2">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0999999999999996" customHeight="1" thickBot="1" x14ac:dyDescent="0.25">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0999999999999996" customHeight="1" x14ac:dyDescent="0.2">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2.95" customHeight="1" x14ac:dyDescent="0.2">
      <c r="A164" s="1042"/>
      <c r="B164" s="1043"/>
      <c r="C164" s="1109"/>
      <c r="D164" s="1109">
        <v>0</v>
      </c>
      <c r="E164" s="1109" t="s">
        <v>1</v>
      </c>
      <c r="F164" s="1110"/>
      <c r="G164" s="1111" t="s">
        <v>1204</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2.95" customHeight="1" x14ac:dyDescent="0.2">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2.95" customHeight="1" x14ac:dyDescent="0.2">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2.95" customHeight="1" x14ac:dyDescent="0.2">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2.95" customHeight="1" x14ac:dyDescent="0.2">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2.95" customHeight="1" x14ac:dyDescent="0.2">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2.95" customHeight="1" x14ac:dyDescent="0.2">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2.95" customHeight="1" x14ac:dyDescent="0.2">
      <c r="A171" s="1042"/>
      <c r="B171" s="1043"/>
      <c r="C171" s="1116"/>
      <c r="D171" s="1116"/>
      <c r="E171" s="1116"/>
      <c r="F171" s="1116"/>
      <c r="G171" s="1116"/>
      <c r="H171" s="1145"/>
      <c r="I171" s="725" t="s">
        <v>397</v>
      </c>
      <c r="J171" s="725" t="s">
        <v>59</v>
      </c>
      <c r="K171" s="725" t="s">
        <v>60</v>
      </c>
      <c r="L171" s="725" t="s">
        <v>61</v>
      </c>
      <c r="M171" s="725" t="s">
        <v>62</v>
      </c>
      <c r="N171" s="725" t="s">
        <v>900</v>
      </c>
      <c r="O171" s="725" t="s">
        <v>901</v>
      </c>
      <c r="P171" s="725" t="s">
        <v>902</v>
      </c>
      <c r="Q171" s="725" t="s">
        <v>1224</v>
      </c>
      <c r="R171" s="1145"/>
      <c r="S171" s="1145"/>
      <c r="T171" s="1120"/>
      <c r="U171" s="1120"/>
      <c r="V171" s="1120"/>
      <c r="W171" s="1120"/>
      <c r="X171" s="1115"/>
      <c r="Y171" s="1044"/>
    </row>
    <row r="172" spans="1:25" ht="5.0999999999999996" customHeight="1" x14ac:dyDescent="0.2">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0999999999999996" customHeight="1" x14ac:dyDescent="0.2">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2.95" customHeight="1" x14ac:dyDescent="0.2">
      <c r="A174" s="1042"/>
      <c r="B174" s="1043"/>
      <c r="C174" s="1116"/>
      <c r="D174" s="1116"/>
      <c r="E174" s="1116"/>
      <c r="F174" s="1124"/>
      <c r="G174" s="1089"/>
      <c r="H174" s="1140" t="s">
        <v>1205</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2.95" customHeight="1" x14ac:dyDescent="0.2">
      <c r="A175" s="1042"/>
      <c r="B175" s="1043"/>
      <c r="C175" s="1116"/>
      <c r="D175" s="1116"/>
      <c r="E175" s="1116"/>
      <c r="F175" s="1135"/>
      <c r="G175" s="1139"/>
      <c r="H175" s="1140"/>
      <c r="Q175" s="1140"/>
      <c r="R175" s="1140"/>
      <c r="S175" s="1140"/>
      <c r="T175" s="1140"/>
      <c r="U175" s="1140"/>
      <c r="V175" s="1140"/>
      <c r="W175" s="1127"/>
      <c r="X175" s="1115"/>
      <c r="Y175" s="1044"/>
    </row>
    <row r="176" spans="1:25" ht="5.0999999999999996" customHeight="1" x14ac:dyDescent="0.2">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2">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2">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0999999999999996" customHeight="1" thickBot="1" x14ac:dyDescent="0.25">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0999999999999996" customHeight="1" x14ac:dyDescent="0.2">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2.95" customHeight="1" x14ac:dyDescent="0.2">
      <c r="A182" s="1042"/>
      <c r="B182" s="1043"/>
      <c r="C182" s="1109"/>
      <c r="D182" s="1109">
        <v>0</v>
      </c>
      <c r="E182" s="1109" t="s">
        <v>1</v>
      </c>
      <c r="F182" s="1110"/>
      <c r="G182" s="1111" t="s">
        <v>1206</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2.95" customHeight="1" x14ac:dyDescent="0.2">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2.95" customHeight="1" x14ac:dyDescent="0.2">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2.95" customHeight="1" x14ac:dyDescent="0.2">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2.95" customHeight="1" x14ac:dyDescent="0.2">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2.95" customHeight="1" x14ac:dyDescent="0.2">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2.95" customHeight="1" x14ac:dyDescent="0.2">
      <c r="A188" s="1042"/>
      <c r="B188" s="1043"/>
      <c r="C188" s="1116"/>
      <c r="D188" s="1116"/>
      <c r="E188" s="1116"/>
      <c r="F188" s="1116"/>
      <c r="G188" s="1116"/>
      <c r="H188" s="1145"/>
      <c r="I188" s="1123" t="s">
        <v>1207</v>
      </c>
      <c r="J188" s="1123"/>
      <c r="K188" s="1123"/>
      <c r="L188" s="1123"/>
      <c r="M188" s="1123"/>
      <c r="N188" s="1146"/>
      <c r="O188" s="1145"/>
      <c r="P188" s="1145"/>
      <c r="Q188" s="1145"/>
      <c r="R188" s="1145"/>
      <c r="S188" s="1145"/>
      <c r="T188" s="1120"/>
      <c r="U188" s="1120"/>
      <c r="V188" s="1120"/>
      <c r="W188" s="1120"/>
      <c r="X188" s="1115"/>
      <c r="Y188" s="1044"/>
    </row>
    <row r="189" spans="1:25" ht="12.95" customHeight="1" x14ac:dyDescent="0.2">
      <c r="A189" s="1042"/>
      <c r="B189" s="1043"/>
      <c r="C189" s="1116"/>
      <c r="D189" s="1116"/>
      <c r="E189" s="1116"/>
      <c r="F189" s="1116"/>
      <c r="G189" s="1116"/>
      <c r="H189" s="1145"/>
      <c r="I189" s="1081" t="s">
        <v>1208</v>
      </c>
      <c r="J189" s="1081" t="s">
        <v>1209</v>
      </c>
      <c r="K189" s="1081" t="s">
        <v>1210</v>
      </c>
      <c r="L189" s="1081" t="s">
        <v>1211</v>
      </c>
      <c r="M189" s="1081" t="s">
        <v>1212</v>
      </c>
      <c r="N189" s="1082"/>
      <c r="O189" s="1145"/>
      <c r="P189" s="1145"/>
      <c r="Q189" s="1145"/>
      <c r="R189" s="1145"/>
      <c r="S189" s="1145"/>
      <c r="T189" s="1120"/>
      <c r="U189" s="1120"/>
      <c r="V189" s="1120"/>
      <c r="W189" s="1120"/>
      <c r="X189" s="1115"/>
      <c r="Y189" s="1044"/>
    </row>
    <row r="190" spans="1:25" ht="5.0999999999999996" customHeight="1" x14ac:dyDescent="0.2">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0999999999999996" customHeight="1" x14ac:dyDescent="0.2">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2.95" customHeight="1" x14ac:dyDescent="0.2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2.95" customHeight="1" x14ac:dyDescent="0.2">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0999999999999996" customHeight="1" x14ac:dyDescent="0.2">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2">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2">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0999999999999996" customHeight="1" thickBot="1" x14ac:dyDescent="0.25">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0999999999999996" customHeight="1" x14ac:dyDescent="0.2">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2.95" customHeight="1" x14ac:dyDescent="0.2">
      <c r="A200" s="1042"/>
      <c r="B200" s="1043"/>
      <c r="C200" s="1109"/>
      <c r="D200" s="1109">
        <v>0</v>
      </c>
      <c r="E200" s="1109" t="s">
        <v>1</v>
      </c>
      <c r="F200" s="1110"/>
      <c r="G200" s="1111" t="s">
        <v>1213</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2.95" customHeight="1" x14ac:dyDescent="0.2">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2.95" customHeight="1" x14ac:dyDescent="0.2">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2.95" customHeight="1" x14ac:dyDescent="0.2">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2.95" customHeight="1" x14ac:dyDescent="0.2">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2.95" customHeight="1" x14ac:dyDescent="0.2">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2.95" customHeight="1" x14ac:dyDescent="0.2">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2.95" customHeight="1" x14ac:dyDescent="0.2">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0999999999999996" customHeight="1" x14ac:dyDescent="0.2">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0999999999999996" customHeight="1" x14ac:dyDescent="0.2">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2.95" customHeight="1" x14ac:dyDescent="0.2">
      <c r="A210" s="1042"/>
      <c r="B210" s="1043"/>
      <c r="C210" s="1116"/>
      <c r="D210" s="1116"/>
      <c r="E210" s="1116"/>
      <c r="F210" s="1124"/>
      <c r="G210" s="1139" t="s">
        <v>1214</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2.95" customHeight="1" x14ac:dyDescent="0.2">
      <c r="A211" s="1042"/>
      <c r="B211" s="1043"/>
      <c r="C211" s="1116"/>
      <c r="D211" s="1116"/>
      <c r="E211" s="1116"/>
      <c r="F211" s="1124"/>
      <c r="G211" s="1139" t="s">
        <v>1215</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2.95" customHeight="1" x14ac:dyDescent="0.2">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2.95" customHeight="1" x14ac:dyDescent="0.2">
      <c r="A213" s="1042"/>
      <c r="B213" s="1043"/>
      <c r="C213" s="1116"/>
      <c r="D213" s="1116"/>
      <c r="E213" s="1116"/>
      <c r="F213" s="1135"/>
      <c r="G213" s="1139" t="s">
        <v>1216</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2.95" customHeight="1" x14ac:dyDescent="0.2">
      <c r="A214" s="1042"/>
      <c r="B214" s="1043"/>
      <c r="C214" s="1116"/>
      <c r="D214" s="1116"/>
      <c r="E214" s="1116"/>
      <c r="F214" s="1136"/>
      <c r="G214" s="1139" t="s">
        <v>1217</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2.95" customHeight="1" x14ac:dyDescent="0.2">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0999999999999996" customHeight="1" x14ac:dyDescent="0.2">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2">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2">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2">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2">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2">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2">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2">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2">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2">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2">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2">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2">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2">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2">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2">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2">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2">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2">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2">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2">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2.75" x14ac:dyDescent="0.2">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31" sqref="U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7"/>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25">
      <c r="A4" s="233"/>
      <c r="B4" s="234"/>
      <c r="C4" s="239"/>
      <c r="D4" s="240"/>
      <c r="E4" s="241" t="s">
        <v>780</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0"/>
      <c r="U18" s="700" t="s">
        <v>1149</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2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25">
      <c r="A20" s="233"/>
      <c r="B20" s="234"/>
      <c r="C20" s="244"/>
      <c r="D20" s="244"/>
      <c r="E20" s="244" t="s">
        <v>101</v>
      </c>
      <c r="F20" s="244" t="s">
        <v>838</v>
      </c>
      <c r="G20" s="625" t="s">
        <v>779</v>
      </c>
      <c r="H20" s="625" t="s">
        <v>771</v>
      </c>
      <c r="I20" s="625" t="s">
        <v>772</v>
      </c>
      <c r="J20" s="625" t="s">
        <v>773</v>
      </c>
      <c r="K20" s="625" t="s">
        <v>774</v>
      </c>
      <c r="L20" s="625" t="s">
        <v>775</v>
      </c>
      <c r="M20" s="625" t="s">
        <v>776</v>
      </c>
      <c r="N20" s="625" t="s">
        <v>777</v>
      </c>
      <c r="O20" s="625" t="s">
        <v>778</v>
      </c>
      <c r="P20" s="632"/>
      <c r="Q20" s="632"/>
      <c r="R20" s="632"/>
      <c r="S20" s="632"/>
      <c r="T20" s="998" t="s">
        <v>101</v>
      </c>
      <c r="U20" s="998" t="s">
        <v>838</v>
      </c>
      <c r="V20" s="998" t="s">
        <v>779</v>
      </c>
      <c r="W20" s="998" t="s">
        <v>771</v>
      </c>
      <c r="X20" s="998" t="s">
        <v>772</v>
      </c>
      <c r="Y20" s="998" t="s">
        <v>773</v>
      </c>
      <c r="Z20" s="998" t="s">
        <v>774</v>
      </c>
      <c r="AA20" s="998" t="s">
        <v>775</v>
      </c>
      <c r="AB20" s="998" t="s">
        <v>776</v>
      </c>
      <c r="AC20" s="998" t="s">
        <v>777</v>
      </c>
      <c r="AD20" s="998" t="s">
        <v>778</v>
      </c>
      <c r="AE20" s="998"/>
      <c r="AF20" s="998"/>
      <c r="AG20" s="632"/>
      <c r="AH20" s="632"/>
      <c r="AI20" s="632"/>
      <c r="AJ20" s="632"/>
      <c r="AK20" s="632"/>
      <c r="AL20" s="243"/>
      <c r="AM20" s="235"/>
      <c r="AN20" s="235"/>
      <c r="AO20" s="235"/>
    </row>
    <row r="21" spans="1:41" s="76" customFormat="1" outlineLevel="1" x14ac:dyDescent="0.25">
      <c r="A21" s="233"/>
      <c r="B21" s="234"/>
      <c r="C21" s="244"/>
      <c r="D21" s="252"/>
      <c r="E21" s="644" t="s">
        <v>398</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1102</v>
      </c>
      <c r="T21" s="687" t="s">
        <v>398</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25">
      <c r="A22" s="233"/>
      <c r="B22" s="234"/>
      <c r="C22" s="244"/>
      <c r="D22" s="704"/>
      <c r="E22" s="645" t="s">
        <v>399</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399</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25">
      <c r="A23" s="233"/>
      <c r="B23" s="234"/>
      <c r="C23" s="244"/>
      <c r="D23" s="704"/>
      <c r="E23" s="645" t="s">
        <v>400</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400</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25">
      <c r="A24" s="233"/>
      <c r="B24" s="234"/>
      <c r="C24" s="244"/>
      <c r="D24" s="704"/>
      <c r="E24" s="645" t="s">
        <v>401</v>
      </c>
      <c r="F24" s="865">
        <v>43628</v>
      </c>
      <c r="G24" s="865">
        <v>43684</v>
      </c>
      <c r="H24" s="1">
        <f>G24</f>
        <v>43684</v>
      </c>
      <c r="I24" s="865">
        <v>43684</v>
      </c>
      <c r="J24" s="1">
        <f>I24</f>
        <v>43684</v>
      </c>
      <c r="K24" s="865">
        <v>43684</v>
      </c>
      <c r="L24" s="1">
        <f>K24</f>
        <v>43684</v>
      </c>
      <c r="M24" s="865">
        <v>43684</v>
      </c>
      <c r="N24" s="1">
        <f t="shared" si="0"/>
        <v>43684</v>
      </c>
      <c r="O24" s="1">
        <f t="shared" si="0"/>
        <v>43684</v>
      </c>
      <c r="T24" s="687" t="s">
        <v>401</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25">
      <c r="A25" s="233"/>
      <c r="B25" s="234"/>
      <c r="C25" s="244"/>
      <c r="D25" s="704"/>
      <c r="E25" s="645" t="s">
        <v>402</v>
      </c>
      <c r="F25" s="865">
        <v>43684</v>
      </c>
      <c r="G25" s="865">
        <v>43733</v>
      </c>
      <c r="H25" s="1">
        <f>G25</f>
        <v>43733</v>
      </c>
      <c r="I25" s="865">
        <v>43733</v>
      </c>
      <c r="J25" s="1">
        <f>I25</f>
        <v>43733</v>
      </c>
      <c r="K25" s="865">
        <v>43733</v>
      </c>
      <c r="L25" s="1">
        <f>K25</f>
        <v>43733</v>
      </c>
      <c r="M25" s="865">
        <v>43733</v>
      </c>
      <c r="N25" s="1">
        <f t="shared" si="0"/>
        <v>43733</v>
      </c>
      <c r="O25" s="1">
        <f t="shared" si="0"/>
        <v>43733</v>
      </c>
      <c r="T25" s="687" t="s">
        <v>402</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25">
      <c r="A26" s="233"/>
      <c r="B26" s="234"/>
      <c r="C26" s="244"/>
      <c r="D26" s="704"/>
      <c r="E26" s="645" t="s">
        <v>403</v>
      </c>
      <c r="F26" s="865">
        <v>43733</v>
      </c>
      <c r="G26" s="865">
        <v>43753</v>
      </c>
      <c r="H26" s="1">
        <f>G26</f>
        <v>43753</v>
      </c>
      <c r="I26" s="865">
        <v>43753</v>
      </c>
      <c r="J26" s="1">
        <f>I26</f>
        <v>43753</v>
      </c>
      <c r="K26" s="865">
        <v>43753</v>
      </c>
      <c r="L26" s="1">
        <f>K26</f>
        <v>43753</v>
      </c>
      <c r="M26" s="865">
        <v>43753</v>
      </c>
      <c r="N26" s="1">
        <f t="shared" si="0"/>
        <v>43753</v>
      </c>
      <c r="O26" s="1">
        <f t="shared" si="0"/>
        <v>43753</v>
      </c>
      <c r="P26" s="76" t="s">
        <v>1103</v>
      </c>
      <c r="T26" s="687" t="s">
        <v>403</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25">
      <c r="A27" s="233"/>
      <c r="B27" s="234"/>
      <c r="C27" s="244"/>
      <c r="D27" s="704"/>
      <c r="E27" s="645" t="s">
        <v>404</v>
      </c>
      <c r="F27" s="865">
        <v>43778</v>
      </c>
      <c r="G27" s="865">
        <v>43784</v>
      </c>
      <c r="H27" s="865">
        <v>43769</v>
      </c>
      <c r="I27" s="865">
        <v>43784</v>
      </c>
      <c r="J27" s="865">
        <v>43766</v>
      </c>
      <c r="K27" s="865">
        <v>43789</v>
      </c>
      <c r="L27" s="865">
        <v>43775</v>
      </c>
      <c r="M27" s="865">
        <v>43797</v>
      </c>
      <c r="N27" s="865">
        <v>43770</v>
      </c>
      <c r="O27" s="1">
        <f>N27</f>
        <v>43770</v>
      </c>
      <c r="P27" s="76" t="s">
        <v>1101</v>
      </c>
      <c r="T27" s="687" t="s">
        <v>404</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25">
      <c r="A28" s="233"/>
      <c r="B28" s="234"/>
      <c r="C28" s="244"/>
      <c r="D28" s="704"/>
      <c r="E28" s="645" t="s">
        <v>405</v>
      </c>
      <c r="F28" s="865">
        <v>43809</v>
      </c>
      <c r="G28" s="865">
        <v>43852</v>
      </c>
      <c r="H28" s="865">
        <v>43852</v>
      </c>
      <c r="I28" s="865">
        <v>43852</v>
      </c>
      <c r="J28" s="865">
        <v>43852</v>
      </c>
      <c r="K28" s="865">
        <v>43852</v>
      </c>
      <c r="L28" s="865">
        <v>43852</v>
      </c>
      <c r="M28" s="865">
        <v>43852</v>
      </c>
      <c r="N28" s="865">
        <v>43852</v>
      </c>
      <c r="O28" s="1">
        <f>N28</f>
        <v>43852</v>
      </c>
      <c r="T28" s="687" t="s">
        <v>405</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25">
      <c r="A29" s="233"/>
      <c r="B29" s="234"/>
      <c r="C29" s="244"/>
      <c r="D29" s="704"/>
      <c r="E29" s="645" t="s">
        <v>406</v>
      </c>
      <c r="F29" s="865">
        <v>43852</v>
      </c>
      <c r="G29" s="865">
        <v>43891</v>
      </c>
      <c r="H29" s="865">
        <v>43891</v>
      </c>
      <c r="I29" s="865">
        <v>43891</v>
      </c>
      <c r="J29" s="865">
        <v>43891</v>
      </c>
      <c r="K29" s="865">
        <v>43891</v>
      </c>
      <c r="L29" s="865">
        <v>43891</v>
      </c>
      <c r="M29" s="865">
        <v>43891</v>
      </c>
      <c r="N29" s="865">
        <v>43891</v>
      </c>
      <c r="O29" s="1">
        <f>N29</f>
        <v>43891</v>
      </c>
      <c r="T29" s="687" t="s">
        <v>406</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25">
      <c r="A30" s="233"/>
      <c r="B30" s="234"/>
      <c r="C30" s="244"/>
      <c r="D30" s="704"/>
      <c r="E30" s="646" t="s">
        <v>407</v>
      </c>
      <c r="F30" s="865">
        <v>43902</v>
      </c>
      <c r="G30" s="865">
        <v>43922</v>
      </c>
      <c r="H30" s="865">
        <v>43922</v>
      </c>
      <c r="I30" s="865">
        <v>43922</v>
      </c>
      <c r="J30" s="865">
        <v>43922</v>
      </c>
      <c r="K30" s="865">
        <v>43922</v>
      </c>
      <c r="L30" s="865">
        <v>43922</v>
      </c>
      <c r="M30" s="865">
        <v>43922</v>
      </c>
      <c r="N30" s="865">
        <v>43922</v>
      </c>
      <c r="O30" s="1">
        <f>N30</f>
        <v>43922</v>
      </c>
      <c r="T30" s="687" t="s">
        <v>407</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25">
      <c r="A31" s="233"/>
      <c r="B31" s="234"/>
      <c r="C31" s="244"/>
      <c r="D31" s="252"/>
      <c r="E31" s="216" t="s">
        <v>408</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408</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2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2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25">
      <c r="A40" s="233"/>
      <c r="B40" s="234"/>
      <c r="C40" s="239"/>
      <c r="D40" s="240"/>
      <c r="E40" s="241" t="s">
        <v>781</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2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2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2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25">
      <c r="A46" s="233"/>
      <c r="B46" s="234"/>
      <c r="C46" s="244"/>
      <c r="D46" s="244"/>
      <c r="E46" s="244"/>
      <c r="F46" s="244"/>
      <c r="G46" s="244" t="s">
        <v>838</v>
      </c>
      <c r="H46" s="625" t="s">
        <v>779</v>
      </c>
      <c r="I46" s="625" t="s">
        <v>771</v>
      </c>
      <c r="J46" s="625" t="s">
        <v>772</v>
      </c>
      <c r="K46" s="625" t="s">
        <v>773</v>
      </c>
      <c r="L46" s="625" t="s">
        <v>774</v>
      </c>
      <c r="M46" s="625" t="s">
        <v>775</v>
      </c>
      <c r="N46" s="625" t="s">
        <v>776</v>
      </c>
      <c r="O46" s="625" t="s">
        <v>777</v>
      </c>
      <c r="P46" s="625" t="s">
        <v>778</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25">
      <c r="A47" s="6"/>
      <c r="B47" s="7"/>
      <c r="C47" s="18"/>
      <c r="D47" s="252"/>
      <c r="E47" s="624" t="s">
        <v>103</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25">
      <c r="A48" s="691"/>
      <c r="B48" s="688"/>
      <c r="C48" s="700"/>
      <c r="D48" s="704"/>
      <c r="E48" s="701"/>
      <c r="F48" s="623" t="s">
        <v>104</v>
      </c>
      <c r="G48" s="1027">
        <v>21</v>
      </c>
      <c r="H48" s="1027">
        <v>28</v>
      </c>
      <c r="I48" s="1027">
        <v>28</v>
      </c>
      <c r="J48" s="1027">
        <v>28</v>
      </c>
      <c r="K48" s="1027">
        <v>28</v>
      </c>
      <c r="L48" s="1027">
        <v>14</v>
      </c>
      <c r="M48" s="1027">
        <v>14</v>
      </c>
      <c r="N48" s="1027">
        <v>0</v>
      </c>
      <c r="O48" s="1027">
        <v>0</v>
      </c>
      <c r="P48" s="1027">
        <v>0</v>
      </c>
      <c r="Q48" s="314" t="s">
        <v>786</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2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823</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2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823</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25">
      <c r="A51" s="6"/>
      <c r="B51" s="7"/>
      <c r="C51" s="18"/>
      <c r="D51" s="252"/>
      <c r="E51" s="35"/>
      <c r="F51" s="687" t="s">
        <v>1150</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25">
      <c r="A55" s="691"/>
      <c r="B55" s="688"/>
      <c r="C55" s="700"/>
      <c r="D55" s="704"/>
      <c r="E55" s="704"/>
      <c r="F55" s="623" t="s">
        <v>105</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25">
      <c r="A56" s="233"/>
      <c r="B56" s="234"/>
      <c r="C56" s="244"/>
      <c r="D56" s="252"/>
      <c r="E56" s="687"/>
      <c r="F56" s="687" t="s">
        <v>1150</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4" t="s">
        <v>106</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3" t="s">
        <v>107</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25">
      <c r="A60" s="691"/>
      <c r="B60" s="688"/>
      <c r="C60" s="700"/>
      <c r="D60" s="704"/>
      <c r="E60" s="701"/>
      <c r="F60" s="687" t="s">
        <v>1150</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25">
      <c r="A62" s="691"/>
      <c r="B62" s="688"/>
      <c r="C62" s="700"/>
      <c r="D62" s="704"/>
      <c r="F62" s="623" t="s">
        <v>108</v>
      </c>
      <c r="G62" s="1027">
        <v>7</v>
      </c>
      <c r="H62" s="1027">
        <v>7</v>
      </c>
      <c r="I62" s="1027">
        <v>7</v>
      </c>
      <c r="J62" s="1027">
        <v>7</v>
      </c>
      <c r="K62" s="1027">
        <v>7</v>
      </c>
      <c r="L62" s="1027">
        <v>7</v>
      </c>
      <c r="M62" s="1027">
        <v>7</v>
      </c>
      <c r="N62" s="1027">
        <v>7</v>
      </c>
      <c r="O62" s="1027">
        <v>7</v>
      </c>
      <c r="P62" s="1027">
        <v>7</v>
      </c>
      <c r="Q62" s="314" t="s">
        <v>783</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25">
      <c r="A63" s="691"/>
      <c r="B63" s="688"/>
      <c r="C63" s="700"/>
      <c r="D63" s="704"/>
      <c r="F63" s="701"/>
      <c r="G63" s="1027">
        <v>28</v>
      </c>
      <c r="H63" s="1027">
        <v>28</v>
      </c>
      <c r="I63" s="1027">
        <v>28</v>
      </c>
      <c r="J63" s="1027">
        <v>28</v>
      </c>
      <c r="K63" s="1027">
        <v>28</v>
      </c>
      <c r="L63" s="1027">
        <v>28</v>
      </c>
      <c r="M63" s="1027">
        <v>28</v>
      </c>
      <c r="N63" s="1027">
        <v>28</v>
      </c>
      <c r="O63" s="1027">
        <v>28</v>
      </c>
      <c r="P63" s="1027">
        <v>28</v>
      </c>
      <c r="Q63" s="314" t="s">
        <v>785</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25">
      <c r="A64" s="6"/>
      <c r="B64" s="7"/>
      <c r="C64" s="18"/>
      <c r="D64" s="27"/>
      <c r="F64" s="687" t="s">
        <v>1150</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25">
      <c r="A74" s="233"/>
      <c r="B74" s="234"/>
      <c r="C74" s="239"/>
      <c r="D74" s="240"/>
      <c r="E74" s="241" t="s">
        <v>770</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25">
      <c r="A95" s="233"/>
      <c r="B95" s="234"/>
      <c r="C95" s="244"/>
      <c r="D95" s="244"/>
      <c r="E95" s="244"/>
      <c r="F95" s="1038"/>
      <c r="G95" s="1188" t="s">
        <v>783</v>
      </c>
      <c r="H95" s="1188"/>
      <c r="I95" s="1188"/>
      <c r="J95" s="1188"/>
      <c r="K95" s="1188" t="s">
        <v>784</v>
      </c>
      <c r="L95" s="1188"/>
      <c r="M95" s="1188" t="s">
        <v>785</v>
      </c>
      <c r="N95" s="1188"/>
      <c r="O95" s="1038"/>
      <c r="P95" s="620"/>
      <c r="Q95" s="620"/>
      <c r="R95" s="620"/>
      <c r="S95" s="622"/>
      <c r="T95" s="998"/>
      <c r="U95" s="700" t="s">
        <v>1149</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2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25">
      <c r="A97" s="233"/>
      <c r="B97" s="234"/>
      <c r="C97" s="244"/>
      <c r="D97" s="244"/>
      <c r="E97" s="244"/>
      <c r="F97" s="625" t="s">
        <v>838</v>
      </c>
      <c r="G97" s="625" t="s">
        <v>779</v>
      </c>
      <c r="H97" s="625" t="s">
        <v>771</v>
      </c>
      <c r="I97" s="625" t="s">
        <v>772</v>
      </c>
      <c r="J97" s="625" t="s">
        <v>773</v>
      </c>
      <c r="K97" s="625" t="s">
        <v>774</v>
      </c>
      <c r="L97" s="625" t="s">
        <v>775</v>
      </c>
      <c r="M97" s="625" t="s">
        <v>776</v>
      </c>
      <c r="N97" s="625" t="s">
        <v>777</v>
      </c>
      <c r="O97" s="625" t="s">
        <v>778</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25">
      <c r="A98" s="233"/>
      <c r="B98" s="234"/>
      <c r="C98" s="244"/>
      <c r="D98" s="260"/>
      <c r="E98" s="253" t="s">
        <v>787</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801</v>
      </c>
      <c r="R98" s="217"/>
      <c r="S98" s="217"/>
      <c r="T98" s="217" t="s">
        <v>787</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25">
      <c r="A99" s="233"/>
      <c r="B99" s="234"/>
      <c r="C99" s="244"/>
      <c r="D99" s="260"/>
      <c r="E99" s="253" t="s">
        <v>788</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788</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25">
      <c r="A100" s="691"/>
      <c r="B100" s="688"/>
      <c r="C100" s="700"/>
      <c r="D100" s="702"/>
      <c r="E100" s="705" t="s">
        <v>789</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789</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25">
      <c r="A101" s="233"/>
      <c r="B101" s="234"/>
      <c r="C101" s="244"/>
      <c r="D101" s="252"/>
      <c r="E101" s="705" t="s">
        <v>790</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790</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25">
      <c r="A102" s="233"/>
      <c r="B102" s="234"/>
      <c r="C102" s="244"/>
      <c r="D102" s="252"/>
      <c r="E102" s="705" t="s">
        <v>791</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980</v>
      </c>
      <c r="R102" s="215"/>
      <c r="S102" s="841"/>
      <c r="T102" s="841" t="s">
        <v>791</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25">
      <c r="A103" s="233"/>
      <c r="B103" s="234"/>
      <c r="C103" s="244"/>
      <c r="D103" s="252"/>
      <c r="E103" s="705" t="s">
        <v>792</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979</v>
      </c>
      <c r="R103" s="215"/>
      <c r="S103" s="215"/>
      <c r="T103" s="215" t="s">
        <v>792</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25">
      <c r="A104" s="233"/>
      <c r="B104" s="234"/>
      <c r="C104" s="244"/>
      <c r="D104" s="252"/>
      <c r="E104" s="705" t="s">
        <v>793</v>
      </c>
      <c r="F104" s="626">
        <v>43678</v>
      </c>
      <c r="G104" s="626">
        <v>43678</v>
      </c>
      <c r="H104" s="626">
        <v>43678</v>
      </c>
      <c r="I104" s="626">
        <v>43678</v>
      </c>
      <c r="J104" s="626">
        <v>43678</v>
      </c>
      <c r="K104" s="626">
        <v>43678</v>
      </c>
      <c r="L104" s="626">
        <v>43678</v>
      </c>
      <c r="M104" s="626">
        <v>43678</v>
      </c>
      <c r="N104" s="626">
        <v>43678</v>
      </c>
      <c r="O104" s="626">
        <v>43678</v>
      </c>
      <c r="R104" s="215"/>
      <c r="S104" s="215"/>
      <c r="T104" s="215" t="s">
        <v>793</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25">
      <c r="A105" s="233"/>
      <c r="B105" s="234"/>
      <c r="C105" s="244"/>
      <c r="D105" s="252"/>
      <c r="E105" s="705" t="s">
        <v>794</v>
      </c>
      <c r="F105" s="626">
        <v>43709</v>
      </c>
      <c r="G105" s="626">
        <v>43709</v>
      </c>
      <c r="H105" s="626">
        <v>43709</v>
      </c>
      <c r="I105" s="626">
        <v>43709</v>
      </c>
      <c r="J105" s="626">
        <v>43678</v>
      </c>
      <c r="K105" s="626">
        <v>43678</v>
      </c>
      <c r="L105" s="626">
        <v>43678</v>
      </c>
      <c r="M105" s="626">
        <v>43709</v>
      </c>
      <c r="N105" s="626">
        <v>43709</v>
      </c>
      <c r="O105" s="626">
        <v>43709</v>
      </c>
      <c r="R105" s="215"/>
      <c r="S105" s="215"/>
      <c r="T105" s="215" t="s">
        <v>794</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25">
      <c r="A106" s="233"/>
      <c r="B106" s="234"/>
      <c r="C106" s="244"/>
      <c r="D106" s="252"/>
      <c r="E106" s="705" t="s">
        <v>795</v>
      </c>
      <c r="F106" s="847">
        <v>43753</v>
      </c>
      <c r="G106" s="847">
        <v>43753</v>
      </c>
      <c r="H106" s="847">
        <v>43753</v>
      </c>
      <c r="I106" s="847">
        <v>43753</v>
      </c>
      <c r="J106" s="847">
        <v>43753</v>
      </c>
      <c r="K106" s="847">
        <v>43753</v>
      </c>
      <c r="L106" s="847">
        <v>43753</v>
      </c>
      <c r="M106" s="847">
        <v>43753</v>
      </c>
      <c r="N106" s="847">
        <v>43753</v>
      </c>
      <c r="O106" s="847">
        <v>43753</v>
      </c>
      <c r="R106" s="215"/>
      <c r="S106" s="215"/>
      <c r="T106" s="215" t="s">
        <v>795</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25">
      <c r="A107" s="233"/>
      <c r="B107" s="234"/>
      <c r="C107" s="244"/>
      <c r="D107" s="252"/>
      <c r="E107" s="705" t="s">
        <v>796</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799</v>
      </c>
      <c r="R107" s="215"/>
      <c r="S107" s="215"/>
      <c r="T107" s="215" t="s">
        <v>796</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25">
      <c r="A108" s="233"/>
      <c r="B108" s="234"/>
      <c r="C108" s="244"/>
      <c r="D108" s="252"/>
      <c r="E108" s="705" t="s">
        <v>506</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800</v>
      </c>
      <c r="R108" s="215"/>
      <c r="S108" s="215"/>
      <c r="T108" s="215" t="s">
        <v>506</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25">
      <c r="A109" s="233"/>
      <c r="B109" s="234"/>
      <c r="C109" s="244"/>
      <c r="D109" s="252"/>
      <c r="E109" s="705" t="s">
        <v>797</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802</v>
      </c>
      <c r="R109" s="217"/>
      <c r="S109" s="217"/>
      <c r="T109" s="217" t="s">
        <v>797</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25">
      <c r="A110" s="233"/>
      <c r="B110" s="234"/>
      <c r="C110" s="244"/>
      <c r="D110" s="252"/>
      <c r="E110" s="705" t="s">
        <v>798</v>
      </c>
      <c r="F110" s="626">
        <v>43862</v>
      </c>
      <c r="G110" s="626">
        <v>43862</v>
      </c>
      <c r="H110" s="626">
        <v>43862</v>
      </c>
      <c r="I110" s="626">
        <v>43862</v>
      </c>
      <c r="J110" s="626">
        <v>43862</v>
      </c>
      <c r="K110" s="626">
        <v>43862</v>
      </c>
      <c r="L110" s="626">
        <v>43862</v>
      </c>
      <c r="M110" s="626">
        <v>43862</v>
      </c>
      <c r="N110" s="626">
        <v>43862</v>
      </c>
      <c r="O110" s="626">
        <v>43862</v>
      </c>
      <c r="R110" s="217"/>
      <c r="S110" s="217"/>
      <c r="T110" s="217" t="s">
        <v>798</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25">
      <c r="A111" s="691"/>
      <c r="B111" s="688"/>
      <c r="C111" s="700"/>
      <c r="D111" s="704"/>
      <c r="E111" s="705" t="s">
        <v>803</v>
      </c>
      <c r="F111" s="626">
        <v>43891</v>
      </c>
      <c r="G111" s="626">
        <v>43891</v>
      </c>
      <c r="H111" s="626">
        <v>43891</v>
      </c>
      <c r="I111" s="626">
        <v>43891</v>
      </c>
      <c r="J111" s="626">
        <v>43891</v>
      </c>
      <c r="K111" s="626">
        <v>43891</v>
      </c>
      <c r="L111" s="626">
        <v>43891</v>
      </c>
      <c r="M111" s="626">
        <v>43891</v>
      </c>
      <c r="N111" s="626">
        <v>43891</v>
      </c>
      <c r="O111" s="626">
        <v>43891</v>
      </c>
      <c r="R111" s="217"/>
      <c r="S111" s="217"/>
      <c r="T111" s="217" t="s">
        <v>803</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25">
      <c r="A112" s="233"/>
      <c r="B112" s="234"/>
      <c r="C112" s="244"/>
      <c r="D112" s="260"/>
      <c r="E112" s="705" t="s">
        <v>1128</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1158</v>
      </c>
      <c r="R112" s="217"/>
      <c r="S112" s="217"/>
      <c r="T112" s="217" t="s">
        <v>1128</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2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2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2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3" t="s">
        <v>945</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25">
      <c r="A9" s="6"/>
      <c r="B9" s="7"/>
      <c r="C9" s="13"/>
      <c r="D9" s="14"/>
      <c r="E9" s="15" t="s">
        <v>257</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325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25">
      <c r="A14" s="6"/>
      <c r="B14" s="7"/>
      <c r="C14" s="18"/>
      <c r="D14" s="18"/>
      <c r="E14" s="18"/>
      <c r="F14" s="18"/>
      <c r="G14" s="18"/>
      <c r="H14" s="24" t="s">
        <v>252</v>
      </c>
      <c r="I14" s="24"/>
      <c r="J14" s="24" t="s">
        <v>251</v>
      </c>
      <c r="K14" s="24"/>
      <c r="L14" s="24" t="s">
        <v>253</v>
      </c>
      <c r="M14" s="24"/>
      <c r="N14" s="25"/>
      <c r="O14" s="25"/>
      <c r="P14" s="25"/>
      <c r="Q14" s="23"/>
      <c r="R14" s="23"/>
      <c r="S14" s="23"/>
      <c r="T14" s="798"/>
      <c r="U14" s="798"/>
      <c r="V14" s="798"/>
      <c r="W14" s="798"/>
      <c r="X14" s="798"/>
      <c r="Y14" s="798"/>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208</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209</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259</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258</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25">
      <c r="A29" s="6"/>
      <c r="B29" s="7"/>
      <c r="C29" s="13"/>
      <c r="D29" s="14"/>
      <c r="E29" s="15" t="s">
        <v>254</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25">
      <c r="A34" s="6"/>
      <c r="B34" s="7"/>
      <c r="C34" s="18"/>
      <c r="D34" s="18"/>
      <c r="E34" s="18"/>
      <c r="F34" s="18"/>
      <c r="G34" s="18"/>
      <c r="H34" s="24" t="s">
        <v>252</v>
      </c>
      <c r="I34" s="24"/>
      <c r="J34" s="24" t="s">
        <v>251</v>
      </c>
      <c r="K34" s="24"/>
      <c r="L34" s="24" t="s">
        <v>253</v>
      </c>
      <c r="M34" s="24"/>
      <c r="N34" s="25"/>
      <c r="O34" s="25"/>
      <c r="P34" s="25"/>
      <c r="Q34" s="23"/>
      <c r="R34" s="23"/>
      <c r="S34" s="23"/>
      <c r="T34" s="798"/>
      <c r="U34" s="798"/>
      <c r="V34" s="798"/>
      <c r="W34" s="798"/>
      <c r="X34" s="798"/>
      <c r="Y34" s="798"/>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255</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256</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25">
      <c r="A46" s="6"/>
      <c r="B46" s="7"/>
      <c r="C46" s="13"/>
      <c r="D46" s="14"/>
      <c r="E46" s="15" t="s">
        <v>260</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25">
      <c r="A51" s="6"/>
      <c r="B51" s="7"/>
      <c r="C51" s="18"/>
      <c r="D51" s="18"/>
      <c r="E51" s="18"/>
      <c r="F51" s="18"/>
      <c r="G51" s="18"/>
      <c r="H51" s="24" t="s">
        <v>252</v>
      </c>
      <c r="I51" s="24" t="s">
        <v>251</v>
      </c>
      <c r="J51" s="24" t="s">
        <v>253</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25">
      <c r="A52" s="6"/>
      <c r="B52" s="7"/>
      <c r="C52" s="18"/>
      <c r="D52" s="27"/>
      <c r="E52" s="28"/>
      <c r="F52" s="28"/>
      <c r="G52" s="30" t="s">
        <v>261</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262</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263</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264</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374</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251</v>
      </c>
      <c r="J58" s="224" t="s">
        <v>253</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265</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266</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25">
      <c r="A67" s="6"/>
      <c r="B67" s="7"/>
      <c r="C67" s="13"/>
      <c r="D67" s="14"/>
      <c r="E67" s="15" t="s">
        <v>267</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25">
      <c r="A68" s="6"/>
      <c r="B68" s="7"/>
      <c r="C68" s="13"/>
      <c r="D68" s="14"/>
      <c r="E68" s="22"/>
      <c r="F68" s="14"/>
      <c r="G68" s="14"/>
      <c r="H68" s="14"/>
      <c r="I68" s="14" t="s">
        <v>271</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25">
      <c r="A71" s="6"/>
      <c r="B71" s="7"/>
      <c r="C71" s="18"/>
      <c r="D71" s="18"/>
      <c r="E71" s="18"/>
      <c r="F71" s="800" t="s">
        <v>269</v>
      </c>
      <c r="G71" s="800"/>
      <c r="H71" s="726"/>
      <c r="I71" s="798"/>
      <c r="J71" s="726" t="s">
        <v>270</v>
      </c>
      <c r="K71" s="726"/>
      <c r="L71" s="726"/>
      <c r="M71" s="798"/>
      <c r="N71" s="726" t="s">
        <v>375</v>
      </c>
      <c r="O71" s="726"/>
      <c r="P71" s="726"/>
      <c r="Q71" s="798"/>
      <c r="R71" s="726" t="s">
        <v>272</v>
      </c>
      <c r="S71" s="726"/>
      <c r="T71" s="800"/>
      <c r="U71" s="798"/>
      <c r="V71" s="801" t="s">
        <v>273</v>
      </c>
      <c r="W71" s="798"/>
      <c r="X71" s="798"/>
      <c r="Y71" s="798"/>
      <c r="Z71" s="17"/>
      <c r="AA71" s="8"/>
      <c r="AB71" s="8"/>
      <c r="AC71" s="8"/>
    </row>
    <row r="72" spans="1:29" s="9" customFormat="1" ht="13.9" customHeight="1" outlineLevel="1" x14ac:dyDescent="0.25">
      <c r="A72" s="6"/>
      <c r="B72" s="7"/>
      <c r="C72" s="18"/>
      <c r="D72" s="18"/>
      <c r="E72" s="18"/>
      <c r="F72" s="801" t="s">
        <v>102</v>
      </c>
      <c r="G72" s="725" t="s">
        <v>1157</v>
      </c>
      <c r="H72" s="194" t="s">
        <v>268</v>
      </c>
      <c r="I72" s="798"/>
      <c r="J72" s="725" t="s">
        <v>102</v>
      </c>
      <c r="K72" s="725" t="s">
        <v>1157</v>
      </c>
      <c r="L72" s="725" t="s">
        <v>268</v>
      </c>
      <c r="M72" s="798"/>
      <c r="N72" s="725" t="s">
        <v>102</v>
      </c>
      <c r="O72" s="725" t="s">
        <v>1157</v>
      </c>
      <c r="P72" s="725" t="s">
        <v>268</v>
      </c>
      <c r="Q72" s="798"/>
      <c r="R72" s="725" t="s">
        <v>102</v>
      </c>
      <c r="S72" s="725" t="s">
        <v>1157</v>
      </c>
      <c r="T72" s="725" t="s">
        <v>268</v>
      </c>
      <c r="U72" s="798"/>
      <c r="V72" s="801" t="s">
        <v>268</v>
      </c>
      <c r="W72" s="798"/>
      <c r="X72" s="798"/>
      <c r="Y72" s="798"/>
      <c r="Z72" s="17"/>
      <c r="AA72" s="8"/>
      <c r="AB72" s="8"/>
      <c r="AC72" s="8"/>
    </row>
    <row r="73" spans="1:29" s="9" customFormat="1" ht="13.9" customHeight="1" outlineLevel="1" x14ac:dyDescent="0.2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25">
      <c r="A95" s="6"/>
      <c r="B95" s="7"/>
      <c r="C95" s="13"/>
      <c r="D95" s="14"/>
      <c r="E95" s="15" t="s">
        <v>944</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25">
      <c r="A97" s="6"/>
      <c r="B97" s="7"/>
      <c r="C97" s="18"/>
      <c r="D97" s="18"/>
      <c r="E97" s="18"/>
      <c r="F97" s="18" t="s">
        <v>274</v>
      </c>
      <c r="G97" s="23"/>
      <c r="H97" s="23"/>
      <c r="I97" s="23"/>
      <c r="J97" s="23"/>
      <c r="K97" s="23"/>
      <c r="L97" s="23"/>
      <c r="M97" s="23"/>
      <c r="N97" s="23"/>
      <c r="O97" s="23" t="s">
        <v>380</v>
      </c>
      <c r="P97" s="23"/>
      <c r="Q97" s="23"/>
      <c r="R97" s="23"/>
      <c r="S97" s="23"/>
      <c r="T97" s="23"/>
      <c r="U97" s="798"/>
      <c r="V97" s="798"/>
      <c r="W97" s="798"/>
      <c r="X97" s="798"/>
      <c r="Y97" s="798"/>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25">
      <c r="A99" s="6"/>
      <c r="B99" s="7"/>
      <c r="C99" s="18"/>
      <c r="D99" s="18"/>
      <c r="E99" s="1188"/>
      <c r="F99" s="1189"/>
      <c r="G99" s="24" t="s">
        <v>275</v>
      </c>
      <c r="H99" s="24"/>
      <c r="I99" s="24"/>
      <c r="J99" s="726" t="s">
        <v>376</v>
      </c>
      <c r="K99" s="726"/>
      <c r="L99" s="726"/>
      <c r="M99" s="807"/>
      <c r="N99" s="726" t="s">
        <v>377</v>
      </c>
      <c r="O99" s="726"/>
      <c r="P99" s="371"/>
      <c r="Q99" s="728"/>
      <c r="R99" s="371" t="s">
        <v>378</v>
      </c>
      <c r="S99" s="183"/>
      <c r="T99" s="183"/>
      <c r="U99" s="728"/>
      <c r="V99" s="183" t="s">
        <v>379</v>
      </c>
      <c r="W99" s="183"/>
      <c r="X99" s="183"/>
      <c r="Y99" s="728"/>
      <c r="Z99" s="17"/>
      <c r="AA99" s="8"/>
      <c r="AB99" s="8"/>
      <c r="AC99" s="8"/>
    </row>
    <row r="100" spans="1:29" s="9" customFormat="1" ht="13.5" customHeight="1" outlineLevel="1" x14ac:dyDescent="0.25">
      <c r="A100" s="6"/>
      <c r="B100" s="7"/>
      <c r="C100" s="18"/>
      <c r="D100" s="18"/>
      <c r="E100" s="18" t="s">
        <v>263</v>
      </c>
      <c r="F100" s="18"/>
      <c r="G100" s="24" t="s">
        <v>109</v>
      </c>
      <c r="H100" s="24" t="s">
        <v>276</v>
      </c>
      <c r="I100" s="24"/>
      <c r="J100" s="24" t="s">
        <v>102</v>
      </c>
      <c r="K100" s="725" t="s">
        <v>1157</v>
      </c>
      <c r="L100" s="24" t="s">
        <v>268</v>
      </c>
      <c r="M100" s="725"/>
      <c r="N100" s="24" t="s">
        <v>102</v>
      </c>
      <c r="O100" s="725" t="s">
        <v>1157</v>
      </c>
      <c r="P100" s="24" t="s">
        <v>268</v>
      </c>
      <c r="Q100" s="725"/>
      <c r="R100" s="24" t="s">
        <v>102</v>
      </c>
      <c r="S100" s="725" t="s">
        <v>1157</v>
      </c>
      <c r="T100" s="24" t="s">
        <v>268</v>
      </c>
      <c r="U100" s="24"/>
      <c r="V100" s="24" t="s">
        <v>102</v>
      </c>
      <c r="W100" s="725" t="s">
        <v>1157</v>
      </c>
      <c r="X100" s="24" t="s">
        <v>268</v>
      </c>
      <c r="Y100" s="799"/>
      <c r="Z100" s="17"/>
      <c r="AA100" s="8"/>
      <c r="AB100" s="8"/>
      <c r="AC100" s="8"/>
    </row>
    <row r="101" spans="1:29" s="9" customFormat="1" ht="13.5" customHeight="1" outlineLevel="1" x14ac:dyDescent="0.2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2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2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2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2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2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2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2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2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2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2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2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2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2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2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2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2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2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2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2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2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2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25">
      <c r="A123" s="233"/>
      <c r="B123" s="234"/>
      <c r="C123" s="244"/>
      <c r="D123" s="260"/>
      <c r="E123" s="966" t="s">
        <v>755</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2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25">
      <c r="A125" s="233"/>
      <c r="B125" s="234"/>
      <c r="C125" s="244"/>
      <c r="D125" s="260"/>
      <c r="E125" s="809" t="s">
        <v>102</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25">
      <c r="A126" s="233"/>
      <c r="B126" s="234"/>
      <c r="C126" s="244"/>
      <c r="D126" s="260"/>
      <c r="E126" s="809" t="s">
        <v>756</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2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2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2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25">
      <c r="A130" s="233"/>
      <c r="B130" s="234"/>
      <c r="C130" s="244"/>
      <c r="D130" s="260"/>
      <c r="E130" s="966" t="s">
        <v>754</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2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2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2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2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2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2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2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2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2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2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2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2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2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2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2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2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2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2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2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2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2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2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594" workbookViewId="0">
      <selection activeCell="J634" sqref="J634"/>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114" t="s">
        <v>1087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112" t="s">
        <v>1088</v>
      </c>
      <c r="I20" s="112"/>
      <c r="J20" s="112" t="s">
        <v>398</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112"/>
      <c r="I21" s="112"/>
      <c r="J21" s="112" t="s">
        <v>399</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112"/>
      <c r="I22" s="112"/>
      <c r="J22" s="112" t="s">
        <v>400</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112"/>
      <c r="I23" s="112"/>
      <c r="J23" s="112" t="s">
        <v>401</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112"/>
      <c r="I24" s="112"/>
      <c r="J24" s="112" t="s">
        <v>402</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112"/>
      <c r="I25" s="112"/>
      <c r="J25" s="112" t="s">
        <v>403</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112"/>
      <c r="I26" s="112"/>
      <c r="J26" s="112" t="s">
        <v>404</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112"/>
      <c r="I27" s="112"/>
      <c r="J27" s="112" t="s">
        <v>405</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112"/>
      <c r="I28" s="112"/>
      <c r="J28" s="112" t="s">
        <v>406</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112"/>
      <c r="I29" s="112"/>
      <c r="J29" s="112" t="s">
        <v>407</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845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844</v>
      </c>
      <c r="I51" s="116"/>
      <c r="J51" s="114"/>
      <c r="K51" s="346" t="s">
        <v>1099</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6" t="s">
        <v>1098</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7" t="s">
        <v>1100</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387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90" t="s">
        <v>1160</v>
      </c>
      <c r="I57" s="1191"/>
      <c r="J57" s="1191"/>
      <c r="K57" s="1191"/>
      <c r="L57" s="1191"/>
      <c r="M57" s="1191"/>
      <c r="N57" s="1191"/>
      <c r="O57" s="1191"/>
      <c r="P57" s="1191"/>
      <c r="Q57" s="1191"/>
      <c r="R57" s="1191"/>
      <c r="S57" s="1191"/>
      <c r="T57" s="1192"/>
      <c r="U57" s="666"/>
      <c r="V57" s="666"/>
      <c r="W57" s="666"/>
      <c r="X57" s="666"/>
      <c r="Y57" s="666"/>
      <c r="Z57" s="112"/>
      <c r="AA57" s="110"/>
      <c r="AB57" s="110"/>
      <c r="AC57" s="110"/>
      <c r="AD57" s="110"/>
      <c r="AE57" s="243"/>
      <c r="AF57" s="235"/>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customHeight="1" outlineLevel="1" x14ac:dyDescent="0.25">
      <c r="A71" s="74"/>
      <c r="B71" s="126"/>
      <c r="C71" s="108"/>
      <c r="D71" s="108"/>
      <c r="E71" s="108"/>
      <c r="F71" s="92"/>
      <c r="G71" s="107" t="s">
        <v>140</v>
      </c>
      <c r="H71" s="107" t="s">
        <v>141</v>
      </c>
      <c r="I71" s="107"/>
      <c r="J71" s="250" t="s">
        <v>838</v>
      </c>
      <c r="K71" s="107" t="s">
        <v>411</v>
      </c>
      <c r="L71" s="250" t="s">
        <v>807</v>
      </c>
      <c r="M71" s="250" t="s">
        <v>808</v>
      </c>
      <c r="N71" s="250" t="s">
        <v>809</v>
      </c>
      <c r="O71" s="250" t="s">
        <v>810</v>
      </c>
      <c r="P71" s="250" t="s">
        <v>811</v>
      </c>
      <c r="Q71" s="250" t="s">
        <v>812</v>
      </c>
      <c r="R71" s="250" t="s">
        <v>813</v>
      </c>
      <c r="S71" s="250" t="s">
        <v>814</v>
      </c>
      <c r="T71" s="107"/>
      <c r="U71" s="250"/>
      <c r="V71" s="250"/>
      <c r="W71" s="250"/>
      <c r="X71" s="250"/>
      <c r="Y71" s="250"/>
      <c r="Z71" s="107"/>
      <c r="AA71" s="747"/>
      <c r="AB71" s="747"/>
      <c r="AC71" s="747"/>
      <c r="AD71" s="193"/>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836</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1246</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908</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customHeight="1" outlineLevel="1" x14ac:dyDescent="0.25">
      <c r="A77" s="74"/>
      <c r="B77" s="126"/>
      <c r="C77" s="108"/>
      <c r="D77" s="108"/>
      <c r="E77" s="108"/>
      <c r="F77" s="110"/>
      <c r="G77" s="118" t="s">
        <v>837</v>
      </c>
      <c r="H77" s="118"/>
      <c r="I77" s="118"/>
      <c r="J77" s="130">
        <v>4.0000000000000001E-3</v>
      </c>
      <c r="K77" s="762" t="s">
        <v>1104</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1218</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1219</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388</v>
      </c>
      <c r="K94" s="725" t="s">
        <v>389</v>
      </c>
      <c r="L94" s="725" t="s">
        <v>391</v>
      </c>
      <c r="M94" s="725" t="s">
        <v>392</v>
      </c>
      <c r="N94" s="725" t="s">
        <v>393</v>
      </c>
      <c r="O94" s="725" t="s">
        <v>395</v>
      </c>
      <c r="P94" s="725" t="s">
        <v>903</v>
      </c>
      <c r="Q94" s="725" t="s">
        <v>904</v>
      </c>
      <c r="R94" s="725" t="s">
        <v>1225</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762"/>
      <c r="I97" s="762" t="s">
        <v>1220</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992</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993</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390</v>
      </c>
      <c r="J113" s="131" t="s">
        <v>995</v>
      </c>
      <c r="K113" s="131"/>
      <c r="L113" s="131"/>
      <c r="M113" s="131"/>
      <c r="N113" s="131"/>
      <c r="O113" s="131"/>
      <c r="P113" s="131"/>
      <c r="Q113" s="131"/>
      <c r="R113" s="131"/>
      <c r="S113" s="250"/>
      <c r="T113" s="131" t="s">
        <v>1229</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473</v>
      </c>
      <c r="I114" s="107" t="s">
        <v>38</v>
      </c>
      <c r="J114" s="107" t="s">
        <v>388</v>
      </c>
      <c r="K114" s="107" t="s">
        <v>389</v>
      </c>
      <c r="L114" s="107" t="s">
        <v>391</v>
      </c>
      <c r="M114" s="107" t="s">
        <v>392</v>
      </c>
      <c r="N114" s="250" t="s">
        <v>393</v>
      </c>
      <c r="O114" s="250" t="s">
        <v>395</v>
      </c>
      <c r="P114" s="250" t="s">
        <v>903</v>
      </c>
      <c r="Q114" s="725" t="s">
        <v>904</v>
      </c>
      <c r="R114" s="725" t="s">
        <v>1225</v>
      </c>
      <c r="S114" s="250"/>
      <c r="T114" s="250" t="s">
        <v>396</v>
      </c>
      <c r="U114" s="250" t="s">
        <v>143</v>
      </c>
      <c r="V114" s="250" t="s">
        <v>144</v>
      </c>
      <c r="W114" s="250" t="s">
        <v>145</v>
      </c>
      <c r="X114" s="250" t="s">
        <v>146</v>
      </c>
      <c r="Y114" s="250" t="s">
        <v>147</v>
      </c>
      <c r="Z114" s="250" t="s">
        <v>148</v>
      </c>
      <c r="AA114" s="250" t="s">
        <v>149</v>
      </c>
      <c r="AB114" s="250"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7" t="s">
        <v>838</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7" t="s">
        <v>411</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7" t="s">
        <v>807</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7" t="s">
        <v>808</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7" t="s">
        <v>809</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7" t="s">
        <v>810</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7" t="s">
        <v>811</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7" t="s">
        <v>812</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7" t="s">
        <v>813</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7" t="s">
        <v>814</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1152</v>
      </c>
      <c r="J145" s="1023">
        <f>MIN(364,INT((J144 - DATE(YEAR(J144),1,1))))</f>
        <v>104</v>
      </c>
      <c r="K145" s="1023">
        <f t="shared" ref="K145" si="2">MIN(364,INT((K144 - DATE(YEAR(K144),1,1))))</f>
        <v>104</v>
      </c>
      <c r="L145" s="1023">
        <f t="shared" ref="L145" si="3">MIN(364,INT((L144 - DATE(YEAR(L144),1,1))))</f>
        <v>104</v>
      </c>
      <c r="M145" s="1023">
        <f t="shared" ref="M145" si="4">MIN(364,INT((M144 - DATE(YEAR(M144),1,1))))</f>
        <v>104</v>
      </c>
      <c r="N145" s="1023">
        <f t="shared" ref="N145" si="5">MIN(364,INT((N144 - DATE(YEAR(N144),1,1))))</f>
        <v>104</v>
      </c>
      <c r="O145" s="1023">
        <f t="shared" ref="O145" si="6">MIN(364,INT((O144 - DATE(YEAR(O144),1,1))))</f>
        <v>104</v>
      </c>
      <c r="P145" s="1023">
        <f t="shared" ref="P145" si="7">MIN(364,INT((P144 - DATE(YEAR(P144),1,1))))</f>
        <v>104</v>
      </c>
      <c r="Q145" s="1023">
        <f t="shared" ref="Q145" si="8">MIN(364,INT((Q144 - DATE(YEAR(Q144),1,1))))</f>
        <v>104</v>
      </c>
      <c r="R145" s="1023">
        <f t="shared" ref="R145" si="9">MIN(364,INT((R144 - DATE(YEAR(R144),1,1))))</f>
        <v>104</v>
      </c>
      <c r="S145" s="1023">
        <f t="shared" ref="S145" si="10">MIN(364,INT((S144 - DATE(YEAR(S144),1,1))))</f>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1152</v>
      </c>
      <c r="J147" s="1023">
        <f>MIN(364,INT((J146 - DATE(YEAR(J146),1,1))))</f>
        <v>114</v>
      </c>
      <c r="K147" s="1023">
        <f t="shared" ref="K147" si="11">MIN(364,INT((K146 - DATE(YEAR(K146),1,1))))</f>
        <v>114</v>
      </c>
      <c r="L147" s="1023">
        <f t="shared" ref="L147" si="12">MIN(364,INT((L146 - DATE(YEAR(L146),1,1))))</f>
        <v>114</v>
      </c>
      <c r="M147" s="1023">
        <f t="shared" ref="M147" si="13">MIN(364,INT((M146 - DATE(YEAR(M146),1,1))))</f>
        <v>114</v>
      </c>
      <c r="N147" s="1023">
        <f t="shared" ref="N147" si="14">MIN(364,INT((N146 - DATE(YEAR(N146),1,1))))</f>
        <v>144</v>
      </c>
      <c r="O147" s="1023">
        <f t="shared" ref="O147" si="15">MIN(364,INT((O146 - DATE(YEAR(O146),1,1))))</f>
        <v>114</v>
      </c>
      <c r="P147" s="1023">
        <f t="shared" ref="P147" si="16">MIN(364,INT((P146 - DATE(YEAR(P146),1,1))))</f>
        <v>114</v>
      </c>
      <c r="Q147" s="1023">
        <f t="shared" ref="Q147" si="17">MIN(364,INT((Q146 - DATE(YEAR(Q146),1,1))))</f>
        <v>114</v>
      </c>
      <c r="R147" s="1023">
        <f t="shared" ref="R147" si="18">MIN(364,INT((R146 - DATE(YEAR(R146),1,1))))</f>
        <v>114</v>
      </c>
      <c r="S147" s="1023">
        <f t="shared" ref="S147" si="19">MIN(364,INT((S146 - DATE(YEAR(S146),1,1))))</f>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1152</v>
      </c>
      <c r="J149" s="1023">
        <f>MIN(364,INT((J148 - DATE(YEAR(J148),1,1))))</f>
        <v>149</v>
      </c>
      <c r="K149" s="1023">
        <f t="shared" ref="K149" si="20">MIN(364,INT((K148 - DATE(YEAR(K148),1,1))))</f>
        <v>149</v>
      </c>
      <c r="L149" s="1023">
        <f t="shared" ref="L149" si="21">MIN(364,INT((L148 - DATE(YEAR(L148),1,1))))</f>
        <v>149</v>
      </c>
      <c r="M149" s="1023">
        <f t="shared" ref="M149" si="22">MIN(364,INT((M148 - DATE(YEAR(M148),1,1))))</f>
        <v>149</v>
      </c>
      <c r="N149" s="1023">
        <f t="shared" ref="N149" si="23">MIN(364,INT((N148 - DATE(YEAR(N148),1,1))))</f>
        <v>149</v>
      </c>
      <c r="O149" s="1023">
        <f t="shared" ref="O149" si="24">MIN(364,INT((O148 - DATE(YEAR(O148),1,1))))</f>
        <v>149</v>
      </c>
      <c r="P149" s="1023">
        <f t="shared" ref="P149" si="25">MIN(364,INT((P148 - DATE(YEAR(P148),1,1))))</f>
        <v>149</v>
      </c>
      <c r="Q149" s="1023">
        <f t="shared" ref="Q149" si="26">MIN(364,INT((Q148 - DATE(YEAR(Q148),1,1))))</f>
        <v>149</v>
      </c>
      <c r="R149" s="1023">
        <f t="shared" ref="R149" si="27">MIN(364,INT((R148 - DATE(YEAR(R148),1,1))))</f>
        <v>149</v>
      </c>
      <c r="S149" s="1023">
        <f t="shared" ref="S149" si="28">MIN(364,INT((S148 - DATE(YEAR(S148),1,1))))</f>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1152</v>
      </c>
      <c r="J151" s="1023">
        <f>MIN(364,INT((J150 - DATE(YEAR(J150),1,1))))</f>
        <v>192</v>
      </c>
      <c r="K151" s="1023">
        <f t="shared" ref="K151" si="29">MIN(364,INT((K150 - DATE(YEAR(K150),1,1))))</f>
        <v>192</v>
      </c>
      <c r="L151" s="1023">
        <f t="shared" ref="L151" si="30">MIN(364,INT((L150 - DATE(YEAR(L150),1,1))))</f>
        <v>192</v>
      </c>
      <c r="M151" s="1023">
        <f t="shared" ref="M151" si="31">MIN(364,INT((M150 - DATE(YEAR(M150),1,1))))</f>
        <v>192</v>
      </c>
      <c r="N151" s="1023">
        <f t="shared" ref="N151" si="32">MIN(364,INT((N150 - DATE(YEAR(N150),1,1))))</f>
        <v>192</v>
      </c>
      <c r="O151" s="1023">
        <f t="shared" ref="O151" si="33">MIN(364,INT((O150 - DATE(YEAR(O150),1,1))))</f>
        <v>192</v>
      </c>
      <c r="P151" s="1023">
        <f t="shared" ref="P151" si="34">MIN(364,INT((P150 - DATE(YEAR(P150),1,1))))</f>
        <v>192</v>
      </c>
      <c r="Q151" s="1023">
        <f t="shared" ref="Q151" si="35">MIN(364,INT((Q150 - DATE(YEAR(Q150),1,1))))</f>
        <v>192</v>
      </c>
      <c r="R151" s="1023">
        <f t="shared" ref="R151" si="36">MIN(364,INT((R150 - DATE(YEAR(R150),1,1))))</f>
        <v>192</v>
      </c>
      <c r="S151" s="1023">
        <f t="shared" ref="S151" si="37">MIN(364,INT((S150 - DATE(YEAR(S150),1,1))))</f>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330</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331</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271</v>
      </c>
      <c r="I158" s="168"/>
      <c r="J158" s="168"/>
      <c r="K158" s="168"/>
      <c r="L158" s="169" t="s">
        <v>390</v>
      </c>
      <c r="M158" s="170" t="s">
        <v>172</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388</v>
      </c>
      <c r="N159" s="172" t="s">
        <v>389</v>
      </c>
      <c r="O159" s="172" t="s">
        <v>391</v>
      </c>
      <c r="P159" s="172" t="s">
        <v>392</v>
      </c>
      <c r="Q159" s="172" t="s">
        <v>393</v>
      </c>
      <c r="R159" s="172" t="s">
        <v>395</v>
      </c>
      <c r="S159" s="172" t="s">
        <v>903</v>
      </c>
      <c r="T159" s="172" t="s">
        <v>904</v>
      </c>
      <c r="U159" s="172" t="s">
        <v>1225</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120</v>
      </c>
      <c r="AE169" s="82"/>
      <c r="AF169" s="127"/>
    </row>
    <row r="170" spans="1:62" ht="13.15" customHeight="1" outlineLevel="1" collapsed="1" x14ac:dyDescent="0.25">
      <c r="A170" s="74"/>
      <c r="B170" s="126"/>
      <c r="C170" s="84"/>
      <c r="D170" s="84">
        <v>0</v>
      </c>
      <c r="E170" s="84" t="s">
        <v>1</v>
      </c>
      <c r="F170" s="85"/>
      <c r="G170" s="86" t="s">
        <v>994</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996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997</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337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customHeight="1" outlineLevel="1" x14ac:dyDescent="0.25">
      <c r="A177" s="74"/>
      <c r="B177" s="126"/>
      <c r="C177" s="108"/>
      <c r="D177" s="108"/>
      <c r="E177" s="108"/>
      <c r="F177" s="92"/>
      <c r="G177" s="161"/>
      <c r="H177" s="161" t="s">
        <v>154</v>
      </c>
      <c r="I177" s="161" t="s">
        <v>155</v>
      </c>
      <c r="J177" s="161" t="s">
        <v>156</v>
      </c>
      <c r="K177" s="161" t="s">
        <v>157</v>
      </c>
      <c r="L177" s="161" t="s">
        <v>158</v>
      </c>
      <c r="M177" s="161" t="s">
        <v>336</v>
      </c>
      <c r="N177" s="161" t="s">
        <v>159</v>
      </c>
      <c r="O177" s="725"/>
      <c r="P177" s="161" t="s">
        <v>159</v>
      </c>
      <c r="Q177" s="725" t="s">
        <v>1155</v>
      </c>
      <c r="R177" s="107"/>
      <c r="S177" s="107"/>
      <c r="T177" s="107"/>
      <c r="U177" s="250"/>
      <c r="V177" s="250"/>
      <c r="W177" s="250"/>
      <c r="X177" s="250"/>
      <c r="Y177" s="250"/>
      <c r="Z177" s="107"/>
      <c r="AA177" s="747"/>
      <c r="AB177" s="747"/>
      <c r="AC177" s="747"/>
      <c r="AD177" s="193"/>
      <c r="AE177" s="90"/>
      <c r="AF177" s="127"/>
    </row>
    <row r="178" spans="1:60" ht="13.15" customHeight="1" outlineLevel="1" x14ac:dyDescent="0.25">
      <c r="A178" s="74"/>
      <c r="B178" s="126"/>
      <c r="C178" s="108"/>
      <c r="D178" s="108"/>
      <c r="E178" s="108"/>
      <c r="F178" s="110"/>
      <c r="G178" s="162"/>
      <c r="H178" s="163" t="s">
        <v>160</v>
      </c>
      <c r="I178" s="163" t="s">
        <v>160</v>
      </c>
      <c r="J178" s="163" t="s">
        <v>160</v>
      </c>
      <c r="K178" s="163" t="s">
        <v>160</v>
      </c>
      <c r="L178" s="163" t="s">
        <v>160</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160</v>
      </c>
      <c r="I179" s="163" t="s">
        <v>160</v>
      </c>
      <c r="J179" s="163" t="s">
        <v>160</v>
      </c>
      <c r="K179" s="163" t="s">
        <v>160</v>
      </c>
      <c r="L179" s="163" t="s">
        <v>160</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160</v>
      </c>
      <c r="I180" s="163" t="s">
        <v>160</v>
      </c>
      <c r="J180" s="163" t="s">
        <v>160</v>
      </c>
      <c r="K180" s="163" t="s">
        <v>160</v>
      </c>
      <c r="L180" s="163" t="s">
        <v>1257</v>
      </c>
      <c r="M180" s="163" t="s">
        <v>1259</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customHeight="1" outlineLevel="1" x14ac:dyDescent="0.25">
      <c r="A181" s="691"/>
      <c r="B181" s="126"/>
      <c r="C181" s="108"/>
      <c r="D181" s="108"/>
      <c r="E181" s="108"/>
      <c r="F181" s="110"/>
      <c r="G181" s="162"/>
      <c r="H181" s="163" t="s">
        <v>160</v>
      </c>
      <c r="I181" s="163" t="s">
        <v>160</v>
      </c>
      <c r="J181" s="163" t="s">
        <v>160</v>
      </c>
      <c r="K181" s="163" t="s">
        <v>160</v>
      </c>
      <c r="L181" s="163" t="s">
        <v>1258</v>
      </c>
      <c r="M181" s="163" t="s">
        <v>1259</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customHeight="1" outlineLevel="1" x14ac:dyDescent="0.25">
      <c r="A182" s="74"/>
      <c r="B182" s="126"/>
      <c r="C182" s="108"/>
      <c r="D182" s="108"/>
      <c r="E182" s="108"/>
      <c r="F182" s="110"/>
      <c r="G182" s="164"/>
      <c r="H182" s="163" t="s">
        <v>160</v>
      </c>
      <c r="I182" s="163" t="s">
        <v>160</v>
      </c>
      <c r="J182" s="163" t="s">
        <v>160</v>
      </c>
      <c r="K182" s="163" t="s">
        <v>1260</v>
      </c>
      <c r="L182" s="163" t="s">
        <v>81</v>
      </c>
      <c r="M182" s="163" t="s">
        <v>1259</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160</v>
      </c>
      <c r="I183" s="163" t="s">
        <v>160</v>
      </c>
      <c r="J183" s="163" t="s">
        <v>160</v>
      </c>
      <c r="K183" s="163" t="s">
        <v>1260</v>
      </c>
      <c r="L183" s="163" t="s">
        <v>82</v>
      </c>
      <c r="M183" s="163" t="s">
        <v>1259</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64"/>
      <c r="H184" s="163" t="s">
        <v>160</v>
      </c>
      <c r="I184" s="163" t="s">
        <v>160</v>
      </c>
      <c r="J184" s="163" t="s">
        <v>160</v>
      </c>
      <c r="K184" s="163" t="s">
        <v>1260</v>
      </c>
      <c r="L184" s="163" t="s">
        <v>161</v>
      </c>
      <c r="M184" s="163" t="s">
        <v>1259</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160</v>
      </c>
      <c r="I185" s="163" t="s">
        <v>160</v>
      </c>
      <c r="J185" s="163" t="s">
        <v>160</v>
      </c>
      <c r="K185" s="163" t="s">
        <v>233</v>
      </c>
      <c r="L185" s="163" t="s">
        <v>81</v>
      </c>
      <c r="M185" s="163" t="s">
        <v>1259</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160</v>
      </c>
      <c r="I186" s="163" t="s">
        <v>160</v>
      </c>
      <c r="J186" s="163" t="s">
        <v>160</v>
      </c>
      <c r="K186" s="163" t="s">
        <v>233</v>
      </c>
      <c r="L186" s="163" t="s">
        <v>82</v>
      </c>
      <c r="M186" s="163" t="s">
        <v>1259</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160</v>
      </c>
      <c r="I187" s="163" t="s">
        <v>160</v>
      </c>
      <c r="J187" s="163" t="s">
        <v>160</v>
      </c>
      <c r="K187" s="163" t="s">
        <v>233</v>
      </c>
      <c r="L187" s="163" t="s">
        <v>83</v>
      </c>
      <c r="M187" s="163" t="s">
        <v>1259</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64"/>
      <c r="H188" s="163" t="s">
        <v>160</v>
      </c>
      <c r="I188" s="163" t="s">
        <v>160</v>
      </c>
      <c r="J188" s="163" t="s">
        <v>160</v>
      </c>
      <c r="K188" s="163" t="s">
        <v>233</v>
      </c>
      <c r="L188" s="163" t="s">
        <v>161</v>
      </c>
      <c r="M188" s="163" t="s">
        <v>1259</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2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customHeight="1" outlineLevel="1" x14ac:dyDescent="0.2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25">
      <c r="A195" s="136"/>
      <c r="B195" s="126"/>
      <c r="C195" s="84"/>
      <c r="D195" s="84">
        <v>0</v>
      </c>
      <c r="E195" s="84" t="s">
        <v>1</v>
      </c>
      <c r="F195" s="85"/>
      <c r="G195" s="86" t="s">
        <v>332</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84"/>
      <c r="D196" s="91"/>
      <c r="E196" s="92"/>
      <c r="F196" s="93"/>
      <c r="G196" s="94" t="s">
        <v>177</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106"/>
      <c r="H199" s="106"/>
      <c r="I199" s="106"/>
      <c r="J199" s="106"/>
      <c r="K199" s="178" t="s">
        <v>1126</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92"/>
      <c r="D201" s="92"/>
      <c r="E201" s="92"/>
      <c r="F201" s="92"/>
      <c r="G201" s="107"/>
      <c r="H201" s="107"/>
      <c r="I201" s="107" t="s">
        <v>473</v>
      </c>
      <c r="J201" s="107" t="s">
        <v>768</v>
      </c>
      <c r="K201" s="131" t="s">
        <v>178</v>
      </c>
      <c r="L201" s="131"/>
      <c r="M201" s="107"/>
      <c r="N201" s="107"/>
      <c r="O201" s="250"/>
      <c r="P201" s="250"/>
      <c r="Q201" s="250"/>
      <c r="R201" s="725"/>
      <c r="S201" s="107"/>
      <c r="T201" s="107"/>
      <c r="U201" s="107"/>
      <c r="V201" s="131" t="s">
        <v>179</v>
      </c>
      <c r="W201" s="131"/>
      <c r="X201" s="107"/>
      <c r="Y201" s="107"/>
      <c r="Z201" s="250"/>
      <c r="AA201" s="250"/>
      <c r="AB201" s="250"/>
      <c r="AC201" s="725"/>
      <c r="AD201" s="107"/>
      <c r="AE201" s="131" t="s">
        <v>394</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92"/>
      <c r="G202" s="107"/>
      <c r="H202" s="107"/>
      <c r="I202" s="107"/>
      <c r="J202" s="107"/>
      <c r="K202" s="107" t="s">
        <v>388</v>
      </c>
      <c r="L202" s="107" t="s">
        <v>389</v>
      </c>
      <c r="M202" s="107" t="s">
        <v>391</v>
      </c>
      <c r="N202" s="107" t="s">
        <v>392</v>
      </c>
      <c r="O202" s="250" t="s">
        <v>393</v>
      </c>
      <c r="P202" s="250" t="s">
        <v>395</v>
      </c>
      <c r="Q202" s="250" t="s">
        <v>903</v>
      </c>
      <c r="R202" s="725" t="s">
        <v>904</v>
      </c>
      <c r="S202" s="725" t="s">
        <v>1225</v>
      </c>
      <c r="T202" s="107"/>
      <c r="U202" s="107"/>
      <c r="V202" s="107" t="s">
        <v>388</v>
      </c>
      <c r="W202" s="107" t="s">
        <v>389</v>
      </c>
      <c r="X202" s="107" t="s">
        <v>391</v>
      </c>
      <c r="Y202" s="107" t="s">
        <v>392</v>
      </c>
      <c r="Z202" s="250" t="s">
        <v>393</v>
      </c>
      <c r="AA202" s="250" t="s">
        <v>395</v>
      </c>
      <c r="AB202" s="250" t="s">
        <v>903</v>
      </c>
      <c r="AC202" s="725" t="s">
        <v>904</v>
      </c>
      <c r="AD202" s="725" t="s">
        <v>1225</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t="s">
        <v>838</v>
      </c>
      <c r="J203" s="133" t="s">
        <v>398</v>
      </c>
      <c r="K203" s="375">
        <f>$O203</f>
        <v>80</v>
      </c>
      <c r="L203" s="375">
        <f t="shared" ref="L203:N219" si="38">$O203</f>
        <v>80</v>
      </c>
      <c r="M203" s="375">
        <f t="shared" si="38"/>
        <v>80</v>
      </c>
      <c r="N203" s="375">
        <f t="shared" si="38"/>
        <v>80</v>
      </c>
      <c r="O203" s="377">
        <v>80</v>
      </c>
      <c r="P203" s="180">
        <v>0</v>
      </c>
      <c r="Q203" s="180">
        <v>0</v>
      </c>
      <c r="R203" s="180">
        <v>0</v>
      </c>
      <c r="S203" s="180">
        <v>0</v>
      </c>
      <c r="T203" s="112"/>
      <c r="U203" s="133" t="s">
        <v>396</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399</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143</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400</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144</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401</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145</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402</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146</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403</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147</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404</v>
      </c>
      <c r="K209" s="375">
        <f t="shared" si="43"/>
        <v>80</v>
      </c>
      <c r="L209" s="375">
        <f t="shared" si="38"/>
        <v>80</v>
      </c>
      <c r="M209" s="375">
        <f t="shared" si="38"/>
        <v>80</v>
      </c>
      <c r="N209" s="375">
        <f t="shared" si="38"/>
        <v>80</v>
      </c>
      <c r="O209" s="377">
        <v>80</v>
      </c>
      <c r="P209" s="180">
        <v>0</v>
      </c>
      <c r="Q209" s="180">
        <v>0</v>
      </c>
      <c r="R209" s="180">
        <v>0</v>
      </c>
      <c r="S209" s="180">
        <v>0</v>
      </c>
      <c r="T209" s="112"/>
      <c r="U209" s="133" t="s">
        <v>148</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405</v>
      </c>
      <c r="K210" s="375">
        <f t="shared" si="43"/>
        <v>80</v>
      </c>
      <c r="L210" s="375">
        <f t="shared" si="38"/>
        <v>80</v>
      </c>
      <c r="M210" s="375">
        <f t="shared" si="38"/>
        <v>80</v>
      </c>
      <c r="N210" s="375">
        <f t="shared" si="38"/>
        <v>80</v>
      </c>
      <c r="O210" s="377">
        <v>80</v>
      </c>
      <c r="P210" s="180">
        <v>0</v>
      </c>
      <c r="Q210" s="180">
        <v>0</v>
      </c>
      <c r="R210" s="180">
        <v>0</v>
      </c>
      <c r="S210" s="180">
        <v>0</v>
      </c>
      <c r="T210" s="112"/>
      <c r="U210" s="133" t="s">
        <v>149</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406</v>
      </c>
      <c r="K211" s="375">
        <f t="shared" si="43"/>
        <v>80</v>
      </c>
      <c r="L211" s="375">
        <f t="shared" si="38"/>
        <v>80</v>
      </c>
      <c r="M211" s="375">
        <f t="shared" si="38"/>
        <v>80</v>
      </c>
      <c r="N211" s="375">
        <f t="shared" si="38"/>
        <v>80</v>
      </c>
      <c r="O211" s="377">
        <v>80</v>
      </c>
      <c r="P211" s="180">
        <v>0</v>
      </c>
      <c r="Q211" s="180">
        <v>0</v>
      </c>
      <c r="R211" s="180">
        <v>0</v>
      </c>
      <c r="S211" s="180">
        <v>0</v>
      </c>
      <c r="T211" s="112"/>
      <c r="U211" s="133" t="s">
        <v>150</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25">
      <c r="A212" s="136"/>
      <c r="B212" s="126"/>
      <c r="C212" s="108"/>
      <c r="D212" s="108"/>
      <c r="E212" s="108"/>
      <c r="F212" s="110"/>
      <c r="G212" s="112"/>
      <c r="H212" s="112"/>
      <c r="I212" s="133"/>
      <c r="J212" s="133" t="s">
        <v>407</v>
      </c>
      <c r="K212" s="375">
        <f t="shared" si="43"/>
        <v>80</v>
      </c>
      <c r="L212" s="375">
        <f t="shared" si="38"/>
        <v>80</v>
      </c>
      <c r="M212" s="375">
        <f t="shared" si="38"/>
        <v>80</v>
      </c>
      <c r="N212" s="375">
        <f t="shared" si="38"/>
        <v>80</v>
      </c>
      <c r="O212" s="377">
        <v>80</v>
      </c>
      <c r="P212" s="180">
        <v>0</v>
      </c>
      <c r="Q212" s="180">
        <v>0</v>
      </c>
      <c r="R212" s="180">
        <v>0</v>
      </c>
      <c r="S212" s="180">
        <v>0</v>
      </c>
      <c r="T212" s="112"/>
      <c r="U212" s="133" t="s">
        <v>151</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411</v>
      </c>
      <c r="J213" s="133" t="s">
        <v>398</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396</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399</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143</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400</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144</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401</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145</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402</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146</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403</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147</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404</v>
      </c>
      <c r="K219" s="375">
        <f t="shared" si="43"/>
        <v>80</v>
      </c>
      <c r="L219" s="375">
        <f t="shared" si="38"/>
        <v>80</v>
      </c>
      <c r="M219" s="375">
        <f t="shared" si="38"/>
        <v>80</v>
      </c>
      <c r="N219" s="375">
        <f t="shared" si="38"/>
        <v>80</v>
      </c>
      <c r="O219" s="377">
        <v>80</v>
      </c>
      <c r="P219" s="180">
        <v>0</v>
      </c>
      <c r="Q219" s="180">
        <v>0</v>
      </c>
      <c r="R219" s="180">
        <v>0</v>
      </c>
      <c r="S219" s="180">
        <v>0</v>
      </c>
      <c r="T219" s="112"/>
      <c r="U219" s="133" t="s">
        <v>148</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405</v>
      </c>
      <c r="K220" s="375">
        <f t="shared" si="43"/>
        <v>80</v>
      </c>
      <c r="L220" s="375">
        <f t="shared" si="43"/>
        <v>80</v>
      </c>
      <c r="M220" s="375">
        <f t="shared" si="43"/>
        <v>80</v>
      </c>
      <c r="N220" s="375">
        <f t="shared" si="43"/>
        <v>80</v>
      </c>
      <c r="O220" s="377">
        <v>80</v>
      </c>
      <c r="P220" s="180">
        <v>0</v>
      </c>
      <c r="Q220" s="180">
        <v>0</v>
      </c>
      <c r="R220" s="180">
        <v>0</v>
      </c>
      <c r="S220" s="180">
        <v>0</v>
      </c>
      <c r="T220" s="112"/>
      <c r="U220" s="133" t="s">
        <v>149</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406</v>
      </c>
      <c r="K221" s="375">
        <f t="shared" si="43"/>
        <v>80</v>
      </c>
      <c r="L221" s="375">
        <f t="shared" si="43"/>
        <v>80</v>
      </c>
      <c r="M221" s="375">
        <f t="shared" si="43"/>
        <v>80</v>
      </c>
      <c r="N221" s="375">
        <f t="shared" si="43"/>
        <v>80</v>
      </c>
      <c r="O221" s="377">
        <v>80</v>
      </c>
      <c r="P221" s="180">
        <v>0</v>
      </c>
      <c r="Q221" s="180">
        <v>0</v>
      </c>
      <c r="R221" s="180">
        <v>0</v>
      </c>
      <c r="S221" s="180">
        <v>0</v>
      </c>
      <c r="T221" s="112"/>
      <c r="U221" s="133" t="s">
        <v>150</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407</v>
      </c>
      <c r="K222" s="375">
        <f t="shared" si="43"/>
        <v>80</v>
      </c>
      <c r="L222" s="375">
        <f t="shared" si="43"/>
        <v>80</v>
      </c>
      <c r="M222" s="375">
        <f t="shared" si="43"/>
        <v>80</v>
      </c>
      <c r="N222" s="375">
        <f t="shared" si="43"/>
        <v>80</v>
      </c>
      <c r="O222" s="377">
        <v>80</v>
      </c>
      <c r="P222" s="180">
        <v>0</v>
      </c>
      <c r="Q222" s="180">
        <v>0</v>
      </c>
      <c r="R222" s="180">
        <v>0</v>
      </c>
      <c r="S222" s="180">
        <v>0</v>
      </c>
      <c r="T222" s="112"/>
      <c r="U222" s="133" t="s">
        <v>151</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807</v>
      </c>
      <c r="J223" s="133" t="s">
        <v>398</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396</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399</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143</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400</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144</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401</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145</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402</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146</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403</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147</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404</v>
      </c>
      <c r="K229" s="375">
        <f t="shared" si="43"/>
        <v>80</v>
      </c>
      <c r="L229" s="375">
        <f t="shared" si="43"/>
        <v>80</v>
      </c>
      <c r="M229" s="375">
        <f t="shared" si="43"/>
        <v>80</v>
      </c>
      <c r="N229" s="375">
        <f t="shared" si="43"/>
        <v>80</v>
      </c>
      <c r="O229" s="377">
        <v>80</v>
      </c>
      <c r="P229" s="180">
        <v>0</v>
      </c>
      <c r="Q229" s="180">
        <v>0</v>
      </c>
      <c r="R229" s="180">
        <v>0</v>
      </c>
      <c r="S229" s="180">
        <v>0</v>
      </c>
      <c r="T229" s="112"/>
      <c r="U229" s="133" t="s">
        <v>148</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405</v>
      </c>
      <c r="K230" s="375">
        <f t="shared" si="43"/>
        <v>80</v>
      </c>
      <c r="L230" s="375">
        <f t="shared" si="43"/>
        <v>80</v>
      </c>
      <c r="M230" s="375">
        <f t="shared" si="43"/>
        <v>80</v>
      </c>
      <c r="N230" s="375">
        <f t="shared" si="43"/>
        <v>80</v>
      </c>
      <c r="O230" s="377">
        <v>80</v>
      </c>
      <c r="P230" s="180">
        <v>0</v>
      </c>
      <c r="Q230" s="180">
        <v>0</v>
      </c>
      <c r="R230" s="180">
        <v>0</v>
      </c>
      <c r="S230" s="180">
        <v>0</v>
      </c>
      <c r="T230" s="112"/>
      <c r="U230" s="133" t="s">
        <v>149</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406</v>
      </c>
      <c r="K231" s="375">
        <f t="shared" si="43"/>
        <v>80</v>
      </c>
      <c r="L231" s="375">
        <f t="shared" si="43"/>
        <v>80</v>
      </c>
      <c r="M231" s="375">
        <f t="shared" si="43"/>
        <v>80</v>
      </c>
      <c r="N231" s="375">
        <f t="shared" si="43"/>
        <v>80</v>
      </c>
      <c r="O231" s="377">
        <v>80</v>
      </c>
      <c r="P231" s="180">
        <v>0</v>
      </c>
      <c r="Q231" s="180">
        <v>0</v>
      </c>
      <c r="R231" s="180">
        <v>0</v>
      </c>
      <c r="S231" s="180">
        <v>0</v>
      </c>
      <c r="T231" s="112"/>
      <c r="U231" s="133" t="s">
        <v>150</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407</v>
      </c>
      <c r="K232" s="375">
        <f t="shared" si="43"/>
        <v>80</v>
      </c>
      <c r="L232" s="375">
        <f t="shared" si="43"/>
        <v>80</v>
      </c>
      <c r="M232" s="375">
        <f t="shared" si="43"/>
        <v>80</v>
      </c>
      <c r="N232" s="375">
        <f t="shared" si="43"/>
        <v>80</v>
      </c>
      <c r="O232" s="377">
        <v>80</v>
      </c>
      <c r="P232" s="180">
        <v>0</v>
      </c>
      <c r="Q232" s="180">
        <v>0</v>
      </c>
      <c r="R232" s="180">
        <v>0</v>
      </c>
      <c r="S232" s="180">
        <v>0</v>
      </c>
      <c r="T232" s="112"/>
      <c r="U232" s="133" t="s">
        <v>151</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808</v>
      </c>
      <c r="J233" s="133" t="s">
        <v>398</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396</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399</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143</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400</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144</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401</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145</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402</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146</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403</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147</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404</v>
      </c>
      <c r="K239" s="375">
        <f t="shared" si="48"/>
        <v>80</v>
      </c>
      <c r="L239" s="375">
        <f t="shared" si="48"/>
        <v>80</v>
      </c>
      <c r="M239" s="375">
        <f t="shared" si="48"/>
        <v>80</v>
      </c>
      <c r="N239" s="375">
        <f t="shared" si="48"/>
        <v>80</v>
      </c>
      <c r="O239" s="377">
        <v>80</v>
      </c>
      <c r="P239" s="180">
        <v>0</v>
      </c>
      <c r="Q239" s="180">
        <v>0</v>
      </c>
      <c r="R239" s="180">
        <v>0</v>
      </c>
      <c r="S239" s="180">
        <v>0</v>
      </c>
      <c r="T239" s="112"/>
      <c r="U239" s="133" t="s">
        <v>148</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405</v>
      </c>
      <c r="K240" s="375">
        <f t="shared" si="48"/>
        <v>80</v>
      </c>
      <c r="L240" s="375">
        <f t="shared" si="48"/>
        <v>80</v>
      </c>
      <c r="M240" s="375">
        <f t="shared" si="48"/>
        <v>80</v>
      </c>
      <c r="N240" s="375">
        <f t="shared" si="48"/>
        <v>80</v>
      </c>
      <c r="O240" s="377">
        <v>80</v>
      </c>
      <c r="P240" s="180">
        <v>0</v>
      </c>
      <c r="Q240" s="180">
        <v>0</v>
      </c>
      <c r="R240" s="180">
        <v>0</v>
      </c>
      <c r="S240" s="180">
        <v>0</v>
      </c>
      <c r="T240" s="112"/>
      <c r="U240" s="133" t="s">
        <v>149</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406</v>
      </c>
      <c r="K241" s="375">
        <f t="shared" si="48"/>
        <v>80</v>
      </c>
      <c r="L241" s="375">
        <f t="shared" si="48"/>
        <v>80</v>
      </c>
      <c r="M241" s="375">
        <f t="shared" si="48"/>
        <v>80</v>
      </c>
      <c r="N241" s="375">
        <f t="shared" si="48"/>
        <v>80</v>
      </c>
      <c r="O241" s="377">
        <v>80</v>
      </c>
      <c r="P241" s="180">
        <v>0</v>
      </c>
      <c r="Q241" s="180">
        <v>0</v>
      </c>
      <c r="R241" s="180">
        <v>0</v>
      </c>
      <c r="S241" s="180">
        <v>0</v>
      </c>
      <c r="T241" s="112"/>
      <c r="U241" s="133" t="s">
        <v>150</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407</v>
      </c>
      <c r="K242" s="375">
        <f t="shared" si="48"/>
        <v>80</v>
      </c>
      <c r="L242" s="375">
        <f t="shared" si="48"/>
        <v>80</v>
      </c>
      <c r="M242" s="375">
        <f t="shared" si="48"/>
        <v>80</v>
      </c>
      <c r="N242" s="375">
        <f t="shared" si="48"/>
        <v>80</v>
      </c>
      <c r="O242" s="377">
        <v>80</v>
      </c>
      <c r="P242" s="180">
        <v>0</v>
      </c>
      <c r="Q242" s="180">
        <v>0</v>
      </c>
      <c r="R242" s="180">
        <v>0</v>
      </c>
      <c r="S242" s="180">
        <v>0</v>
      </c>
      <c r="T242" s="112"/>
      <c r="U242" s="133" t="s">
        <v>151</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809</v>
      </c>
      <c r="J243" s="133" t="s">
        <v>398</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396</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399</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143</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400</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144</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401</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145</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402</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146</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403</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147</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404</v>
      </c>
      <c r="K249" s="375">
        <f t="shared" si="48"/>
        <v>80</v>
      </c>
      <c r="L249" s="375">
        <f t="shared" si="48"/>
        <v>80</v>
      </c>
      <c r="M249" s="375">
        <f t="shared" si="48"/>
        <v>80</v>
      </c>
      <c r="N249" s="375">
        <f t="shared" si="48"/>
        <v>80</v>
      </c>
      <c r="O249" s="377">
        <v>80</v>
      </c>
      <c r="P249" s="180">
        <v>0</v>
      </c>
      <c r="Q249" s="180">
        <v>0</v>
      </c>
      <c r="R249" s="180">
        <v>0</v>
      </c>
      <c r="S249" s="180">
        <v>0</v>
      </c>
      <c r="T249" s="112"/>
      <c r="U249" s="133" t="s">
        <v>148</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405</v>
      </c>
      <c r="K250" s="375">
        <f t="shared" si="48"/>
        <v>80</v>
      </c>
      <c r="L250" s="375">
        <f t="shared" si="48"/>
        <v>80</v>
      </c>
      <c r="M250" s="375">
        <f t="shared" si="48"/>
        <v>80</v>
      </c>
      <c r="N250" s="375">
        <f t="shared" si="48"/>
        <v>80</v>
      </c>
      <c r="O250" s="377">
        <v>80</v>
      </c>
      <c r="P250" s="180">
        <v>0</v>
      </c>
      <c r="Q250" s="180">
        <v>0</v>
      </c>
      <c r="R250" s="180">
        <v>0</v>
      </c>
      <c r="S250" s="180">
        <v>0</v>
      </c>
      <c r="T250" s="112"/>
      <c r="U250" s="133" t="s">
        <v>149</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406</v>
      </c>
      <c r="K251" s="375">
        <f t="shared" si="48"/>
        <v>80</v>
      </c>
      <c r="L251" s="375">
        <f t="shared" si="48"/>
        <v>80</v>
      </c>
      <c r="M251" s="375">
        <f t="shared" si="48"/>
        <v>80</v>
      </c>
      <c r="N251" s="375">
        <f t="shared" si="48"/>
        <v>80</v>
      </c>
      <c r="O251" s="377">
        <v>80</v>
      </c>
      <c r="P251" s="180">
        <v>0</v>
      </c>
      <c r="Q251" s="180">
        <v>0</v>
      </c>
      <c r="R251" s="180">
        <v>0</v>
      </c>
      <c r="S251" s="180">
        <v>0</v>
      </c>
      <c r="T251" s="112"/>
      <c r="U251" s="133" t="s">
        <v>150</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407</v>
      </c>
      <c r="K252" s="375">
        <f t="shared" si="48"/>
        <v>80</v>
      </c>
      <c r="L252" s="375">
        <f t="shared" si="48"/>
        <v>80</v>
      </c>
      <c r="M252" s="375">
        <f t="shared" si="48"/>
        <v>80</v>
      </c>
      <c r="N252" s="375">
        <f t="shared" si="48"/>
        <v>80</v>
      </c>
      <c r="O252" s="377">
        <v>80</v>
      </c>
      <c r="P252" s="180">
        <v>0</v>
      </c>
      <c r="Q252" s="180">
        <v>0</v>
      </c>
      <c r="R252" s="180">
        <v>0</v>
      </c>
      <c r="S252" s="180">
        <v>0</v>
      </c>
      <c r="T252" s="112"/>
      <c r="U252" s="133" t="s">
        <v>151</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810</v>
      </c>
      <c r="J253" s="133" t="s">
        <v>398</v>
      </c>
      <c r="K253" s="375">
        <f t="shared" si="48"/>
        <v>80</v>
      </c>
      <c r="L253" s="375">
        <f t="shared" si="48"/>
        <v>80</v>
      </c>
      <c r="M253" s="375">
        <f t="shared" si="48"/>
        <v>80</v>
      </c>
      <c r="N253" s="375">
        <f t="shared" si="48"/>
        <v>80</v>
      </c>
      <c r="O253" s="377">
        <v>80</v>
      </c>
      <c r="P253" s="180">
        <v>0</v>
      </c>
      <c r="Q253" s="180">
        <v>0</v>
      </c>
      <c r="R253" s="180">
        <v>0</v>
      </c>
      <c r="S253" s="180">
        <v>0</v>
      </c>
      <c r="T253" s="112"/>
      <c r="U253" s="133" t="s">
        <v>396</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399</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143</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400</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144</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401</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145</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402</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146</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403</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147</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404</v>
      </c>
      <c r="K259" s="375">
        <f t="shared" si="48"/>
        <v>80</v>
      </c>
      <c r="L259" s="375">
        <f t="shared" si="48"/>
        <v>80</v>
      </c>
      <c r="M259" s="375">
        <f t="shared" si="48"/>
        <v>80</v>
      </c>
      <c r="N259" s="375">
        <f t="shared" si="48"/>
        <v>80</v>
      </c>
      <c r="O259" s="377">
        <v>80</v>
      </c>
      <c r="P259" s="180">
        <v>0</v>
      </c>
      <c r="Q259" s="180">
        <v>0</v>
      </c>
      <c r="R259" s="180">
        <v>0</v>
      </c>
      <c r="S259" s="180">
        <v>0</v>
      </c>
      <c r="T259" s="112"/>
      <c r="U259" s="133" t="s">
        <v>148</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405</v>
      </c>
      <c r="K260" s="375">
        <f t="shared" si="48"/>
        <v>80</v>
      </c>
      <c r="L260" s="375">
        <f t="shared" si="48"/>
        <v>80</v>
      </c>
      <c r="M260" s="375">
        <f t="shared" si="48"/>
        <v>80</v>
      </c>
      <c r="N260" s="375">
        <f t="shared" si="48"/>
        <v>80</v>
      </c>
      <c r="O260" s="377">
        <v>80</v>
      </c>
      <c r="P260" s="180">
        <v>0</v>
      </c>
      <c r="Q260" s="180">
        <v>0</v>
      </c>
      <c r="R260" s="180">
        <v>0</v>
      </c>
      <c r="S260" s="180">
        <v>0</v>
      </c>
      <c r="T260" s="112"/>
      <c r="U260" s="133" t="s">
        <v>149</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406</v>
      </c>
      <c r="K261" s="375">
        <f t="shared" si="48"/>
        <v>80</v>
      </c>
      <c r="L261" s="375">
        <f t="shared" si="48"/>
        <v>80</v>
      </c>
      <c r="M261" s="375">
        <f t="shared" si="48"/>
        <v>80</v>
      </c>
      <c r="N261" s="375">
        <f t="shared" si="48"/>
        <v>80</v>
      </c>
      <c r="O261" s="377">
        <v>80</v>
      </c>
      <c r="P261" s="180">
        <v>0</v>
      </c>
      <c r="Q261" s="180">
        <v>0</v>
      </c>
      <c r="R261" s="180">
        <v>0</v>
      </c>
      <c r="S261" s="180">
        <v>0</v>
      </c>
      <c r="T261" s="112"/>
      <c r="U261" s="133" t="s">
        <v>150</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407</v>
      </c>
      <c r="K262" s="375">
        <f t="shared" si="48"/>
        <v>80</v>
      </c>
      <c r="L262" s="375">
        <f t="shared" si="48"/>
        <v>80</v>
      </c>
      <c r="M262" s="375">
        <f t="shared" si="48"/>
        <v>80</v>
      </c>
      <c r="N262" s="375">
        <f t="shared" si="48"/>
        <v>80</v>
      </c>
      <c r="O262" s="377">
        <v>80</v>
      </c>
      <c r="P262" s="180">
        <v>0</v>
      </c>
      <c r="Q262" s="180">
        <v>0</v>
      </c>
      <c r="R262" s="180">
        <v>0</v>
      </c>
      <c r="S262" s="180">
        <v>0</v>
      </c>
      <c r="T262" s="112"/>
      <c r="U262" s="133" t="s">
        <v>151</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811</v>
      </c>
      <c r="J263" s="133" t="s">
        <v>398</v>
      </c>
      <c r="K263" s="375">
        <f t="shared" si="48"/>
        <v>80</v>
      </c>
      <c r="L263" s="375">
        <f t="shared" si="48"/>
        <v>80</v>
      </c>
      <c r="M263" s="375">
        <f t="shared" si="48"/>
        <v>80</v>
      </c>
      <c r="N263" s="375">
        <f t="shared" si="48"/>
        <v>80</v>
      </c>
      <c r="O263" s="377">
        <v>80</v>
      </c>
      <c r="P263" s="180">
        <v>0</v>
      </c>
      <c r="Q263" s="180">
        <v>0</v>
      </c>
      <c r="R263" s="180">
        <v>0</v>
      </c>
      <c r="S263" s="180">
        <v>0</v>
      </c>
      <c r="T263" s="112"/>
      <c r="U263" s="133" t="s">
        <v>396</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399</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143</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400</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144</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401</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145</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402</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146</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403</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147</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404</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148</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405</v>
      </c>
      <c r="K270" s="375">
        <f t="shared" si="53"/>
        <v>80</v>
      </c>
      <c r="L270" s="375">
        <f t="shared" si="53"/>
        <v>80</v>
      </c>
      <c r="M270" s="375">
        <f t="shared" si="53"/>
        <v>80</v>
      </c>
      <c r="N270" s="375">
        <f t="shared" si="53"/>
        <v>80</v>
      </c>
      <c r="O270" s="377">
        <v>80</v>
      </c>
      <c r="P270" s="180">
        <v>0</v>
      </c>
      <c r="Q270" s="180">
        <v>0</v>
      </c>
      <c r="R270" s="180">
        <v>0</v>
      </c>
      <c r="S270" s="180">
        <v>0</v>
      </c>
      <c r="T270" s="112"/>
      <c r="U270" s="133" t="s">
        <v>149</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406</v>
      </c>
      <c r="K271" s="375">
        <f t="shared" si="53"/>
        <v>80</v>
      </c>
      <c r="L271" s="375">
        <f t="shared" si="53"/>
        <v>80</v>
      </c>
      <c r="M271" s="375">
        <f t="shared" si="53"/>
        <v>80</v>
      </c>
      <c r="N271" s="375">
        <f t="shared" si="53"/>
        <v>80</v>
      </c>
      <c r="O271" s="377">
        <v>80</v>
      </c>
      <c r="P271" s="180">
        <v>0</v>
      </c>
      <c r="Q271" s="180">
        <v>0</v>
      </c>
      <c r="R271" s="180">
        <v>0</v>
      </c>
      <c r="S271" s="180">
        <v>0</v>
      </c>
      <c r="T271" s="112"/>
      <c r="U271" s="133" t="s">
        <v>150</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407</v>
      </c>
      <c r="K272" s="375">
        <f t="shared" si="53"/>
        <v>80</v>
      </c>
      <c r="L272" s="375">
        <f t="shared" si="53"/>
        <v>80</v>
      </c>
      <c r="M272" s="375">
        <f t="shared" si="53"/>
        <v>80</v>
      </c>
      <c r="N272" s="375">
        <f t="shared" si="53"/>
        <v>80</v>
      </c>
      <c r="O272" s="377">
        <v>80</v>
      </c>
      <c r="P272" s="180">
        <v>0</v>
      </c>
      <c r="Q272" s="180">
        <v>0</v>
      </c>
      <c r="R272" s="180">
        <v>0</v>
      </c>
      <c r="S272" s="180">
        <v>0</v>
      </c>
      <c r="T272" s="112"/>
      <c r="U272" s="133" t="s">
        <v>151</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812</v>
      </c>
      <c r="J273" s="133" t="s">
        <v>398</v>
      </c>
      <c r="K273" s="375">
        <f t="shared" si="53"/>
        <v>80</v>
      </c>
      <c r="L273" s="375">
        <f t="shared" si="53"/>
        <v>80</v>
      </c>
      <c r="M273" s="375">
        <f t="shared" si="53"/>
        <v>80</v>
      </c>
      <c r="N273" s="375">
        <f t="shared" si="53"/>
        <v>80</v>
      </c>
      <c r="O273" s="377">
        <v>80</v>
      </c>
      <c r="P273" s="180">
        <v>0</v>
      </c>
      <c r="Q273" s="180">
        <v>0</v>
      </c>
      <c r="R273" s="180">
        <v>0</v>
      </c>
      <c r="S273" s="180">
        <v>0</v>
      </c>
      <c r="T273" s="112"/>
      <c r="U273" s="133" t="s">
        <v>396</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399</v>
      </c>
      <c r="K274" s="375">
        <f t="shared" si="53"/>
        <v>80</v>
      </c>
      <c r="L274" s="375">
        <f t="shared" si="53"/>
        <v>80</v>
      </c>
      <c r="M274" s="375">
        <f t="shared" si="53"/>
        <v>80</v>
      </c>
      <c r="N274" s="375">
        <f t="shared" si="53"/>
        <v>80</v>
      </c>
      <c r="O274" s="377">
        <v>80</v>
      </c>
      <c r="P274" s="180">
        <v>0</v>
      </c>
      <c r="Q274" s="180">
        <v>0</v>
      </c>
      <c r="R274" s="180">
        <v>0</v>
      </c>
      <c r="S274" s="180">
        <v>0</v>
      </c>
      <c r="T274" s="112"/>
      <c r="U274" s="133" t="s">
        <v>143</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400</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144</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401</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145</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402</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146</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403</v>
      </c>
      <c r="K278" s="375">
        <f t="shared" si="53"/>
        <v>468</v>
      </c>
      <c r="L278" s="375">
        <f t="shared" si="53"/>
        <v>468</v>
      </c>
      <c r="M278" s="375">
        <f t="shared" si="53"/>
        <v>468</v>
      </c>
      <c r="N278" s="375">
        <f t="shared" si="53"/>
        <v>468</v>
      </c>
      <c r="O278" s="377">
        <v>468</v>
      </c>
      <c r="P278" s="180">
        <v>0</v>
      </c>
      <c r="Q278" s="180">
        <v>0</v>
      </c>
      <c r="R278" s="180">
        <v>0</v>
      </c>
      <c r="S278" s="180">
        <v>0</v>
      </c>
      <c r="T278" s="112"/>
      <c r="U278" s="133" t="s">
        <v>147</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404</v>
      </c>
      <c r="K279" s="375">
        <f t="shared" si="53"/>
        <v>80</v>
      </c>
      <c r="L279" s="375">
        <f t="shared" si="53"/>
        <v>80</v>
      </c>
      <c r="M279" s="375">
        <f t="shared" si="53"/>
        <v>80</v>
      </c>
      <c r="N279" s="375">
        <f t="shared" si="53"/>
        <v>80</v>
      </c>
      <c r="O279" s="377">
        <v>80</v>
      </c>
      <c r="P279" s="180">
        <v>0</v>
      </c>
      <c r="Q279" s="180">
        <v>0</v>
      </c>
      <c r="R279" s="180">
        <v>0</v>
      </c>
      <c r="S279" s="180">
        <v>0</v>
      </c>
      <c r="T279" s="112"/>
      <c r="U279" s="133" t="s">
        <v>148</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405</v>
      </c>
      <c r="K280" s="375">
        <f t="shared" si="53"/>
        <v>80</v>
      </c>
      <c r="L280" s="375">
        <f t="shared" si="53"/>
        <v>80</v>
      </c>
      <c r="M280" s="375">
        <f t="shared" si="53"/>
        <v>80</v>
      </c>
      <c r="N280" s="375">
        <f t="shared" si="53"/>
        <v>80</v>
      </c>
      <c r="O280" s="377">
        <v>80</v>
      </c>
      <c r="P280" s="180">
        <v>0</v>
      </c>
      <c r="Q280" s="180">
        <v>0</v>
      </c>
      <c r="R280" s="180">
        <v>0</v>
      </c>
      <c r="S280" s="180">
        <v>0</v>
      </c>
      <c r="T280" s="112"/>
      <c r="U280" s="133" t="s">
        <v>149</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406</v>
      </c>
      <c r="K281" s="375">
        <f t="shared" si="53"/>
        <v>80</v>
      </c>
      <c r="L281" s="375">
        <f t="shared" si="53"/>
        <v>80</v>
      </c>
      <c r="M281" s="375">
        <f t="shared" si="53"/>
        <v>80</v>
      </c>
      <c r="N281" s="375">
        <f t="shared" si="53"/>
        <v>80</v>
      </c>
      <c r="O281" s="377">
        <v>80</v>
      </c>
      <c r="P281" s="180">
        <v>0</v>
      </c>
      <c r="Q281" s="180">
        <v>0</v>
      </c>
      <c r="R281" s="180">
        <v>0</v>
      </c>
      <c r="S281" s="180">
        <v>0</v>
      </c>
      <c r="T281" s="112"/>
      <c r="U281" s="133" t="s">
        <v>150</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407</v>
      </c>
      <c r="K282" s="375">
        <f t="shared" si="53"/>
        <v>80</v>
      </c>
      <c r="L282" s="375">
        <f t="shared" si="53"/>
        <v>80</v>
      </c>
      <c r="M282" s="375">
        <f t="shared" si="53"/>
        <v>80</v>
      </c>
      <c r="N282" s="375">
        <f t="shared" si="53"/>
        <v>80</v>
      </c>
      <c r="O282" s="377">
        <v>80</v>
      </c>
      <c r="P282" s="180">
        <v>0</v>
      </c>
      <c r="Q282" s="180">
        <v>0</v>
      </c>
      <c r="R282" s="180">
        <v>0</v>
      </c>
      <c r="S282" s="180">
        <v>0</v>
      </c>
      <c r="T282" s="112"/>
      <c r="U282" s="133" t="s">
        <v>151</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813</v>
      </c>
      <c r="J283" s="133" t="s">
        <v>398</v>
      </c>
      <c r="K283" s="375">
        <f t="shared" si="53"/>
        <v>80</v>
      </c>
      <c r="L283" s="375">
        <f t="shared" si="53"/>
        <v>80</v>
      </c>
      <c r="M283" s="375">
        <f t="shared" si="53"/>
        <v>80</v>
      </c>
      <c r="N283" s="375">
        <f t="shared" si="53"/>
        <v>80</v>
      </c>
      <c r="O283" s="377">
        <v>80</v>
      </c>
      <c r="P283" s="180">
        <v>0</v>
      </c>
      <c r="Q283" s="180">
        <v>0</v>
      </c>
      <c r="R283" s="180">
        <v>0</v>
      </c>
      <c r="S283" s="180">
        <v>0</v>
      </c>
      <c r="T283" s="112"/>
      <c r="U283" s="133" t="s">
        <v>396</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399</v>
      </c>
      <c r="K284" s="375">
        <f t="shared" si="53"/>
        <v>80</v>
      </c>
      <c r="L284" s="375">
        <f t="shared" si="53"/>
        <v>80</v>
      </c>
      <c r="M284" s="375">
        <f t="shared" si="53"/>
        <v>80</v>
      </c>
      <c r="N284" s="375">
        <f t="shared" si="53"/>
        <v>80</v>
      </c>
      <c r="O284" s="377">
        <v>80</v>
      </c>
      <c r="P284" s="180">
        <v>0</v>
      </c>
      <c r="Q284" s="180">
        <v>0</v>
      </c>
      <c r="R284" s="180">
        <v>0</v>
      </c>
      <c r="S284" s="180">
        <v>0</v>
      </c>
      <c r="T284" s="112"/>
      <c r="U284" s="133" t="s">
        <v>143</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400</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144</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401</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145</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402</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146</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403</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147</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404</v>
      </c>
      <c r="K289" s="375">
        <f t="shared" si="53"/>
        <v>80</v>
      </c>
      <c r="L289" s="375">
        <f t="shared" si="53"/>
        <v>80</v>
      </c>
      <c r="M289" s="375">
        <f t="shared" si="53"/>
        <v>80</v>
      </c>
      <c r="N289" s="375">
        <f t="shared" si="53"/>
        <v>80</v>
      </c>
      <c r="O289" s="377">
        <v>80</v>
      </c>
      <c r="P289" s="180">
        <v>0</v>
      </c>
      <c r="Q289" s="180">
        <v>0</v>
      </c>
      <c r="R289" s="180">
        <v>0</v>
      </c>
      <c r="S289" s="180">
        <v>0</v>
      </c>
      <c r="T289" s="112"/>
      <c r="U289" s="133" t="s">
        <v>148</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405</v>
      </c>
      <c r="K290" s="375">
        <f t="shared" si="53"/>
        <v>80</v>
      </c>
      <c r="L290" s="375">
        <f t="shared" si="53"/>
        <v>80</v>
      </c>
      <c r="M290" s="375">
        <f t="shared" si="53"/>
        <v>80</v>
      </c>
      <c r="N290" s="375">
        <f t="shared" si="53"/>
        <v>80</v>
      </c>
      <c r="O290" s="377">
        <v>80</v>
      </c>
      <c r="P290" s="180">
        <v>0</v>
      </c>
      <c r="Q290" s="180">
        <v>0</v>
      </c>
      <c r="R290" s="180">
        <v>0</v>
      </c>
      <c r="S290" s="180">
        <v>0</v>
      </c>
      <c r="T290" s="112"/>
      <c r="U290" s="133" t="s">
        <v>149</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406</v>
      </c>
      <c r="K291" s="375">
        <f t="shared" si="53"/>
        <v>80</v>
      </c>
      <c r="L291" s="375">
        <f t="shared" si="53"/>
        <v>80</v>
      </c>
      <c r="M291" s="375">
        <f t="shared" si="53"/>
        <v>80</v>
      </c>
      <c r="N291" s="375">
        <f t="shared" si="53"/>
        <v>80</v>
      </c>
      <c r="O291" s="377">
        <v>80</v>
      </c>
      <c r="P291" s="180">
        <v>0</v>
      </c>
      <c r="Q291" s="180">
        <v>0</v>
      </c>
      <c r="R291" s="180">
        <v>0</v>
      </c>
      <c r="S291" s="180">
        <v>0</v>
      </c>
      <c r="T291" s="112"/>
      <c r="U291" s="133" t="s">
        <v>150</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407</v>
      </c>
      <c r="K292" s="375">
        <f t="shared" si="53"/>
        <v>80</v>
      </c>
      <c r="L292" s="375">
        <f t="shared" si="53"/>
        <v>80</v>
      </c>
      <c r="M292" s="375">
        <f t="shared" si="53"/>
        <v>80</v>
      </c>
      <c r="N292" s="375">
        <f t="shared" si="53"/>
        <v>80</v>
      </c>
      <c r="O292" s="377">
        <v>80</v>
      </c>
      <c r="P292" s="180">
        <v>0</v>
      </c>
      <c r="Q292" s="180">
        <v>0</v>
      </c>
      <c r="R292" s="180">
        <v>0</v>
      </c>
      <c r="S292" s="180">
        <v>0</v>
      </c>
      <c r="T292" s="112"/>
      <c r="U292" s="133" t="s">
        <v>151</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814</v>
      </c>
      <c r="J293" s="133" t="s">
        <v>398</v>
      </c>
      <c r="K293" s="375">
        <f t="shared" si="53"/>
        <v>80</v>
      </c>
      <c r="L293" s="375">
        <f t="shared" si="53"/>
        <v>80</v>
      </c>
      <c r="M293" s="375">
        <f t="shared" si="53"/>
        <v>80</v>
      </c>
      <c r="N293" s="375">
        <f t="shared" si="53"/>
        <v>80</v>
      </c>
      <c r="O293" s="377">
        <v>80</v>
      </c>
      <c r="P293" s="180">
        <v>0</v>
      </c>
      <c r="Q293" s="180">
        <v>0</v>
      </c>
      <c r="R293" s="180">
        <v>0</v>
      </c>
      <c r="S293" s="180">
        <v>0</v>
      </c>
      <c r="T293" s="112"/>
      <c r="U293" s="133" t="s">
        <v>396</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399</v>
      </c>
      <c r="K294" s="375">
        <f t="shared" si="53"/>
        <v>80</v>
      </c>
      <c r="L294" s="375">
        <f t="shared" si="53"/>
        <v>80</v>
      </c>
      <c r="M294" s="375">
        <f t="shared" si="53"/>
        <v>80</v>
      </c>
      <c r="N294" s="375">
        <f t="shared" si="53"/>
        <v>80</v>
      </c>
      <c r="O294" s="377">
        <v>80</v>
      </c>
      <c r="P294" s="180">
        <v>0</v>
      </c>
      <c r="Q294" s="180">
        <v>0</v>
      </c>
      <c r="R294" s="180">
        <v>0</v>
      </c>
      <c r="S294" s="180">
        <v>0</v>
      </c>
      <c r="T294" s="112"/>
      <c r="U294" s="133" t="s">
        <v>143</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400</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144</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401</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145</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402</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146</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403</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147</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404</v>
      </c>
      <c r="K299" s="375">
        <f t="shared" si="53"/>
        <v>80</v>
      </c>
      <c r="L299" s="375">
        <f t="shared" si="53"/>
        <v>80</v>
      </c>
      <c r="M299" s="375">
        <f t="shared" si="53"/>
        <v>80</v>
      </c>
      <c r="N299" s="375">
        <f t="shared" si="53"/>
        <v>80</v>
      </c>
      <c r="O299" s="377">
        <v>80</v>
      </c>
      <c r="P299" s="180">
        <v>0</v>
      </c>
      <c r="Q299" s="180">
        <v>0</v>
      </c>
      <c r="R299" s="180">
        <v>0</v>
      </c>
      <c r="S299" s="180">
        <v>0</v>
      </c>
      <c r="T299" s="112"/>
      <c r="U299" s="133" t="s">
        <v>148</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405</v>
      </c>
      <c r="K300" s="375">
        <f t="shared" si="53"/>
        <v>80</v>
      </c>
      <c r="L300" s="375">
        <f t="shared" si="53"/>
        <v>80</v>
      </c>
      <c r="M300" s="375">
        <f t="shared" si="53"/>
        <v>80</v>
      </c>
      <c r="N300" s="375">
        <f t="shared" si="53"/>
        <v>80</v>
      </c>
      <c r="O300" s="377">
        <v>80</v>
      </c>
      <c r="P300" s="180">
        <v>0</v>
      </c>
      <c r="Q300" s="180">
        <v>0</v>
      </c>
      <c r="R300" s="180">
        <v>0</v>
      </c>
      <c r="S300" s="180">
        <v>0</v>
      </c>
      <c r="T300" s="112"/>
      <c r="U300" s="133" t="s">
        <v>149</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406</v>
      </c>
      <c r="K301" s="375">
        <f t="shared" si="53"/>
        <v>80</v>
      </c>
      <c r="L301" s="375">
        <f t="shared" si="53"/>
        <v>80</v>
      </c>
      <c r="M301" s="375">
        <f t="shared" si="53"/>
        <v>80</v>
      </c>
      <c r="N301" s="375">
        <f t="shared" si="53"/>
        <v>80</v>
      </c>
      <c r="O301" s="377">
        <v>80</v>
      </c>
      <c r="P301" s="180">
        <v>0</v>
      </c>
      <c r="Q301" s="180">
        <v>0</v>
      </c>
      <c r="R301" s="180">
        <v>0</v>
      </c>
      <c r="S301" s="180">
        <v>0</v>
      </c>
      <c r="T301" s="112"/>
      <c r="U301" s="133" t="s">
        <v>150</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407</v>
      </c>
      <c r="K302" s="375">
        <f t="shared" si="53"/>
        <v>80</v>
      </c>
      <c r="L302" s="375">
        <f t="shared" si="53"/>
        <v>80</v>
      </c>
      <c r="M302" s="375">
        <f t="shared" si="53"/>
        <v>80</v>
      </c>
      <c r="N302" s="375">
        <f t="shared" si="53"/>
        <v>80</v>
      </c>
      <c r="O302" s="377">
        <v>80</v>
      </c>
      <c r="P302" s="180">
        <v>0</v>
      </c>
      <c r="Q302" s="180">
        <v>0</v>
      </c>
      <c r="R302" s="180">
        <v>0</v>
      </c>
      <c r="S302" s="180">
        <v>0</v>
      </c>
      <c r="T302" s="112"/>
      <c r="U302" s="133" t="s">
        <v>151</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25">
      <c r="A303" s="136"/>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2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customHeight="1" outlineLevel="1" x14ac:dyDescent="0.2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25">
      <c r="A309" s="136"/>
      <c r="B309" s="126"/>
      <c r="C309" s="84"/>
      <c r="D309" s="84">
        <v>0</v>
      </c>
      <c r="E309" s="84" t="s">
        <v>1</v>
      </c>
      <c r="F309" s="85"/>
      <c r="G309" s="86" t="s">
        <v>333</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84"/>
      <c r="D310" s="91"/>
      <c r="E310" s="92"/>
      <c r="F310" s="93"/>
      <c r="G310" s="94" t="s">
        <v>177</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106"/>
      <c r="H313" s="106"/>
      <c r="I313" s="106"/>
      <c r="J313" s="106"/>
      <c r="K313" s="728" t="s">
        <v>1126</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92"/>
      <c r="D315" s="92"/>
      <c r="E315" s="92"/>
      <c r="F315" s="92"/>
      <c r="G315" s="107"/>
      <c r="H315" s="107"/>
      <c r="I315" s="250" t="s">
        <v>473</v>
      </c>
      <c r="J315" s="107"/>
      <c r="K315" s="131" t="s">
        <v>180</v>
      </c>
      <c r="L315" s="131"/>
      <c r="M315" s="107"/>
      <c r="N315" s="107"/>
      <c r="O315" s="107"/>
      <c r="P315" s="250"/>
      <c r="Q315" s="250"/>
      <c r="R315" s="725"/>
      <c r="S315" s="250"/>
      <c r="T315" s="107"/>
      <c r="U315" s="107"/>
      <c r="V315" s="131" t="s">
        <v>181</v>
      </c>
      <c r="W315" s="131"/>
      <c r="X315" s="107"/>
      <c r="Y315" s="107"/>
      <c r="Z315" s="107"/>
      <c r="AA315" s="250"/>
      <c r="AB315" s="250"/>
      <c r="AC315" s="725"/>
      <c r="AD315" s="250"/>
      <c r="AE315" s="131" t="s">
        <v>394</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92"/>
      <c r="G316" s="107"/>
      <c r="H316" s="107"/>
      <c r="I316" s="250"/>
      <c r="J316" s="107"/>
      <c r="K316" s="107" t="s">
        <v>388</v>
      </c>
      <c r="L316" s="107" t="s">
        <v>389</v>
      </c>
      <c r="M316" s="107" t="s">
        <v>391</v>
      </c>
      <c r="N316" s="107" t="s">
        <v>392</v>
      </c>
      <c r="O316" s="107" t="s">
        <v>393</v>
      </c>
      <c r="P316" s="250" t="s">
        <v>395</v>
      </c>
      <c r="Q316" s="250" t="s">
        <v>903</v>
      </c>
      <c r="R316" s="725" t="s">
        <v>904</v>
      </c>
      <c r="S316" s="725" t="s">
        <v>1225</v>
      </c>
      <c r="T316" s="107"/>
      <c r="U316" s="107"/>
      <c r="V316" s="107" t="s">
        <v>388</v>
      </c>
      <c r="W316" s="107" t="s">
        <v>389</v>
      </c>
      <c r="X316" s="107" t="s">
        <v>391</v>
      </c>
      <c r="Y316" s="107" t="s">
        <v>392</v>
      </c>
      <c r="Z316" s="107" t="s">
        <v>393</v>
      </c>
      <c r="AA316" s="250" t="s">
        <v>395</v>
      </c>
      <c r="AB316" s="250" t="s">
        <v>903</v>
      </c>
      <c r="AC316" s="725" t="s">
        <v>904</v>
      </c>
      <c r="AD316" s="725" t="s">
        <v>1225</v>
      </c>
      <c r="AE316" s="107" t="s">
        <v>393</v>
      </c>
      <c r="AF316" s="107" t="s">
        <v>393</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t="s">
        <v>838</v>
      </c>
      <c r="J317" s="133" t="s">
        <v>396</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396</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143</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143</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144</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144</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145</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145</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146</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146</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147</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147</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148</v>
      </c>
      <c r="K323" s="375">
        <f t="shared" si="54"/>
        <v>100</v>
      </c>
      <c r="L323" s="375">
        <f t="shared" si="54"/>
        <v>100</v>
      </c>
      <c r="M323" s="375">
        <f t="shared" si="54"/>
        <v>100</v>
      </c>
      <c r="N323" s="375">
        <f t="shared" si="55"/>
        <v>100</v>
      </c>
      <c r="O323" s="180">
        <v>100</v>
      </c>
      <c r="P323" s="180">
        <v>0</v>
      </c>
      <c r="Q323" s="180">
        <v>0</v>
      </c>
      <c r="R323" s="180">
        <v>0</v>
      </c>
      <c r="S323" s="180">
        <v>0</v>
      </c>
      <c r="T323" s="112"/>
      <c r="U323" s="133" t="s">
        <v>148</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149</v>
      </c>
      <c r="K324" s="375">
        <f t="shared" si="54"/>
        <v>100</v>
      </c>
      <c r="L324" s="375">
        <f t="shared" si="54"/>
        <v>100</v>
      </c>
      <c r="M324" s="375">
        <f t="shared" si="54"/>
        <v>100</v>
      </c>
      <c r="N324" s="375">
        <f t="shared" si="55"/>
        <v>100</v>
      </c>
      <c r="O324" s="180">
        <v>100</v>
      </c>
      <c r="P324" s="180">
        <v>0</v>
      </c>
      <c r="Q324" s="180">
        <v>0</v>
      </c>
      <c r="R324" s="180">
        <v>0</v>
      </c>
      <c r="S324" s="180">
        <v>0</v>
      </c>
      <c r="T324" s="112"/>
      <c r="U324" s="133" t="s">
        <v>149</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150</v>
      </c>
      <c r="K325" s="375">
        <f t="shared" si="54"/>
        <v>100</v>
      </c>
      <c r="L325" s="375">
        <f t="shared" si="54"/>
        <v>100</v>
      </c>
      <c r="M325" s="375">
        <f t="shared" si="54"/>
        <v>100</v>
      </c>
      <c r="N325" s="375">
        <f t="shared" si="55"/>
        <v>100</v>
      </c>
      <c r="O325" s="180">
        <v>100</v>
      </c>
      <c r="P325" s="180">
        <v>0</v>
      </c>
      <c r="Q325" s="180">
        <v>0</v>
      </c>
      <c r="R325" s="180">
        <v>0</v>
      </c>
      <c r="S325" s="180">
        <v>0</v>
      </c>
      <c r="T325" s="112"/>
      <c r="U325" s="133" t="s">
        <v>150</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25">
      <c r="A326" s="136"/>
      <c r="B326" s="126"/>
      <c r="C326" s="108"/>
      <c r="D326" s="108"/>
      <c r="E326" s="108"/>
      <c r="F326" s="110"/>
      <c r="G326" s="112"/>
      <c r="H326" s="112"/>
      <c r="I326" s="133"/>
      <c r="J326" s="133" t="s">
        <v>151</v>
      </c>
      <c r="K326" s="375">
        <f t="shared" si="54"/>
        <v>100</v>
      </c>
      <c r="L326" s="375">
        <f t="shared" si="54"/>
        <v>100</v>
      </c>
      <c r="M326" s="375">
        <f t="shared" si="54"/>
        <v>100</v>
      </c>
      <c r="N326" s="375">
        <f t="shared" si="55"/>
        <v>100</v>
      </c>
      <c r="O326" s="180">
        <v>100</v>
      </c>
      <c r="P326" s="180">
        <v>0</v>
      </c>
      <c r="Q326" s="180">
        <v>0</v>
      </c>
      <c r="R326" s="180">
        <v>0</v>
      </c>
      <c r="S326" s="180">
        <v>0</v>
      </c>
      <c r="T326" s="112"/>
      <c r="U326" s="133" t="s">
        <v>151</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411</v>
      </c>
      <c r="J327" s="133" t="s">
        <v>396</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396</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143</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143</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144</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144</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145</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145</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146</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146</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147</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147</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148</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148</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149</v>
      </c>
      <c r="K334" s="375">
        <f t="shared" si="62"/>
        <v>100</v>
      </c>
      <c r="L334" s="375">
        <f t="shared" si="62"/>
        <v>100</v>
      </c>
      <c r="M334" s="375">
        <f t="shared" si="62"/>
        <v>100</v>
      </c>
      <c r="N334" s="375">
        <f t="shared" si="55"/>
        <v>100</v>
      </c>
      <c r="O334" s="180">
        <v>100</v>
      </c>
      <c r="P334" s="180">
        <v>0</v>
      </c>
      <c r="Q334" s="180">
        <v>0</v>
      </c>
      <c r="R334" s="180">
        <v>0</v>
      </c>
      <c r="S334" s="180">
        <v>0</v>
      </c>
      <c r="T334" s="112"/>
      <c r="U334" s="133" t="s">
        <v>149</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150</v>
      </c>
      <c r="K335" s="375">
        <f t="shared" si="62"/>
        <v>100</v>
      </c>
      <c r="L335" s="375">
        <f t="shared" si="62"/>
        <v>100</v>
      </c>
      <c r="M335" s="375">
        <f t="shared" si="62"/>
        <v>100</v>
      </c>
      <c r="N335" s="375">
        <f t="shared" si="55"/>
        <v>100</v>
      </c>
      <c r="O335" s="180">
        <v>100</v>
      </c>
      <c r="P335" s="180">
        <v>0</v>
      </c>
      <c r="Q335" s="180">
        <v>0</v>
      </c>
      <c r="R335" s="180">
        <v>0</v>
      </c>
      <c r="S335" s="180">
        <v>0</v>
      </c>
      <c r="T335" s="112"/>
      <c r="U335" s="133" t="s">
        <v>150</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151</v>
      </c>
      <c r="K336" s="375">
        <f t="shared" si="62"/>
        <v>100</v>
      </c>
      <c r="L336" s="375">
        <f t="shared" si="62"/>
        <v>100</v>
      </c>
      <c r="M336" s="375">
        <f t="shared" si="62"/>
        <v>100</v>
      </c>
      <c r="N336" s="375">
        <f t="shared" si="55"/>
        <v>100</v>
      </c>
      <c r="O336" s="180">
        <v>100</v>
      </c>
      <c r="P336" s="180">
        <v>0</v>
      </c>
      <c r="Q336" s="180">
        <v>0</v>
      </c>
      <c r="R336" s="180">
        <v>0</v>
      </c>
      <c r="S336" s="180">
        <v>0</v>
      </c>
      <c r="T336" s="112"/>
      <c r="U336" s="133" t="s">
        <v>151</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807</v>
      </c>
      <c r="J337" s="133" t="s">
        <v>396</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396</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143</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143</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144</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144</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145</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145</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146</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146</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147</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147</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148</v>
      </c>
      <c r="K343" s="375">
        <f t="shared" si="62"/>
        <v>100</v>
      </c>
      <c r="L343" s="375">
        <f t="shared" si="62"/>
        <v>100</v>
      </c>
      <c r="M343" s="375">
        <f t="shared" si="62"/>
        <v>100</v>
      </c>
      <c r="N343" s="375">
        <f t="shared" si="55"/>
        <v>100</v>
      </c>
      <c r="O343" s="180">
        <v>100</v>
      </c>
      <c r="P343" s="180">
        <v>0</v>
      </c>
      <c r="Q343" s="180">
        <v>0</v>
      </c>
      <c r="R343" s="180">
        <v>0</v>
      </c>
      <c r="S343" s="180">
        <v>0</v>
      </c>
      <c r="T343" s="112"/>
      <c r="U343" s="133" t="s">
        <v>148</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149</v>
      </c>
      <c r="K344" s="375">
        <f t="shared" si="62"/>
        <v>100</v>
      </c>
      <c r="L344" s="375">
        <f t="shared" si="62"/>
        <v>100</v>
      </c>
      <c r="M344" s="375">
        <f t="shared" si="62"/>
        <v>100</v>
      </c>
      <c r="N344" s="375">
        <f t="shared" si="55"/>
        <v>100</v>
      </c>
      <c r="O344" s="180">
        <v>100</v>
      </c>
      <c r="P344" s="180">
        <v>0</v>
      </c>
      <c r="Q344" s="180">
        <v>0</v>
      </c>
      <c r="R344" s="180">
        <v>0</v>
      </c>
      <c r="S344" s="180">
        <v>0</v>
      </c>
      <c r="T344" s="112"/>
      <c r="U344" s="133" t="s">
        <v>149</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150</v>
      </c>
      <c r="K345" s="375">
        <f t="shared" si="62"/>
        <v>100</v>
      </c>
      <c r="L345" s="375">
        <f t="shared" si="62"/>
        <v>100</v>
      </c>
      <c r="M345" s="375">
        <f t="shared" si="62"/>
        <v>100</v>
      </c>
      <c r="N345" s="375">
        <f t="shared" si="55"/>
        <v>100</v>
      </c>
      <c r="O345" s="180">
        <v>100</v>
      </c>
      <c r="P345" s="180">
        <v>0</v>
      </c>
      <c r="Q345" s="180">
        <v>0</v>
      </c>
      <c r="R345" s="180">
        <v>0</v>
      </c>
      <c r="S345" s="180">
        <v>0</v>
      </c>
      <c r="T345" s="112"/>
      <c r="U345" s="133" t="s">
        <v>150</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151</v>
      </c>
      <c r="K346" s="375">
        <f t="shared" si="62"/>
        <v>100</v>
      </c>
      <c r="L346" s="375">
        <f t="shared" si="62"/>
        <v>100</v>
      </c>
      <c r="M346" s="375">
        <f t="shared" si="62"/>
        <v>100</v>
      </c>
      <c r="N346" s="375">
        <f t="shared" si="55"/>
        <v>100</v>
      </c>
      <c r="O346" s="180">
        <v>100</v>
      </c>
      <c r="P346" s="180">
        <v>0</v>
      </c>
      <c r="Q346" s="180">
        <v>0</v>
      </c>
      <c r="R346" s="180">
        <v>0</v>
      </c>
      <c r="S346" s="180">
        <v>0</v>
      </c>
      <c r="T346" s="112"/>
      <c r="U346" s="133" t="s">
        <v>151</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808</v>
      </c>
      <c r="J347" s="133" t="s">
        <v>396</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396</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143</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143</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144</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144</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145</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145</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146</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146</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147</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147</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148</v>
      </c>
      <c r="K353" s="375">
        <f t="shared" si="62"/>
        <v>100</v>
      </c>
      <c r="L353" s="375">
        <f t="shared" si="62"/>
        <v>100</v>
      </c>
      <c r="M353" s="375">
        <f t="shared" si="62"/>
        <v>100</v>
      </c>
      <c r="N353" s="375">
        <f t="shared" si="65"/>
        <v>100</v>
      </c>
      <c r="O353" s="180">
        <v>100</v>
      </c>
      <c r="P353" s="180">
        <v>0</v>
      </c>
      <c r="Q353" s="180">
        <v>0</v>
      </c>
      <c r="R353" s="180">
        <v>0</v>
      </c>
      <c r="S353" s="180">
        <v>0</v>
      </c>
      <c r="T353" s="112"/>
      <c r="U353" s="133" t="s">
        <v>148</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149</v>
      </c>
      <c r="K354" s="375">
        <f t="shared" si="62"/>
        <v>100</v>
      </c>
      <c r="L354" s="375">
        <f t="shared" si="62"/>
        <v>100</v>
      </c>
      <c r="M354" s="375">
        <f t="shared" si="62"/>
        <v>100</v>
      </c>
      <c r="N354" s="375">
        <f t="shared" si="65"/>
        <v>100</v>
      </c>
      <c r="O354" s="180">
        <v>100</v>
      </c>
      <c r="P354" s="180">
        <v>0</v>
      </c>
      <c r="Q354" s="180">
        <v>0</v>
      </c>
      <c r="R354" s="180">
        <v>0</v>
      </c>
      <c r="S354" s="180">
        <v>0</v>
      </c>
      <c r="T354" s="112"/>
      <c r="U354" s="133" t="s">
        <v>149</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150</v>
      </c>
      <c r="K355" s="375">
        <f t="shared" si="62"/>
        <v>100</v>
      </c>
      <c r="L355" s="375">
        <f t="shared" si="62"/>
        <v>100</v>
      </c>
      <c r="M355" s="375">
        <f t="shared" si="62"/>
        <v>100</v>
      </c>
      <c r="N355" s="375">
        <f t="shared" si="65"/>
        <v>100</v>
      </c>
      <c r="O355" s="180">
        <v>100</v>
      </c>
      <c r="P355" s="180">
        <v>0</v>
      </c>
      <c r="Q355" s="180">
        <v>0</v>
      </c>
      <c r="R355" s="180">
        <v>0</v>
      </c>
      <c r="S355" s="180">
        <v>0</v>
      </c>
      <c r="T355" s="112"/>
      <c r="U355" s="133" t="s">
        <v>150</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151</v>
      </c>
      <c r="K356" s="375">
        <f t="shared" si="62"/>
        <v>100</v>
      </c>
      <c r="L356" s="375">
        <f t="shared" si="62"/>
        <v>100</v>
      </c>
      <c r="M356" s="375">
        <f t="shared" si="62"/>
        <v>100</v>
      </c>
      <c r="N356" s="375">
        <f t="shared" si="65"/>
        <v>100</v>
      </c>
      <c r="O356" s="180">
        <v>100</v>
      </c>
      <c r="P356" s="180">
        <v>0</v>
      </c>
      <c r="Q356" s="180">
        <v>0</v>
      </c>
      <c r="R356" s="180">
        <v>0</v>
      </c>
      <c r="S356" s="180">
        <v>0</v>
      </c>
      <c r="T356" s="112"/>
      <c r="U356" s="133" t="s">
        <v>151</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809</v>
      </c>
      <c r="J357" s="133" t="s">
        <v>396</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396</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143</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143</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144</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144</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145</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145</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146</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146</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147</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147</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148</v>
      </c>
      <c r="K363" s="375">
        <f t="shared" si="62"/>
        <v>100</v>
      </c>
      <c r="L363" s="375">
        <f t="shared" si="62"/>
        <v>100</v>
      </c>
      <c r="M363" s="375">
        <f t="shared" si="62"/>
        <v>100</v>
      </c>
      <c r="N363" s="375">
        <f t="shared" si="65"/>
        <v>100</v>
      </c>
      <c r="O363" s="180">
        <v>100</v>
      </c>
      <c r="P363" s="180">
        <v>0</v>
      </c>
      <c r="Q363" s="180">
        <v>0</v>
      </c>
      <c r="R363" s="180">
        <v>0</v>
      </c>
      <c r="S363" s="180">
        <v>0</v>
      </c>
      <c r="T363" s="112"/>
      <c r="U363" s="133" t="s">
        <v>148</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149</v>
      </c>
      <c r="K364" s="375">
        <f t="shared" si="62"/>
        <v>100</v>
      </c>
      <c r="L364" s="375">
        <f t="shared" si="62"/>
        <v>100</v>
      </c>
      <c r="M364" s="375">
        <f t="shared" si="62"/>
        <v>100</v>
      </c>
      <c r="N364" s="375">
        <f t="shared" si="65"/>
        <v>100</v>
      </c>
      <c r="O364" s="180">
        <v>100</v>
      </c>
      <c r="P364" s="180">
        <v>0</v>
      </c>
      <c r="Q364" s="180">
        <v>0</v>
      </c>
      <c r="R364" s="180">
        <v>0</v>
      </c>
      <c r="S364" s="180">
        <v>0</v>
      </c>
      <c r="T364" s="112"/>
      <c r="U364" s="133" t="s">
        <v>149</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150</v>
      </c>
      <c r="K365" s="375">
        <f t="shared" si="62"/>
        <v>100</v>
      </c>
      <c r="L365" s="375">
        <f t="shared" si="62"/>
        <v>100</v>
      </c>
      <c r="M365" s="375">
        <f t="shared" si="62"/>
        <v>100</v>
      </c>
      <c r="N365" s="375">
        <f t="shared" si="65"/>
        <v>100</v>
      </c>
      <c r="O365" s="180">
        <v>100</v>
      </c>
      <c r="P365" s="180">
        <v>0</v>
      </c>
      <c r="Q365" s="180">
        <v>0</v>
      </c>
      <c r="R365" s="180">
        <v>0</v>
      </c>
      <c r="S365" s="180">
        <v>0</v>
      </c>
      <c r="T365" s="112"/>
      <c r="U365" s="133" t="s">
        <v>150</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151</v>
      </c>
      <c r="K366" s="375">
        <f t="shared" si="62"/>
        <v>100</v>
      </c>
      <c r="L366" s="375">
        <f t="shared" si="62"/>
        <v>100</v>
      </c>
      <c r="M366" s="375">
        <f t="shared" si="62"/>
        <v>100</v>
      </c>
      <c r="N366" s="375">
        <f t="shared" si="65"/>
        <v>100</v>
      </c>
      <c r="O366" s="180">
        <v>100</v>
      </c>
      <c r="P366" s="180">
        <v>0</v>
      </c>
      <c r="Q366" s="180">
        <v>0</v>
      </c>
      <c r="R366" s="180">
        <v>0</v>
      </c>
      <c r="S366" s="180">
        <v>0</v>
      </c>
      <c r="T366" s="112"/>
      <c r="U366" s="133" t="s">
        <v>151</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810</v>
      </c>
      <c r="J367" s="133" t="s">
        <v>396</v>
      </c>
      <c r="K367" s="375">
        <f t="shared" si="62"/>
        <v>100</v>
      </c>
      <c r="L367" s="375">
        <f t="shared" si="62"/>
        <v>100</v>
      </c>
      <c r="M367" s="375">
        <f t="shared" si="62"/>
        <v>100</v>
      </c>
      <c r="N367" s="375">
        <f t="shared" si="65"/>
        <v>100</v>
      </c>
      <c r="O367" s="180">
        <v>100</v>
      </c>
      <c r="P367" s="180">
        <v>0</v>
      </c>
      <c r="Q367" s="180">
        <v>0</v>
      </c>
      <c r="R367" s="180">
        <v>0</v>
      </c>
      <c r="S367" s="180">
        <v>0</v>
      </c>
      <c r="T367" s="112"/>
      <c r="U367" s="133" t="s">
        <v>396</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143</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143</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144</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144</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145</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145</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146</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146</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147</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147</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148</v>
      </c>
      <c r="K373" s="375">
        <f t="shared" si="62"/>
        <v>100</v>
      </c>
      <c r="L373" s="375">
        <f t="shared" si="62"/>
        <v>100</v>
      </c>
      <c r="M373" s="375">
        <f t="shared" si="62"/>
        <v>100</v>
      </c>
      <c r="N373" s="375">
        <f t="shared" si="65"/>
        <v>100</v>
      </c>
      <c r="O373" s="180">
        <v>100</v>
      </c>
      <c r="P373" s="180">
        <v>0</v>
      </c>
      <c r="Q373" s="180">
        <v>0</v>
      </c>
      <c r="R373" s="180">
        <v>0</v>
      </c>
      <c r="S373" s="180">
        <v>0</v>
      </c>
      <c r="T373" s="112"/>
      <c r="U373" s="133" t="s">
        <v>148</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149</v>
      </c>
      <c r="K374" s="375">
        <f t="shared" si="62"/>
        <v>100</v>
      </c>
      <c r="L374" s="375">
        <f t="shared" si="62"/>
        <v>100</v>
      </c>
      <c r="M374" s="375">
        <f t="shared" si="62"/>
        <v>100</v>
      </c>
      <c r="N374" s="375">
        <f t="shared" si="65"/>
        <v>100</v>
      </c>
      <c r="O374" s="180">
        <v>100</v>
      </c>
      <c r="P374" s="180">
        <v>0</v>
      </c>
      <c r="Q374" s="180">
        <v>0</v>
      </c>
      <c r="R374" s="180">
        <v>0</v>
      </c>
      <c r="S374" s="180">
        <v>0</v>
      </c>
      <c r="T374" s="112"/>
      <c r="U374" s="133" t="s">
        <v>149</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150</v>
      </c>
      <c r="K375" s="375">
        <f t="shared" si="62"/>
        <v>100</v>
      </c>
      <c r="L375" s="375">
        <f t="shared" si="62"/>
        <v>100</v>
      </c>
      <c r="M375" s="375">
        <f t="shared" si="62"/>
        <v>100</v>
      </c>
      <c r="N375" s="375">
        <f t="shared" si="65"/>
        <v>100</v>
      </c>
      <c r="O375" s="180">
        <v>100</v>
      </c>
      <c r="P375" s="180">
        <v>0</v>
      </c>
      <c r="Q375" s="180">
        <v>0</v>
      </c>
      <c r="R375" s="180">
        <v>0</v>
      </c>
      <c r="S375" s="180">
        <v>0</v>
      </c>
      <c r="T375" s="112"/>
      <c r="U375" s="133" t="s">
        <v>150</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151</v>
      </c>
      <c r="K376" s="375">
        <f t="shared" si="62"/>
        <v>100</v>
      </c>
      <c r="L376" s="375">
        <f t="shared" si="62"/>
        <v>100</v>
      </c>
      <c r="M376" s="375">
        <f t="shared" si="62"/>
        <v>100</v>
      </c>
      <c r="N376" s="375">
        <f t="shared" si="65"/>
        <v>100</v>
      </c>
      <c r="O376" s="180">
        <v>100</v>
      </c>
      <c r="P376" s="180">
        <v>0</v>
      </c>
      <c r="Q376" s="180">
        <v>0</v>
      </c>
      <c r="R376" s="180">
        <v>0</v>
      </c>
      <c r="S376" s="180">
        <v>0</v>
      </c>
      <c r="T376" s="112"/>
      <c r="U376" s="133" t="s">
        <v>151</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811</v>
      </c>
      <c r="J377" s="133" t="s">
        <v>396</v>
      </c>
      <c r="K377" s="375">
        <f t="shared" si="62"/>
        <v>100</v>
      </c>
      <c r="L377" s="375">
        <f t="shared" si="62"/>
        <v>100</v>
      </c>
      <c r="M377" s="375">
        <f t="shared" si="62"/>
        <v>100</v>
      </c>
      <c r="N377" s="375">
        <f t="shared" si="65"/>
        <v>100</v>
      </c>
      <c r="O377" s="180">
        <v>100</v>
      </c>
      <c r="P377" s="180">
        <v>0</v>
      </c>
      <c r="Q377" s="180">
        <v>0</v>
      </c>
      <c r="R377" s="180">
        <v>0</v>
      </c>
      <c r="S377" s="180">
        <v>0</v>
      </c>
      <c r="T377" s="112"/>
      <c r="U377" s="133" t="s">
        <v>396</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143</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143</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144</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144</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145</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145</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146</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146</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147</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147</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148</v>
      </c>
      <c r="K383" s="375">
        <f t="shared" si="62"/>
        <v>100</v>
      </c>
      <c r="L383" s="375">
        <f t="shared" si="62"/>
        <v>100</v>
      </c>
      <c r="M383" s="375">
        <f t="shared" si="62"/>
        <v>100</v>
      </c>
      <c r="N383" s="375">
        <f t="shared" si="75"/>
        <v>100</v>
      </c>
      <c r="O383" s="180">
        <v>100</v>
      </c>
      <c r="P383" s="180">
        <v>0</v>
      </c>
      <c r="Q383" s="180">
        <v>0</v>
      </c>
      <c r="R383" s="180">
        <v>0</v>
      </c>
      <c r="S383" s="180">
        <v>0</v>
      </c>
      <c r="T383" s="112"/>
      <c r="U383" s="133" t="s">
        <v>148</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149</v>
      </c>
      <c r="K384" s="375">
        <f t="shared" si="62"/>
        <v>100</v>
      </c>
      <c r="L384" s="375">
        <f t="shared" si="62"/>
        <v>100</v>
      </c>
      <c r="M384" s="375">
        <f t="shared" si="62"/>
        <v>100</v>
      </c>
      <c r="N384" s="375">
        <f t="shared" si="75"/>
        <v>100</v>
      </c>
      <c r="O384" s="180">
        <v>100</v>
      </c>
      <c r="P384" s="180">
        <v>0</v>
      </c>
      <c r="Q384" s="180">
        <v>0</v>
      </c>
      <c r="R384" s="180">
        <v>0</v>
      </c>
      <c r="S384" s="180">
        <v>0</v>
      </c>
      <c r="T384" s="112"/>
      <c r="U384" s="133" t="s">
        <v>149</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150</v>
      </c>
      <c r="K385" s="375">
        <f t="shared" si="62"/>
        <v>100</v>
      </c>
      <c r="L385" s="375">
        <f t="shared" si="62"/>
        <v>100</v>
      </c>
      <c r="M385" s="375">
        <f t="shared" si="62"/>
        <v>100</v>
      </c>
      <c r="N385" s="375">
        <f t="shared" si="75"/>
        <v>100</v>
      </c>
      <c r="O385" s="180">
        <v>100</v>
      </c>
      <c r="P385" s="180">
        <v>0</v>
      </c>
      <c r="Q385" s="180">
        <v>0</v>
      </c>
      <c r="R385" s="180">
        <v>0</v>
      </c>
      <c r="S385" s="180">
        <v>0</v>
      </c>
      <c r="T385" s="112"/>
      <c r="U385" s="133" t="s">
        <v>150</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151</v>
      </c>
      <c r="K386" s="375">
        <f t="shared" si="62"/>
        <v>100</v>
      </c>
      <c r="L386" s="375">
        <f t="shared" si="62"/>
        <v>100</v>
      </c>
      <c r="M386" s="375">
        <f t="shared" si="62"/>
        <v>100</v>
      </c>
      <c r="N386" s="375">
        <f t="shared" si="75"/>
        <v>100</v>
      </c>
      <c r="O386" s="180">
        <v>100</v>
      </c>
      <c r="P386" s="180">
        <v>0</v>
      </c>
      <c r="Q386" s="180">
        <v>0</v>
      </c>
      <c r="R386" s="180">
        <v>0</v>
      </c>
      <c r="S386" s="180">
        <v>0</v>
      </c>
      <c r="T386" s="112"/>
      <c r="U386" s="133" t="s">
        <v>151</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812</v>
      </c>
      <c r="J387" s="133" t="s">
        <v>396</v>
      </c>
      <c r="K387" s="375">
        <f t="shared" si="62"/>
        <v>100</v>
      </c>
      <c r="L387" s="375">
        <f t="shared" si="62"/>
        <v>100</v>
      </c>
      <c r="M387" s="375">
        <f t="shared" si="62"/>
        <v>100</v>
      </c>
      <c r="N387" s="375">
        <f t="shared" si="75"/>
        <v>100</v>
      </c>
      <c r="O387" s="180">
        <v>100</v>
      </c>
      <c r="P387" s="180">
        <v>0</v>
      </c>
      <c r="Q387" s="180">
        <v>0</v>
      </c>
      <c r="R387" s="180">
        <v>0</v>
      </c>
      <c r="S387" s="180">
        <v>0</v>
      </c>
      <c r="T387" s="112"/>
      <c r="U387" s="133" t="s">
        <v>396</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143</v>
      </c>
      <c r="K388" s="375">
        <f t="shared" si="62"/>
        <v>100</v>
      </c>
      <c r="L388" s="375">
        <f t="shared" si="62"/>
        <v>100</v>
      </c>
      <c r="M388" s="375">
        <f t="shared" si="62"/>
        <v>100</v>
      </c>
      <c r="N388" s="375">
        <f t="shared" si="75"/>
        <v>100</v>
      </c>
      <c r="O388" s="180">
        <v>100</v>
      </c>
      <c r="P388" s="180">
        <v>0</v>
      </c>
      <c r="Q388" s="180">
        <v>0</v>
      </c>
      <c r="R388" s="180">
        <v>0</v>
      </c>
      <c r="S388" s="180">
        <v>0</v>
      </c>
      <c r="T388" s="112"/>
      <c r="U388" s="133" t="s">
        <v>143</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144</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144</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145</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145</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146</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146</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147</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147</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148</v>
      </c>
      <c r="K393" s="375">
        <f t="shared" si="62"/>
        <v>100</v>
      </c>
      <c r="L393" s="375">
        <f t="shared" si="62"/>
        <v>100</v>
      </c>
      <c r="M393" s="375">
        <f t="shared" si="62"/>
        <v>100</v>
      </c>
      <c r="N393" s="375">
        <f t="shared" si="75"/>
        <v>100</v>
      </c>
      <c r="O393" s="180">
        <v>100</v>
      </c>
      <c r="P393" s="180">
        <v>0</v>
      </c>
      <c r="Q393" s="180">
        <v>0</v>
      </c>
      <c r="R393" s="180">
        <v>0</v>
      </c>
      <c r="S393" s="180">
        <v>0</v>
      </c>
      <c r="T393" s="112"/>
      <c r="U393" s="133" t="s">
        <v>148</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149</v>
      </c>
      <c r="K394" s="375">
        <f t="shared" si="62"/>
        <v>100</v>
      </c>
      <c r="L394" s="375">
        <f t="shared" si="62"/>
        <v>100</v>
      </c>
      <c r="M394" s="375">
        <f t="shared" si="62"/>
        <v>100</v>
      </c>
      <c r="N394" s="375">
        <f t="shared" si="75"/>
        <v>100</v>
      </c>
      <c r="O394" s="180">
        <v>100</v>
      </c>
      <c r="P394" s="180">
        <v>0</v>
      </c>
      <c r="Q394" s="180">
        <v>0</v>
      </c>
      <c r="R394" s="180">
        <v>0</v>
      </c>
      <c r="S394" s="180">
        <v>0</v>
      </c>
      <c r="T394" s="112"/>
      <c r="U394" s="133" t="s">
        <v>149</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150</v>
      </c>
      <c r="K395" s="375">
        <f t="shared" si="62"/>
        <v>100</v>
      </c>
      <c r="L395" s="375">
        <f t="shared" si="62"/>
        <v>100</v>
      </c>
      <c r="M395" s="375">
        <f t="shared" si="62"/>
        <v>100</v>
      </c>
      <c r="N395" s="375">
        <f t="shared" si="75"/>
        <v>100</v>
      </c>
      <c r="O395" s="180">
        <v>100</v>
      </c>
      <c r="P395" s="180">
        <v>0</v>
      </c>
      <c r="Q395" s="180">
        <v>0</v>
      </c>
      <c r="R395" s="180">
        <v>0</v>
      </c>
      <c r="S395" s="180">
        <v>0</v>
      </c>
      <c r="T395" s="112"/>
      <c r="U395" s="133" t="s">
        <v>150</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151</v>
      </c>
      <c r="K396" s="375">
        <f t="shared" si="62"/>
        <v>100</v>
      </c>
      <c r="L396" s="375">
        <f t="shared" si="62"/>
        <v>100</v>
      </c>
      <c r="M396" s="375">
        <f t="shared" si="62"/>
        <v>100</v>
      </c>
      <c r="N396" s="375">
        <f t="shared" si="75"/>
        <v>100</v>
      </c>
      <c r="O396" s="180">
        <v>100</v>
      </c>
      <c r="P396" s="180">
        <v>0</v>
      </c>
      <c r="Q396" s="180">
        <v>0</v>
      </c>
      <c r="R396" s="180">
        <v>0</v>
      </c>
      <c r="S396" s="180">
        <v>0</v>
      </c>
      <c r="T396" s="112"/>
      <c r="U396" s="133" t="s">
        <v>151</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813</v>
      </c>
      <c r="J397" s="133" t="s">
        <v>396</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396</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143</v>
      </c>
      <c r="K398" s="375">
        <f t="shared" si="81"/>
        <v>100</v>
      </c>
      <c r="L398" s="375">
        <f t="shared" si="81"/>
        <v>100</v>
      </c>
      <c r="M398" s="375">
        <f t="shared" si="81"/>
        <v>100</v>
      </c>
      <c r="N398" s="375">
        <f t="shared" si="75"/>
        <v>100</v>
      </c>
      <c r="O398" s="180">
        <v>100</v>
      </c>
      <c r="P398" s="180">
        <v>0</v>
      </c>
      <c r="Q398" s="180">
        <v>0</v>
      </c>
      <c r="R398" s="180">
        <v>0</v>
      </c>
      <c r="S398" s="180">
        <v>0</v>
      </c>
      <c r="T398" s="112"/>
      <c r="U398" s="133" t="s">
        <v>143</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144</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144</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145</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145</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146</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146</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147</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147</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148</v>
      </c>
      <c r="K403" s="375">
        <f t="shared" si="81"/>
        <v>100</v>
      </c>
      <c r="L403" s="375">
        <f t="shared" si="81"/>
        <v>100</v>
      </c>
      <c r="M403" s="375">
        <f t="shared" si="81"/>
        <v>100</v>
      </c>
      <c r="N403" s="375">
        <f t="shared" si="75"/>
        <v>100</v>
      </c>
      <c r="O403" s="180">
        <v>100</v>
      </c>
      <c r="P403" s="180">
        <v>0</v>
      </c>
      <c r="Q403" s="180">
        <v>0</v>
      </c>
      <c r="R403" s="180">
        <v>0</v>
      </c>
      <c r="S403" s="180">
        <v>0</v>
      </c>
      <c r="T403" s="112"/>
      <c r="U403" s="133" t="s">
        <v>148</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149</v>
      </c>
      <c r="K404" s="375">
        <f t="shared" si="81"/>
        <v>100</v>
      </c>
      <c r="L404" s="375">
        <f t="shared" si="81"/>
        <v>100</v>
      </c>
      <c r="M404" s="375">
        <f t="shared" si="81"/>
        <v>100</v>
      </c>
      <c r="N404" s="375">
        <f t="shared" si="75"/>
        <v>100</v>
      </c>
      <c r="O404" s="180">
        <v>100</v>
      </c>
      <c r="P404" s="180">
        <v>0</v>
      </c>
      <c r="Q404" s="180">
        <v>0</v>
      </c>
      <c r="R404" s="180">
        <v>0</v>
      </c>
      <c r="S404" s="180">
        <v>0</v>
      </c>
      <c r="T404" s="112"/>
      <c r="U404" s="133" t="s">
        <v>149</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150</v>
      </c>
      <c r="K405" s="375">
        <f t="shared" si="81"/>
        <v>100</v>
      </c>
      <c r="L405" s="375">
        <f t="shared" si="81"/>
        <v>100</v>
      </c>
      <c r="M405" s="375">
        <f t="shared" si="81"/>
        <v>100</v>
      </c>
      <c r="N405" s="375">
        <f t="shared" si="75"/>
        <v>100</v>
      </c>
      <c r="O405" s="180">
        <v>100</v>
      </c>
      <c r="P405" s="180">
        <v>0</v>
      </c>
      <c r="Q405" s="180">
        <v>0</v>
      </c>
      <c r="R405" s="180">
        <v>0</v>
      </c>
      <c r="S405" s="180">
        <v>0</v>
      </c>
      <c r="T405" s="112"/>
      <c r="U405" s="133" t="s">
        <v>150</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151</v>
      </c>
      <c r="K406" s="375">
        <f t="shared" si="81"/>
        <v>100</v>
      </c>
      <c r="L406" s="375">
        <f t="shared" si="81"/>
        <v>100</v>
      </c>
      <c r="M406" s="375">
        <f t="shared" si="81"/>
        <v>100</v>
      </c>
      <c r="N406" s="375">
        <f t="shared" si="75"/>
        <v>100</v>
      </c>
      <c r="O406" s="180">
        <v>100</v>
      </c>
      <c r="P406" s="180">
        <v>0</v>
      </c>
      <c r="Q406" s="180">
        <v>0</v>
      </c>
      <c r="R406" s="180">
        <v>0</v>
      </c>
      <c r="S406" s="180">
        <v>0</v>
      </c>
      <c r="T406" s="112"/>
      <c r="U406" s="133" t="s">
        <v>151</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814</v>
      </c>
      <c r="J407" s="133" t="s">
        <v>396</v>
      </c>
      <c r="K407" s="375">
        <f t="shared" si="81"/>
        <v>100</v>
      </c>
      <c r="L407" s="375">
        <f t="shared" si="81"/>
        <v>100</v>
      </c>
      <c r="M407" s="375">
        <f t="shared" si="81"/>
        <v>100</v>
      </c>
      <c r="N407" s="375">
        <f t="shared" si="75"/>
        <v>100</v>
      </c>
      <c r="O407" s="180">
        <v>100</v>
      </c>
      <c r="P407" s="180">
        <v>0</v>
      </c>
      <c r="Q407" s="180">
        <v>0</v>
      </c>
      <c r="R407" s="180">
        <v>0</v>
      </c>
      <c r="S407" s="180">
        <v>0</v>
      </c>
      <c r="T407" s="112"/>
      <c r="U407" s="133" t="s">
        <v>396</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143</v>
      </c>
      <c r="K408" s="375">
        <f t="shared" si="81"/>
        <v>100</v>
      </c>
      <c r="L408" s="375">
        <f t="shared" si="81"/>
        <v>100</v>
      </c>
      <c r="M408" s="375">
        <f t="shared" si="81"/>
        <v>100</v>
      </c>
      <c r="N408" s="375">
        <f t="shared" si="75"/>
        <v>100</v>
      </c>
      <c r="O408" s="180">
        <v>100</v>
      </c>
      <c r="P408" s="180">
        <v>0</v>
      </c>
      <c r="Q408" s="180">
        <v>0</v>
      </c>
      <c r="R408" s="180">
        <v>0</v>
      </c>
      <c r="S408" s="180">
        <v>0</v>
      </c>
      <c r="T408" s="112"/>
      <c r="U408" s="133" t="s">
        <v>143</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144</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144</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145</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145</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146</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146</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147</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147</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148</v>
      </c>
      <c r="K413" s="375">
        <f t="shared" si="81"/>
        <v>100</v>
      </c>
      <c r="L413" s="375">
        <f t="shared" si="81"/>
        <v>100</v>
      </c>
      <c r="M413" s="375">
        <f t="shared" si="81"/>
        <v>100</v>
      </c>
      <c r="N413" s="375">
        <f t="shared" si="75"/>
        <v>100</v>
      </c>
      <c r="O413" s="180">
        <v>100</v>
      </c>
      <c r="P413" s="180">
        <v>0</v>
      </c>
      <c r="Q413" s="180">
        <v>0</v>
      </c>
      <c r="R413" s="180">
        <v>0</v>
      </c>
      <c r="S413" s="180">
        <v>0</v>
      </c>
      <c r="T413" s="112"/>
      <c r="U413" s="133" t="s">
        <v>148</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149</v>
      </c>
      <c r="K414" s="375">
        <f t="shared" si="81"/>
        <v>100</v>
      </c>
      <c r="L414" s="375">
        <f t="shared" si="81"/>
        <v>100</v>
      </c>
      <c r="M414" s="375">
        <f t="shared" si="81"/>
        <v>100</v>
      </c>
      <c r="N414" s="375">
        <f t="shared" si="75"/>
        <v>100</v>
      </c>
      <c r="O414" s="180">
        <v>100</v>
      </c>
      <c r="P414" s="180">
        <v>0</v>
      </c>
      <c r="Q414" s="180">
        <v>0</v>
      </c>
      <c r="R414" s="180">
        <v>0</v>
      </c>
      <c r="S414" s="180">
        <v>0</v>
      </c>
      <c r="T414" s="112"/>
      <c r="U414" s="133" t="s">
        <v>149</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150</v>
      </c>
      <c r="K415" s="375">
        <f t="shared" si="81"/>
        <v>100</v>
      </c>
      <c r="L415" s="375">
        <f t="shared" si="81"/>
        <v>100</v>
      </c>
      <c r="M415" s="375">
        <f t="shared" si="81"/>
        <v>100</v>
      </c>
      <c r="N415" s="375">
        <f t="shared" si="75"/>
        <v>100</v>
      </c>
      <c r="O415" s="180">
        <v>100</v>
      </c>
      <c r="P415" s="180">
        <v>0</v>
      </c>
      <c r="Q415" s="180">
        <v>0</v>
      </c>
      <c r="R415" s="180">
        <v>0</v>
      </c>
      <c r="S415" s="180">
        <v>0</v>
      </c>
      <c r="T415" s="112"/>
      <c r="U415" s="133" t="s">
        <v>150</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151</v>
      </c>
      <c r="K416" s="375">
        <f t="shared" si="81"/>
        <v>100</v>
      </c>
      <c r="L416" s="375">
        <f t="shared" si="81"/>
        <v>100</v>
      </c>
      <c r="M416" s="375">
        <f t="shared" si="81"/>
        <v>100</v>
      </c>
      <c r="N416" s="375">
        <f t="shared" si="75"/>
        <v>100</v>
      </c>
      <c r="O416" s="180">
        <v>100</v>
      </c>
      <c r="P416" s="180">
        <v>0</v>
      </c>
      <c r="Q416" s="180">
        <v>0</v>
      </c>
      <c r="R416" s="180">
        <v>0</v>
      </c>
      <c r="S416" s="180">
        <v>0</v>
      </c>
      <c r="T416" s="112"/>
      <c r="U416" s="133" t="s">
        <v>151</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outlineLevel="1" collapsed="1" x14ac:dyDescent="0.25">
      <c r="A417" s="136"/>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182</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183</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184</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186</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185</v>
      </c>
      <c r="L429" s="107"/>
      <c r="M429" s="107" t="s">
        <v>850</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187</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123</v>
      </c>
      <c r="D431" s="108"/>
      <c r="E431" s="108"/>
      <c r="F431" s="92"/>
      <c r="G431" s="107"/>
      <c r="H431" s="107"/>
      <c r="I431" s="107"/>
      <c r="J431" s="109" t="s">
        <v>124</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396</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143</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144</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145</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146</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147</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148</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149</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150</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151</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227</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188</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228</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229</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189</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127</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25">
      <c r="A455" s="136"/>
      <c r="B455" s="126"/>
      <c r="C455" s="84"/>
      <c r="D455" s="84">
        <v>0</v>
      </c>
      <c r="E455" s="84" t="s">
        <v>1</v>
      </c>
      <c r="F455" s="85"/>
      <c r="G455" s="86" t="s">
        <v>190</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84"/>
      <c r="D456" s="91"/>
      <c r="E456" s="92"/>
      <c r="F456" s="93"/>
      <c r="G456" s="94" t="s">
        <v>191</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92"/>
      <c r="H460" s="92"/>
      <c r="I460" s="92"/>
      <c r="J460" s="807" t="s">
        <v>1241</v>
      </c>
      <c r="K460" s="807"/>
      <c r="L460" s="131"/>
      <c r="M460" s="726"/>
      <c r="N460" s="726"/>
      <c r="O460" s="807"/>
      <c r="P460" s="726"/>
      <c r="Q460" s="726"/>
      <c r="R460" s="726"/>
      <c r="S460" s="726"/>
      <c r="T460" s="106"/>
      <c r="U460" s="320" t="s">
        <v>824</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25">
      <c r="A462" s="136"/>
      <c r="B462" s="126"/>
      <c r="C462" s="108"/>
      <c r="D462" s="108"/>
      <c r="E462" s="108"/>
      <c r="F462" s="92"/>
      <c r="G462" s="107"/>
      <c r="H462" s="107" t="s">
        <v>165</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91" t="s">
        <v>123</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customHeight="1" outlineLevel="1" x14ac:dyDescent="0.2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398</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399</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400</v>
      </c>
      <c r="I467" s="184">
        <v>1E-3</v>
      </c>
      <c r="J467" s="184">
        <v>1E-3</v>
      </c>
      <c r="K467" s="184">
        <v>1E-3</v>
      </c>
      <c r="L467" s="184">
        <v>1E-3</v>
      </c>
      <c r="M467" s="184">
        <v>1E-3</v>
      </c>
      <c r="N467" s="184">
        <v>1E-3</v>
      </c>
      <c r="O467" s="184">
        <v>1E-3</v>
      </c>
      <c r="P467" s="184">
        <v>1E-3</v>
      </c>
      <c r="Q467" s="184">
        <v>1E-3</v>
      </c>
      <c r="R467" s="184">
        <v>1E-3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401</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402</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403</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404</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405</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2"/>
      <c r="H473" s="133" t="s">
        <v>406</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25">
      <c r="A474" s="136"/>
      <c r="B474" s="126"/>
      <c r="C474" s="108"/>
      <c r="D474" s="108"/>
      <c r="E474" s="108"/>
      <c r="F474" s="110"/>
      <c r="G474" s="118"/>
      <c r="H474" s="133" t="s">
        <v>407</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customHeight="1" outlineLevel="1" x14ac:dyDescent="0.25">
      <c r="A475" s="136"/>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2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collapsed="1" thickBot="1" x14ac:dyDescent="0.3">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customHeight="1" outlineLevel="1" x14ac:dyDescent="0.2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25">
      <c r="A481" s="136"/>
      <c r="B481" s="126"/>
      <c r="C481" s="84"/>
      <c r="D481" s="84">
        <v>0</v>
      </c>
      <c r="E481" s="84" t="s">
        <v>1</v>
      </c>
      <c r="F481" s="85"/>
      <c r="G481" s="86" t="s">
        <v>193</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84"/>
      <c r="D482" s="91"/>
      <c r="E482" s="92"/>
      <c r="F482" s="93"/>
      <c r="G482" s="94" t="s">
        <v>847</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106"/>
      <c r="H485" s="106"/>
      <c r="I485" s="106"/>
      <c r="J485" s="106"/>
      <c r="K485" s="106"/>
      <c r="L485" s="106"/>
      <c r="M485" s="106"/>
      <c r="N485" s="106"/>
      <c r="O485" s="740"/>
      <c r="P485" s="740"/>
      <c r="Q485" s="1041"/>
      <c r="R485" s="740"/>
      <c r="S485" s="652"/>
      <c r="T485" s="106" t="s">
        <v>195</v>
      </c>
      <c r="U485" s="106"/>
      <c r="V485" s="106" t="s">
        <v>194</v>
      </c>
      <c r="W485" s="106"/>
      <c r="X485" s="106"/>
      <c r="Y485" s="106"/>
      <c r="Z485" s="782"/>
      <c r="AA485" s="746"/>
      <c r="AB485" s="746"/>
      <c r="AC485" s="766" t="s">
        <v>909</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92"/>
      <c r="H486" s="92"/>
      <c r="I486" s="92"/>
      <c r="J486" s="92" t="s">
        <v>846</v>
      </c>
      <c r="K486" s="92"/>
      <c r="L486" s="106"/>
      <c r="M486" s="106"/>
      <c r="N486" s="106"/>
      <c r="O486" s="740"/>
      <c r="P486" s="740"/>
      <c r="Q486" s="1041"/>
      <c r="R486" s="740"/>
      <c r="S486" s="652"/>
      <c r="T486" s="107" t="s">
        <v>196</v>
      </c>
      <c r="U486" s="106"/>
      <c r="V486" s="106" t="s">
        <v>849</v>
      </c>
      <c r="W486" s="106"/>
      <c r="X486" s="107" t="s">
        <v>197</v>
      </c>
      <c r="Y486" s="107"/>
      <c r="Z486" s="783"/>
      <c r="AA486" s="747"/>
      <c r="AB486" s="747"/>
      <c r="AC486" s="789" t="s">
        <v>827</v>
      </c>
      <c r="AD486" s="789" t="s">
        <v>910</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92"/>
      <c r="D487" s="92"/>
      <c r="E487" s="92"/>
      <c r="F487" s="92"/>
      <c r="G487" s="789"/>
      <c r="H487" s="789" t="s">
        <v>827</v>
      </c>
      <c r="I487" s="790" t="s">
        <v>165</v>
      </c>
      <c r="J487" s="790" t="s">
        <v>397</v>
      </c>
      <c r="K487" s="790" t="s">
        <v>59</v>
      </c>
      <c r="L487" s="790" t="s">
        <v>60</v>
      </c>
      <c r="M487" s="790" t="s">
        <v>61</v>
      </c>
      <c r="N487" s="790" t="s">
        <v>62</v>
      </c>
      <c r="O487" s="790" t="s">
        <v>900</v>
      </c>
      <c r="P487" s="790" t="s">
        <v>901</v>
      </c>
      <c r="Q487" s="790" t="s">
        <v>902</v>
      </c>
      <c r="R487" s="790" t="s">
        <v>1224</v>
      </c>
      <c r="S487" s="789"/>
      <c r="T487" s="789" t="s">
        <v>198</v>
      </c>
      <c r="U487" s="789"/>
      <c r="V487" s="789" t="s">
        <v>848</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t="s">
        <v>838</v>
      </c>
      <c r="I488" s="135" t="s">
        <v>398</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399</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400</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401</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402</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403</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404</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405</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406</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25">
      <c r="A497" s="136"/>
      <c r="B497" s="126"/>
      <c r="C497" s="108"/>
      <c r="D497" s="108"/>
      <c r="E497" s="108"/>
      <c r="F497" s="110"/>
      <c r="G497" s="118"/>
      <c r="H497" s="118"/>
      <c r="I497" s="135" t="s">
        <v>407</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411</v>
      </c>
      <c r="I498" s="135" t="s">
        <v>398</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399</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400</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401</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402</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403</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404</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405</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406</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407</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807</v>
      </c>
      <c r="I508" s="135" t="s">
        <v>398</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399</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400</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401</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402</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403</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404</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405</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406</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407</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808</v>
      </c>
      <c r="I518" s="135" t="s">
        <v>398</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399</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400</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401</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402</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403</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404</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405</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406</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407</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809</v>
      </c>
      <c r="I528" s="135" t="s">
        <v>398</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399</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400</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401</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402</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403</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404</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405</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406</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407</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810</v>
      </c>
      <c r="I538" s="135" t="s">
        <v>398</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399</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400</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401</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402</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403</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404</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405</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406</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407</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811</v>
      </c>
      <c r="I548" s="135" t="s">
        <v>398</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399</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400</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401</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402</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403</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404</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405</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406</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407</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812</v>
      </c>
      <c r="I558" s="135" t="s">
        <v>398</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399</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400</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customHeight="1" outlineLevel="2" x14ac:dyDescent="0.25">
      <c r="A561" s="136"/>
      <c r="B561" s="126"/>
      <c r="C561" s="108"/>
      <c r="D561" s="108"/>
      <c r="E561" s="108"/>
      <c r="F561" s="110"/>
      <c r="G561" s="118"/>
      <c r="H561" s="118"/>
      <c r="I561" s="135" t="s">
        <v>401</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customHeight="1" outlineLevel="2" x14ac:dyDescent="0.25">
      <c r="A562" s="136"/>
      <c r="B562" s="126"/>
      <c r="C562" s="108"/>
      <c r="D562" s="108"/>
      <c r="E562" s="108"/>
      <c r="F562" s="110"/>
      <c r="G562" s="118"/>
      <c r="H562" s="118"/>
      <c r="I562" s="135" t="s">
        <v>402</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customHeight="1" outlineLevel="2" x14ac:dyDescent="0.25">
      <c r="A563" s="136"/>
      <c r="B563" s="126"/>
      <c r="C563" s="108"/>
      <c r="D563" s="108"/>
      <c r="E563" s="108"/>
      <c r="F563" s="110"/>
      <c r="G563" s="118"/>
      <c r="H563" s="118"/>
      <c r="I563" s="135" t="s">
        <v>403</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customHeight="1" outlineLevel="2" x14ac:dyDescent="0.25">
      <c r="A564" s="136"/>
      <c r="B564" s="126"/>
      <c r="C564" s="108"/>
      <c r="D564" s="108"/>
      <c r="E564" s="108"/>
      <c r="F564" s="110"/>
      <c r="G564" s="118"/>
      <c r="H564" s="118"/>
      <c r="I564" s="135" t="s">
        <v>404</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customHeight="1" outlineLevel="2" x14ac:dyDescent="0.25">
      <c r="A565" s="136"/>
      <c r="B565" s="126"/>
      <c r="C565" s="108"/>
      <c r="D565" s="108"/>
      <c r="E565" s="108"/>
      <c r="F565" s="110"/>
      <c r="G565" s="118"/>
      <c r="H565" s="118"/>
      <c r="I565" s="135" t="s">
        <v>405</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customHeight="1" outlineLevel="2" x14ac:dyDescent="0.25">
      <c r="A566" s="136"/>
      <c r="B566" s="126"/>
      <c r="C566" s="108"/>
      <c r="D566" s="108"/>
      <c r="E566" s="108"/>
      <c r="F566" s="110"/>
      <c r="G566" s="118"/>
      <c r="H566" s="118"/>
      <c r="I566" s="135" t="s">
        <v>406</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customHeight="1" outlineLevel="2" x14ac:dyDescent="0.25">
      <c r="A567" s="136"/>
      <c r="B567" s="126"/>
      <c r="C567" s="108"/>
      <c r="D567" s="108"/>
      <c r="E567" s="108"/>
      <c r="F567" s="110"/>
      <c r="G567" s="118"/>
      <c r="H567" s="118"/>
      <c r="I567" s="135" t="s">
        <v>407</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customHeight="1" outlineLevel="2" x14ac:dyDescent="0.25">
      <c r="A568" s="136"/>
      <c r="B568" s="126"/>
      <c r="C568" s="108"/>
      <c r="D568" s="108"/>
      <c r="E568" s="108"/>
      <c r="F568" s="110"/>
      <c r="G568" s="118"/>
      <c r="H568" s="118" t="s">
        <v>813</v>
      </c>
      <c r="I568" s="135" t="s">
        <v>398</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customHeight="1" outlineLevel="2" x14ac:dyDescent="0.25">
      <c r="A569" s="136"/>
      <c r="B569" s="126"/>
      <c r="C569" s="108"/>
      <c r="D569" s="108"/>
      <c r="E569" s="108"/>
      <c r="F569" s="110"/>
      <c r="G569" s="118"/>
      <c r="H569" s="118"/>
      <c r="I569" s="135" t="s">
        <v>399</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customHeight="1" outlineLevel="2" x14ac:dyDescent="0.25">
      <c r="A570" s="136"/>
      <c r="B570" s="126"/>
      <c r="C570" s="108"/>
      <c r="D570" s="108"/>
      <c r="E570" s="108"/>
      <c r="F570" s="110"/>
      <c r="G570" s="118"/>
      <c r="H570" s="118"/>
      <c r="I570" s="135" t="s">
        <v>400</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customHeight="1" outlineLevel="2" x14ac:dyDescent="0.25">
      <c r="A571" s="136"/>
      <c r="B571" s="126"/>
      <c r="C571" s="108"/>
      <c r="D571" s="108"/>
      <c r="E571" s="108"/>
      <c r="F571" s="110"/>
      <c r="G571" s="118"/>
      <c r="H571" s="118"/>
      <c r="I571" s="135" t="s">
        <v>401</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customHeight="1" outlineLevel="2" x14ac:dyDescent="0.25">
      <c r="A572" s="136"/>
      <c r="B572" s="126"/>
      <c r="C572" s="108"/>
      <c r="D572" s="108"/>
      <c r="E572" s="108"/>
      <c r="F572" s="110"/>
      <c r="G572" s="118"/>
      <c r="H572" s="118"/>
      <c r="I572" s="135" t="s">
        <v>402</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customHeight="1" outlineLevel="2" x14ac:dyDescent="0.25">
      <c r="A573" s="136"/>
      <c r="B573" s="126"/>
      <c r="C573" s="108"/>
      <c r="D573" s="108"/>
      <c r="E573" s="108"/>
      <c r="F573" s="110"/>
      <c r="G573" s="118"/>
      <c r="H573" s="118"/>
      <c r="I573" s="135" t="s">
        <v>403</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customHeight="1" outlineLevel="2" x14ac:dyDescent="0.25">
      <c r="A574" s="136"/>
      <c r="B574" s="126"/>
      <c r="C574" s="108"/>
      <c r="D574" s="108"/>
      <c r="E574" s="108"/>
      <c r="F574" s="110"/>
      <c r="G574" s="118"/>
      <c r="H574" s="118"/>
      <c r="I574" s="135" t="s">
        <v>404</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customHeight="1" outlineLevel="2" x14ac:dyDescent="0.25">
      <c r="A575" s="136"/>
      <c r="B575" s="126"/>
      <c r="C575" s="108"/>
      <c r="D575" s="108"/>
      <c r="E575" s="108"/>
      <c r="F575" s="110"/>
      <c r="G575" s="118"/>
      <c r="H575" s="118"/>
      <c r="I575" s="135" t="s">
        <v>405</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customHeight="1" outlineLevel="2" x14ac:dyDescent="0.25">
      <c r="A576" s="136"/>
      <c r="B576" s="126"/>
      <c r="C576" s="108"/>
      <c r="D576" s="108"/>
      <c r="E576" s="108"/>
      <c r="F576" s="110"/>
      <c r="G576" s="118"/>
      <c r="H576" s="118"/>
      <c r="I576" s="135" t="s">
        <v>406</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customHeight="1" outlineLevel="2" x14ac:dyDescent="0.25">
      <c r="A577" s="136"/>
      <c r="B577" s="126"/>
      <c r="C577" s="108"/>
      <c r="D577" s="108"/>
      <c r="E577" s="108"/>
      <c r="F577" s="110"/>
      <c r="G577" s="118"/>
      <c r="H577" s="118"/>
      <c r="I577" s="135" t="s">
        <v>407</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customHeight="1" outlineLevel="2" x14ac:dyDescent="0.25">
      <c r="A578" s="136"/>
      <c r="B578" s="126"/>
      <c r="C578" s="108"/>
      <c r="D578" s="108"/>
      <c r="E578" s="108"/>
      <c r="F578" s="110"/>
      <c r="G578" s="118"/>
      <c r="H578" s="118" t="s">
        <v>814</v>
      </c>
      <c r="I578" s="135" t="s">
        <v>398</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customHeight="1" outlineLevel="2" x14ac:dyDescent="0.25">
      <c r="A579" s="136"/>
      <c r="B579" s="126"/>
      <c r="C579" s="108"/>
      <c r="D579" s="108"/>
      <c r="E579" s="108"/>
      <c r="F579" s="110"/>
      <c r="G579" s="118"/>
      <c r="H579" s="118"/>
      <c r="I579" s="135" t="s">
        <v>399</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customHeight="1" outlineLevel="2" x14ac:dyDescent="0.25">
      <c r="A580" s="136"/>
      <c r="B580" s="126"/>
      <c r="C580" s="108"/>
      <c r="D580" s="108"/>
      <c r="E580" s="108"/>
      <c r="F580" s="110"/>
      <c r="G580" s="118"/>
      <c r="H580" s="118"/>
      <c r="I580" s="135" t="s">
        <v>400</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customHeight="1" outlineLevel="2" x14ac:dyDescent="0.25">
      <c r="A581" s="136"/>
      <c r="B581" s="126"/>
      <c r="C581" s="108"/>
      <c r="D581" s="108"/>
      <c r="E581" s="108"/>
      <c r="F581" s="110"/>
      <c r="G581" s="118"/>
      <c r="H581" s="118"/>
      <c r="I581" s="135" t="s">
        <v>401</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customHeight="1" outlineLevel="2" x14ac:dyDescent="0.25">
      <c r="A582" s="136"/>
      <c r="B582" s="126"/>
      <c r="C582" s="108"/>
      <c r="D582" s="108"/>
      <c r="E582" s="108"/>
      <c r="F582" s="110"/>
      <c r="G582" s="118"/>
      <c r="H582" s="118"/>
      <c r="I582" s="135" t="s">
        <v>402</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customHeight="1" outlineLevel="2" x14ac:dyDescent="0.25">
      <c r="A583" s="136"/>
      <c r="B583" s="126"/>
      <c r="C583" s="108"/>
      <c r="D583" s="108"/>
      <c r="E583" s="108"/>
      <c r="F583" s="110"/>
      <c r="G583" s="118"/>
      <c r="H583" s="118"/>
      <c r="I583" s="135" t="s">
        <v>403</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customHeight="1" outlineLevel="2" x14ac:dyDescent="0.25">
      <c r="A584" s="136"/>
      <c r="B584" s="126"/>
      <c r="C584" s="108"/>
      <c r="D584" s="108"/>
      <c r="E584" s="108"/>
      <c r="F584" s="110"/>
      <c r="G584" s="118"/>
      <c r="H584" s="118"/>
      <c r="I584" s="135" t="s">
        <v>404</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customHeight="1" outlineLevel="2" x14ac:dyDescent="0.25">
      <c r="A585" s="136"/>
      <c r="B585" s="126"/>
      <c r="C585" s="108"/>
      <c r="D585" s="108"/>
      <c r="E585" s="108"/>
      <c r="F585" s="110"/>
      <c r="G585" s="118"/>
      <c r="H585" s="118"/>
      <c r="I585" s="135" t="s">
        <v>405</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customHeight="1" outlineLevel="2" x14ac:dyDescent="0.25">
      <c r="A586" s="136"/>
      <c r="B586" s="126"/>
      <c r="C586" s="108"/>
      <c r="D586" s="108"/>
      <c r="E586" s="108"/>
      <c r="F586" s="110"/>
      <c r="G586" s="118"/>
      <c r="H586" s="118"/>
      <c r="I586" s="135" t="s">
        <v>406</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customHeight="1" outlineLevel="2" x14ac:dyDescent="0.25">
      <c r="A587" s="136"/>
      <c r="B587" s="126"/>
      <c r="C587" s="108"/>
      <c r="D587" s="108"/>
      <c r="E587" s="108"/>
      <c r="F587" s="110"/>
      <c r="G587" s="118"/>
      <c r="H587" s="118"/>
      <c r="I587" s="135" t="s">
        <v>407</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outlineLevel="1" x14ac:dyDescent="0.25">
      <c r="A588" s="136"/>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129</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2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2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collapsed="1" thickBot="1" x14ac:dyDescent="0.3">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120</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collapsed="1" x14ac:dyDescent="0.25">
      <c r="A594" s="136"/>
      <c r="B594" s="126"/>
      <c r="C594" s="709"/>
      <c r="D594" s="709">
        <v>0</v>
      </c>
      <c r="E594" s="709" t="s">
        <v>1</v>
      </c>
      <c r="F594" s="85"/>
      <c r="G594" s="86" t="s">
        <v>1105</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customHeight="1" outlineLevel="1" x14ac:dyDescent="0.25">
      <c r="A595" s="136"/>
      <c r="B595" s="126"/>
      <c r="C595" s="709"/>
      <c r="D595" s="709"/>
      <c r="E595" s="700"/>
      <c r="F595" s="93"/>
      <c r="G595" s="1193" t="s">
        <v>1108</v>
      </c>
      <c r="H595" s="1193"/>
      <c r="I595" s="1193"/>
      <c r="J595" s="1193"/>
      <c r="K595" s="1193"/>
      <c r="L595" s="1193"/>
      <c r="M595" s="1193"/>
      <c r="N595" s="1193"/>
      <c r="O595" s="1193"/>
      <c r="P595" s="1193"/>
      <c r="Q595" s="1193"/>
      <c r="R595" s="1193"/>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customHeight="1" outlineLevel="1" x14ac:dyDescent="0.2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customHeight="1" outlineLevel="1" x14ac:dyDescent="0.25">
      <c r="A599" s="136"/>
      <c r="B599" s="126"/>
      <c r="C599" s="700"/>
      <c r="D599" s="700"/>
      <c r="E599" s="700"/>
      <c r="F599" s="700"/>
      <c r="G599" s="700"/>
      <c r="H599" s="700"/>
      <c r="I599" s="700"/>
      <c r="J599" s="700"/>
      <c r="K599" s="700"/>
      <c r="L599" s="725"/>
      <c r="M599" s="183" t="s">
        <v>473</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customHeight="1" outlineLevel="1" x14ac:dyDescent="0.2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customHeight="1" outlineLevel="1" x14ac:dyDescent="0.25">
      <c r="A601" s="136"/>
      <c r="B601" s="126"/>
      <c r="C601" s="700"/>
      <c r="D601" s="700"/>
      <c r="E601" s="700"/>
      <c r="F601" s="700"/>
      <c r="G601" s="725"/>
      <c r="H601" s="725"/>
      <c r="I601" s="725" t="s">
        <v>165</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x14ac:dyDescent="0.25">
      <c r="A602" s="136"/>
      <c r="B602" s="126"/>
      <c r="C602" s="709" t="s">
        <v>123</v>
      </c>
      <c r="D602" s="700"/>
      <c r="E602" s="700"/>
      <c r="F602" s="700"/>
      <c r="G602" s="725"/>
      <c r="H602" s="725"/>
      <c r="I602" s="725"/>
      <c r="J602" s="978" t="s">
        <v>124</v>
      </c>
      <c r="K602" s="978" t="s">
        <v>124</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x14ac:dyDescent="0.25">
      <c r="A604" s="136"/>
      <c r="B604" s="126"/>
      <c r="C604" s="700"/>
      <c r="D604" s="700"/>
      <c r="E604" s="700"/>
      <c r="F604" s="708"/>
      <c r="G604" s="979"/>
      <c r="H604" s="979"/>
      <c r="I604" s="980" t="s">
        <v>1106</v>
      </c>
      <c r="J604" s="979"/>
      <c r="K604" s="979"/>
      <c r="L604" s="979" t="s">
        <v>1127</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0"/>
      <c r="D605" s="700"/>
      <c r="E605" s="700"/>
      <c r="F605" s="708"/>
      <c r="G605" s="979"/>
      <c r="H605" s="979"/>
      <c r="I605" s="980" t="s">
        <v>1107</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0999999999999996" customHeight="1" outlineLevel="1" x14ac:dyDescent="0.25">
      <c r="A608" s="136"/>
      <c r="B608" s="126"/>
      <c r="C608" s="709" t="s">
        <v>127</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x14ac:dyDescent="0.2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192</v>
      </c>
      <c r="S609" s="693"/>
      <c r="T609" s="714"/>
      <c r="U609" s="714"/>
      <c r="V609" s="124" t="s">
        <v>128</v>
      </c>
      <c r="W609" s="124"/>
      <c r="X609" s="124"/>
      <c r="Y609" s="124"/>
      <c r="Z609" s="124"/>
      <c r="AA609" s="124"/>
      <c r="AB609" s="124"/>
      <c r="AC609" s="124"/>
      <c r="AD609" s="124"/>
      <c r="AE609" s="692" t="s">
        <v>129</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customHeight="1" outlineLevel="1" x14ac:dyDescent="0.2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120</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25">
      <c r="A614" s="136"/>
      <c r="B614" s="126"/>
      <c r="C614" s="84"/>
      <c r="D614" s="84">
        <v>0</v>
      </c>
      <c r="E614" s="84" t="s">
        <v>1</v>
      </c>
      <c r="F614" s="85"/>
      <c r="G614" s="86" t="s">
        <v>199</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84"/>
      <c r="D615" s="91"/>
      <c r="E615" s="92"/>
      <c r="F615" s="93"/>
      <c r="G615" s="94" t="s">
        <v>200</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106"/>
      <c r="H618" s="106"/>
      <c r="I618" s="106"/>
      <c r="J618" s="652"/>
      <c r="K618" s="652"/>
      <c r="L618" s="244"/>
      <c r="M618" s="187"/>
      <c r="N618" s="676" t="s">
        <v>854</v>
      </c>
      <c r="O618" s="187"/>
      <c r="P618" s="676" t="s">
        <v>851</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92"/>
      <c r="H619" s="92"/>
      <c r="I619" s="92"/>
      <c r="J619" s="244"/>
      <c r="K619" s="244"/>
      <c r="L619" s="92"/>
      <c r="M619" s="244"/>
      <c r="N619" s="676" t="s">
        <v>853</v>
      </c>
      <c r="O619" s="244"/>
      <c r="P619" s="676" t="s">
        <v>852</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92"/>
      <c r="D620" s="92"/>
      <c r="E620" s="92"/>
      <c r="F620" s="92"/>
      <c r="G620" s="107"/>
      <c r="H620" s="107"/>
      <c r="I620" s="107"/>
      <c r="J620" s="250"/>
      <c r="K620" s="250"/>
      <c r="L620" s="107"/>
      <c r="M620" s="250"/>
      <c r="N620" s="250" t="s">
        <v>825</v>
      </c>
      <c r="O620" s="250"/>
      <c r="P620" s="250" t="s">
        <v>826</v>
      </c>
      <c r="Q620" s="652"/>
      <c r="R620" s="107"/>
      <c r="S620" s="131" t="s">
        <v>203</v>
      </c>
      <c r="T620" s="131"/>
      <c r="U620" s="250"/>
      <c r="V620" s="193" t="s">
        <v>197</v>
      </c>
      <c r="W620" s="664"/>
      <c r="X620" s="664"/>
      <c r="Y620" s="664"/>
      <c r="Z620" s="664"/>
      <c r="AA620" s="747"/>
      <c r="AB620" s="747"/>
      <c r="AC620" s="766" t="s">
        <v>909</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25">
      <c r="A621" s="136"/>
      <c r="B621" s="126"/>
      <c r="C621" s="108"/>
      <c r="D621" s="108"/>
      <c r="E621" s="108"/>
      <c r="F621" s="92"/>
      <c r="G621" s="244"/>
      <c r="H621" s="244" t="s">
        <v>821</v>
      </c>
      <c r="I621" s="107" t="s">
        <v>165</v>
      </c>
      <c r="J621" s="107" t="s">
        <v>204</v>
      </c>
      <c r="K621" s="107" t="s">
        <v>205</v>
      </c>
      <c r="L621" s="107" t="s">
        <v>207</v>
      </c>
      <c r="M621" s="250"/>
      <c r="N621" s="107" t="s">
        <v>206</v>
      </c>
      <c r="O621" s="250"/>
      <c r="P621" s="107" t="s">
        <v>206</v>
      </c>
      <c r="Q621" s="652"/>
      <c r="R621" s="250"/>
      <c r="S621" s="107" t="s">
        <v>209</v>
      </c>
      <c r="T621" s="107" t="s">
        <v>208</v>
      </c>
      <c r="U621" s="250"/>
      <c r="V621" s="193"/>
      <c r="W621" s="664"/>
      <c r="X621" s="664"/>
      <c r="Y621" s="664"/>
      <c r="Z621" s="664"/>
      <c r="AA621" s="747"/>
      <c r="AB621" s="747"/>
      <c r="AC621" s="761" t="s">
        <v>827</v>
      </c>
      <c r="AD621" s="761" t="s">
        <v>910</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91" t="s">
        <v>123</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H624" s="138" t="s">
        <v>838</v>
      </c>
      <c r="I624" s="133" t="s">
        <v>398</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399</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400</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401</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402</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403</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404</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405</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406</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25">
      <c r="A633" s="136"/>
      <c r="B633" s="126"/>
      <c r="C633" s="108"/>
      <c r="D633" s="108"/>
      <c r="E633" s="108"/>
      <c r="F633" s="110"/>
      <c r="I633" s="133" t="s">
        <v>407</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25">
      <c r="A634" s="136"/>
      <c r="B634" s="126"/>
      <c r="C634" s="108"/>
      <c r="D634" s="108"/>
      <c r="E634" s="108"/>
      <c r="F634" s="110"/>
      <c r="H634" s="138" t="s">
        <v>411</v>
      </c>
      <c r="I634" s="133" t="s">
        <v>398</v>
      </c>
      <c r="J634" s="1180">
        <f>J$625</f>
        <v>0.68</v>
      </c>
      <c r="K634" s="1180">
        <f t="shared" ref="J634:K635" si="103">K$625</f>
        <v>5.5E-2</v>
      </c>
      <c r="L634" s="914">
        <f>L$625</f>
        <v>150</v>
      </c>
      <c r="M634" s="111"/>
      <c r="N634" s="379">
        <f t="shared" si="97"/>
        <v>0.70750000000000002</v>
      </c>
      <c r="P634" s="379">
        <f t="shared" si="98"/>
        <v>0.65250000000000008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25">
      <c r="A635" s="136"/>
      <c r="B635" s="126"/>
      <c r="C635" s="108"/>
      <c r="D635" s="108"/>
      <c r="E635" s="108"/>
      <c r="F635" s="110"/>
      <c r="I635" s="133" t="s">
        <v>399</v>
      </c>
      <c r="J635" s="348">
        <f t="shared" si="103"/>
        <v>0.68</v>
      </c>
      <c r="K635" s="348">
        <f t="shared" si="103"/>
        <v>5.5E-2</v>
      </c>
      <c r="L635" s="633">
        <f>L$625</f>
        <v>150</v>
      </c>
      <c r="M635" s="111"/>
      <c r="N635" s="379">
        <f t="shared" si="97"/>
        <v>0.70750000000000002</v>
      </c>
      <c r="P635" s="379">
        <f t="shared" si="98"/>
        <v>0.65250000000000008</v>
      </c>
      <c r="S635" s="765">
        <f t="shared" si="99"/>
        <v>0.68</v>
      </c>
      <c r="T635" s="765">
        <f t="shared" si="100"/>
        <v>0.68</v>
      </c>
      <c r="AC635" s="112">
        <f t="shared" ref="AC635:AC698" si="104">AC625+1</f>
        <v>1</v>
      </c>
      <c r="AD635" s="112">
        <f t="shared" ref="AD635:AD698" si="105">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25">
      <c r="A636" s="136"/>
      <c r="B636" s="126"/>
      <c r="C636" s="108"/>
      <c r="D636" s="108"/>
      <c r="E636" s="108"/>
      <c r="F636" s="110"/>
      <c r="I636" s="133" t="s">
        <v>400</v>
      </c>
      <c r="J636" s="348">
        <f t="shared" ref="J636:K636" si="106">J$626</f>
        <v>0.68</v>
      </c>
      <c r="K636" s="348">
        <f t="shared" si="106"/>
        <v>5.5E-2</v>
      </c>
      <c r="L636" s="633">
        <f>L$626</f>
        <v>100</v>
      </c>
      <c r="M636" s="111"/>
      <c r="N636" s="379">
        <f t="shared" si="97"/>
        <v>0.70750000000000002</v>
      </c>
      <c r="P636" s="379">
        <f t="shared" si="98"/>
        <v>0.65250000000000008</v>
      </c>
      <c r="S636" s="765">
        <f t="shared" si="99"/>
        <v>0.68</v>
      </c>
      <c r="T636" s="765">
        <f t="shared" si="100"/>
        <v>0.68</v>
      </c>
      <c r="AC636" s="112">
        <f t="shared" si="104"/>
        <v>1</v>
      </c>
      <c r="AD636" s="112">
        <f t="shared" si="105"/>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25">
      <c r="A637" s="136"/>
      <c r="B637" s="126"/>
      <c r="C637" s="108"/>
      <c r="D637" s="108"/>
      <c r="E637" s="108"/>
      <c r="F637" s="110"/>
      <c r="I637" s="133" t="s">
        <v>401</v>
      </c>
      <c r="J637" s="348">
        <f t="shared" ref="J637:K637" si="107">J$627</f>
        <v>0.68</v>
      </c>
      <c r="K637" s="348">
        <f t="shared" si="107"/>
        <v>5.5E-2</v>
      </c>
      <c r="L637" s="633">
        <f>L$627</f>
        <v>200</v>
      </c>
      <c r="M637" s="111"/>
      <c r="N637" s="379">
        <f t="shared" si="97"/>
        <v>0.70750000000000002</v>
      </c>
      <c r="P637" s="379">
        <f t="shared" si="98"/>
        <v>0.65250000000000008</v>
      </c>
      <c r="S637" s="765">
        <f t="shared" si="99"/>
        <v>0.70000000000000007</v>
      </c>
      <c r="T637" s="765">
        <f t="shared" si="100"/>
        <v>0.68</v>
      </c>
      <c r="AC637" s="112">
        <f t="shared" si="104"/>
        <v>1</v>
      </c>
      <c r="AD637" s="112">
        <f t="shared" si="105"/>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25">
      <c r="A638" s="136"/>
      <c r="B638" s="126"/>
      <c r="C638" s="108"/>
      <c r="D638" s="108"/>
      <c r="E638" s="108"/>
      <c r="F638" s="110"/>
      <c r="I638" s="133" t="s">
        <v>402</v>
      </c>
      <c r="J638" s="348">
        <f t="shared" ref="J638:K638" si="108">J$628</f>
        <v>0.66</v>
      </c>
      <c r="K638" s="348">
        <f t="shared" si="108"/>
        <v>8.5000000000000006E-2</v>
      </c>
      <c r="L638" s="633">
        <f>L$628</f>
        <v>300</v>
      </c>
      <c r="M638" s="111"/>
      <c r="N638" s="379">
        <f t="shared" si="97"/>
        <v>0.70250000000000001</v>
      </c>
      <c r="P638" s="379">
        <f t="shared" si="98"/>
        <v>0.61750000000000005</v>
      </c>
      <c r="S638" s="765">
        <f t="shared" si="99"/>
        <v>0.73</v>
      </c>
      <c r="T638" s="765">
        <f t="shared" si="100"/>
        <v>0.64999999999999991</v>
      </c>
      <c r="AC638" s="112">
        <f t="shared" si="104"/>
        <v>1</v>
      </c>
      <c r="AD638" s="112">
        <f t="shared" si="105"/>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25">
      <c r="A639" s="136"/>
      <c r="B639" s="126"/>
      <c r="C639" s="108"/>
      <c r="D639" s="108"/>
      <c r="E639" s="108"/>
      <c r="F639" s="110"/>
      <c r="I639" s="133" t="s">
        <v>403</v>
      </c>
      <c r="J639" s="348">
        <f t="shared" ref="J639:K639" si="109">J$629</f>
        <v>0.64</v>
      </c>
      <c r="K639" s="348">
        <f t="shared" si="109"/>
        <v>0.185</v>
      </c>
      <c r="L639" s="633">
        <f>L$629</f>
        <v>1000</v>
      </c>
      <c r="M639" s="111"/>
      <c r="N639" s="379">
        <f t="shared" si="97"/>
        <v>0.73250000000000004</v>
      </c>
      <c r="P639" s="379">
        <f t="shared" si="98"/>
        <v>0.54749999999999999</v>
      </c>
      <c r="S639" s="765">
        <f t="shared" si="99"/>
        <v>0.73</v>
      </c>
      <c r="T639" s="765">
        <f t="shared" si="100"/>
        <v>0.54999999999999993</v>
      </c>
      <c r="AC639" s="112">
        <f t="shared" si="104"/>
        <v>1</v>
      </c>
      <c r="AD639" s="112">
        <f t="shared" si="105"/>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25">
      <c r="A640" s="136"/>
      <c r="B640" s="126"/>
      <c r="C640" s="108"/>
      <c r="D640" s="108"/>
      <c r="E640" s="108"/>
      <c r="F640" s="110"/>
      <c r="I640" s="133" t="s">
        <v>404</v>
      </c>
      <c r="J640" s="348">
        <f t="shared" ref="J640:K640" si="110">AVERAGE(J$630:J$631)</f>
        <v>0.57488824562535323</v>
      </c>
      <c r="K640" s="348">
        <f t="shared" si="110"/>
        <v>0.15</v>
      </c>
      <c r="L640" s="633">
        <f>AVERAGE(L$630:L$631)</f>
        <v>3750</v>
      </c>
      <c r="M640" s="111"/>
      <c r="N640" s="379">
        <f t="shared" si="97"/>
        <v>0.64988824562535319</v>
      </c>
      <c r="P640" s="379">
        <f t="shared" si="98"/>
        <v>0.49988824562535322</v>
      </c>
      <c r="S640" s="765">
        <f t="shared" si="99"/>
        <v>0.55999999999999994</v>
      </c>
      <c r="T640" s="765">
        <f t="shared" si="100"/>
        <v>0.40999999999999992</v>
      </c>
      <c r="AC640" s="112">
        <f t="shared" si="104"/>
        <v>1</v>
      </c>
      <c r="AD640" s="112">
        <f t="shared" si="105"/>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25">
      <c r="A641" s="136"/>
      <c r="B641" s="126"/>
      <c r="C641" s="108"/>
      <c r="D641" s="108"/>
      <c r="E641" s="108"/>
      <c r="F641" s="110"/>
      <c r="I641" s="133" t="s">
        <v>405</v>
      </c>
      <c r="J641" s="348">
        <f t="shared" ref="J641:K641" si="111">J$632</f>
        <v>0.53593591918065975</v>
      </c>
      <c r="K641" s="348">
        <f t="shared" si="111"/>
        <v>0.105</v>
      </c>
      <c r="L641" s="633">
        <f>L$632</f>
        <v>2200</v>
      </c>
      <c r="M641" s="111"/>
      <c r="N641" s="379">
        <f t="shared" si="97"/>
        <v>0.58843591918065974</v>
      </c>
      <c r="P641" s="379">
        <f t="shared" si="98"/>
        <v>0.48343591918065976</v>
      </c>
      <c r="S641" s="765">
        <f t="shared" si="99"/>
        <v>0.54999999999999993</v>
      </c>
      <c r="T641" s="765">
        <f t="shared" si="100"/>
        <v>0.54999999999999993</v>
      </c>
      <c r="AC641" s="112">
        <f t="shared" si="104"/>
        <v>1</v>
      </c>
      <c r="AD641" s="112">
        <f t="shared" si="105"/>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25">
      <c r="A642" s="136"/>
      <c r="B642" s="126"/>
      <c r="C642" s="108"/>
      <c r="D642" s="108"/>
      <c r="E642" s="108"/>
      <c r="F642" s="110"/>
      <c r="I642" s="133" t="s">
        <v>406</v>
      </c>
      <c r="J642" s="348">
        <f t="shared" ref="J642:K643" si="112">J$633</f>
        <v>0.51471523224725868</v>
      </c>
      <c r="K642" s="348">
        <f t="shared" si="112"/>
        <v>7.4999999999999997E-2</v>
      </c>
      <c r="L642" s="633">
        <f>L$633</f>
        <v>1200</v>
      </c>
      <c r="M642" s="111"/>
      <c r="N642" s="379">
        <f t="shared" si="97"/>
        <v>0.55221523224725866</v>
      </c>
      <c r="P642" s="379">
        <f t="shared" si="98"/>
        <v>0.4772152322472587</v>
      </c>
      <c r="S642" s="765">
        <f t="shared" si="99"/>
        <v>0.53</v>
      </c>
      <c r="T642" s="765">
        <f t="shared" si="100"/>
        <v>0.53</v>
      </c>
      <c r="AC642" s="112">
        <f t="shared" si="104"/>
        <v>1</v>
      </c>
      <c r="AD642" s="112">
        <f t="shared" si="105"/>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25">
      <c r="A643" s="136"/>
      <c r="B643" s="126"/>
      <c r="C643" s="108"/>
      <c r="D643" s="108"/>
      <c r="E643" s="108"/>
      <c r="F643" s="110"/>
      <c r="I643" s="133" t="s">
        <v>407</v>
      </c>
      <c r="J643" s="348">
        <f t="shared" si="112"/>
        <v>0.51471523224725868</v>
      </c>
      <c r="K643" s="348">
        <f t="shared" si="112"/>
        <v>7.4999999999999997E-2</v>
      </c>
      <c r="L643" s="633">
        <f>L$633</f>
        <v>1200</v>
      </c>
      <c r="M643" s="111"/>
      <c r="N643" s="379">
        <f t="shared" si="97"/>
        <v>0.55221523224725866</v>
      </c>
      <c r="P643" s="379">
        <f t="shared" si="98"/>
        <v>0.4772152322472587</v>
      </c>
      <c r="S643" s="765">
        <f t="shared" si="99"/>
        <v>0.5</v>
      </c>
      <c r="T643" s="765">
        <f t="shared" si="100"/>
        <v>0.5</v>
      </c>
      <c r="AC643" s="112">
        <f t="shared" si="104"/>
        <v>1</v>
      </c>
      <c r="AD643" s="112">
        <f t="shared" si="105"/>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25">
      <c r="A644" s="136"/>
      <c r="B644" s="126"/>
      <c r="C644" s="108"/>
      <c r="D644" s="108"/>
      <c r="E644" s="108"/>
      <c r="F644" s="110"/>
      <c r="H644" s="138" t="s">
        <v>807</v>
      </c>
      <c r="I644" s="133" t="s">
        <v>398</v>
      </c>
      <c r="J644" s="1180">
        <f t="shared" ref="J644:K645" si="113">J$625</f>
        <v>0.68</v>
      </c>
      <c r="K644" s="1180">
        <f t="shared" si="113"/>
        <v>5.5E-2</v>
      </c>
      <c r="L644" s="914">
        <f>L$625</f>
        <v>150</v>
      </c>
      <c r="M644" s="111"/>
      <c r="N644" s="379">
        <f t="shared" si="97"/>
        <v>0.70750000000000002</v>
      </c>
      <c r="P644" s="379">
        <f t="shared" si="98"/>
        <v>0.65250000000000008</v>
      </c>
      <c r="S644" s="765">
        <f t="shared" si="99"/>
        <v>0.68</v>
      </c>
      <c r="T644" s="765">
        <f t="shared" si="100"/>
        <v>0.68</v>
      </c>
      <c r="AC644" s="112">
        <f t="shared" si="104"/>
        <v>2</v>
      </c>
      <c r="AD644" s="112">
        <f t="shared" si="105"/>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25">
      <c r="A645" s="136"/>
      <c r="B645" s="126"/>
      <c r="C645" s="108"/>
      <c r="D645" s="108"/>
      <c r="E645" s="108"/>
      <c r="F645" s="110"/>
      <c r="I645" s="133" t="s">
        <v>399</v>
      </c>
      <c r="J645" s="348">
        <f t="shared" si="113"/>
        <v>0.68</v>
      </c>
      <c r="K645" s="348">
        <f t="shared" si="113"/>
        <v>5.5E-2</v>
      </c>
      <c r="L645" s="633">
        <f>L$625</f>
        <v>150</v>
      </c>
      <c r="M645" s="111"/>
      <c r="N645" s="379">
        <f t="shared" si="97"/>
        <v>0.70750000000000002</v>
      </c>
      <c r="P645" s="379">
        <f t="shared" si="98"/>
        <v>0.65250000000000008</v>
      </c>
      <c r="S645" s="765">
        <f t="shared" si="99"/>
        <v>0.68</v>
      </c>
      <c r="T645" s="765">
        <f t="shared" si="100"/>
        <v>0.68</v>
      </c>
      <c r="AC645" s="112">
        <f t="shared" si="104"/>
        <v>2</v>
      </c>
      <c r="AD645" s="112">
        <f t="shared" si="105"/>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25">
      <c r="A646" s="136"/>
      <c r="B646" s="126"/>
      <c r="C646" s="108"/>
      <c r="D646" s="108"/>
      <c r="E646" s="108"/>
      <c r="F646" s="110"/>
      <c r="I646" s="133" t="s">
        <v>400</v>
      </c>
      <c r="J646" s="348">
        <f t="shared" ref="J646:K646" si="114">J$626</f>
        <v>0.68</v>
      </c>
      <c r="K646" s="348">
        <f t="shared" si="114"/>
        <v>5.5E-2</v>
      </c>
      <c r="L646" s="633">
        <f>L$626</f>
        <v>100</v>
      </c>
      <c r="M646" s="111"/>
      <c r="N646" s="379">
        <f t="shared" si="97"/>
        <v>0.70750000000000002</v>
      </c>
      <c r="P646" s="379">
        <f t="shared" si="98"/>
        <v>0.65250000000000008</v>
      </c>
      <c r="S646" s="765">
        <f t="shared" si="99"/>
        <v>0.68</v>
      </c>
      <c r="T646" s="765">
        <f t="shared" si="100"/>
        <v>0.68</v>
      </c>
      <c r="AC646" s="112">
        <f t="shared" si="104"/>
        <v>2</v>
      </c>
      <c r="AD646" s="112">
        <f t="shared" si="105"/>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25">
      <c r="A647" s="136"/>
      <c r="B647" s="126"/>
      <c r="C647" s="108"/>
      <c r="D647" s="108"/>
      <c r="E647" s="108"/>
      <c r="F647" s="110"/>
      <c r="I647" s="133" t="s">
        <v>401</v>
      </c>
      <c r="J647" s="348">
        <f t="shared" ref="J647:K647" si="115">J$627</f>
        <v>0.68</v>
      </c>
      <c r="K647" s="348">
        <f t="shared" si="115"/>
        <v>5.5E-2</v>
      </c>
      <c r="L647" s="633">
        <f>L$627</f>
        <v>200</v>
      </c>
      <c r="M647" s="111"/>
      <c r="N647" s="379">
        <f t="shared" si="97"/>
        <v>0.70750000000000002</v>
      </c>
      <c r="P647" s="379">
        <f t="shared" si="98"/>
        <v>0.65250000000000008</v>
      </c>
      <c r="S647" s="765">
        <f t="shared" si="99"/>
        <v>0.70000000000000007</v>
      </c>
      <c r="T647" s="765">
        <f t="shared" si="100"/>
        <v>0.68</v>
      </c>
      <c r="AC647" s="112">
        <f t="shared" si="104"/>
        <v>2</v>
      </c>
      <c r="AD647" s="112">
        <f t="shared" si="105"/>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25">
      <c r="A648" s="136"/>
      <c r="B648" s="126"/>
      <c r="C648" s="108"/>
      <c r="D648" s="108"/>
      <c r="E648" s="108"/>
      <c r="F648" s="110"/>
      <c r="I648" s="133" t="s">
        <v>402</v>
      </c>
      <c r="J648" s="348">
        <f t="shared" ref="J648:K648" si="116">J$628</f>
        <v>0.66</v>
      </c>
      <c r="K648" s="348">
        <f t="shared" si="116"/>
        <v>8.5000000000000006E-2</v>
      </c>
      <c r="L648" s="633">
        <f>L$628</f>
        <v>300</v>
      </c>
      <c r="M648" s="111"/>
      <c r="N648" s="379">
        <f t="shared" si="97"/>
        <v>0.70250000000000001</v>
      </c>
      <c r="P648" s="379">
        <f t="shared" si="98"/>
        <v>0.61750000000000005</v>
      </c>
      <c r="S648" s="765">
        <f t="shared" si="99"/>
        <v>0.74</v>
      </c>
      <c r="T648" s="765">
        <f t="shared" si="100"/>
        <v>0.65999999999999992</v>
      </c>
      <c r="AC648" s="112">
        <f t="shared" si="104"/>
        <v>2</v>
      </c>
      <c r="AD648" s="112">
        <f t="shared" si="105"/>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25">
      <c r="A649" s="136"/>
      <c r="B649" s="126"/>
      <c r="C649" s="108"/>
      <c r="D649" s="108"/>
      <c r="E649" s="108"/>
      <c r="F649" s="110"/>
      <c r="I649" s="133" t="s">
        <v>403</v>
      </c>
      <c r="J649" s="348">
        <f t="shared" ref="J649:K649" si="117">J$629</f>
        <v>0.64</v>
      </c>
      <c r="K649" s="348">
        <f t="shared" si="117"/>
        <v>0.185</v>
      </c>
      <c r="L649" s="633">
        <f>L$629</f>
        <v>1000</v>
      </c>
      <c r="M649" s="111"/>
      <c r="N649" s="379">
        <f t="shared" si="97"/>
        <v>0.73250000000000004</v>
      </c>
      <c r="P649" s="379">
        <f t="shared" si="98"/>
        <v>0.54749999999999999</v>
      </c>
      <c r="S649" s="765">
        <f t="shared" si="99"/>
        <v>0.74</v>
      </c>
      <c r="T649" s="765">
        <f t="shared" si="100"/>
        <v>0.55999999999999994</v>
      </c>
      <c r="AC649" s="112">
        <f t="shared" si="104"/>
        <v>2</v>
      </c>
      <c r="AD649" s="112">
        <f t="shared" si="105"/>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25">
      <c r="A650" s="136"/>
      <c r="B650" s="126"/>
      <c r="C650" s="108"/>
      <c r="D650" s="108"/>
      <c r="E650" s="108"/>
      <c r="F650" s="110"/>
      <c r="I650" s="133" t="s">
        <v>404</v>
      </c>
      <c r="J650" s="348">
        <f t="shared" ref="J650:K650" si="118">AVERAGE(J$630:J$631)</f>
        <v>0.57488824562535323</v>
      </c>
      <c r="K650" s="348">
        <f t="shared" si="118"/>
        <v>0.15</v>
      </c>
      <c r="L650" s="633">
        <f>AVERAGE(L$630:L$631)</f>
        <v>3750</v>
      </c>
      <c r="M650" s="111"/>
      <c r="N650" s="379">
        <f t="shared" si="97"/>
        <v>0.64988824562535319</v>
      </c>
      <c r="P650" s="379">
        <f t="shared" si="98"/>
        <v>0.49988824562535322</v>
      </c>
      <c r="S650" s="765">
        <f t="shared" si="99"/>
        <v>0.55999999999999994</v>
      </c>
      <c r="T650" s="765">
        <f t="shared" si="100"/>
        <v>0.40999999999999992</v>
      </c>
      <c r="AC650" s="112">
        <f t="shared" si="104"/>
        <v>2</v>
      </c>
      <c r="AD650" s="112">
        <f t="shared" si="105"/>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25">
      <c r="A651" s="136"/>
      <c r="B651" s="126"/>
      <c r="C651" s="108"/>
      <c r="D651" s="108"/>
      <c r="E651" s="108"/>
      <c r="F651" s="110"/>
      <c r="I651" s="133" t="s">
        <v>405</v>
      </c>
      <c r="J651" s="348">
        <f t="shared" ref="J651:K651" si="119">J$632</f>
        <v>0.53593591918065975</v>
      </c>
      <c r="K651" s="348">
        <f t="shared" si="119"/>
        <v>0.105</v>
      </c>
      <c r="L651" s="633">
        <f>L$632</f>
        <v>2200</v>
      </c>
      <c r="M651" s="111"/>
      <c r="N651" s="379">
        <f t="shared" si="97"/>
        <v>0.58843591918065974</v>
      </c>
      <c r="P651" s="379">
        <f t="shared" si="98"/>
        <v>0.48343591918065976</v>
      </c>
      <c r="S651" s="765">
        <f t="shared" si="99"/>
        <v>0.54999999999999993</v>
      </c>
      <c r="T651" s="765">
        <f t="shared" si="100"/>
        <v>0.54999999999999993</v>
      </c>
      <c r="AC651" s="112">
        <f t="shared" si="104"/>
        <v>2</v>
      </c>
      <c r="AD651" s="112">
        <f t="shared" si="105"/>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25">
      <c r="A652" s="136"/>
      <c r="B652" s="126"/>
      <c r="C652" s="108"/>
      <c r="D652" s="108"/>
      <c r="E652" s="108"/>
      <c r="F652" s="110"/>
      <c r="I652" s="133" t="s">
        <v>406</v>
      </c>
      <c r="J652" s="348">
        <f t="shared" ref="J652:K653" si="120">J$633</f>
        <v>0.51471523224725868</v>
      </c>
      <c r="K652" s="348">
        <f t="shared" si="120"/>
        <v>7.4999999999999997E-2</v>
      </c>
      <c r="L652" s="633">
        <f>L$633</f>
        <v>1200</v>
      </c>
      <c r="M652" s="111"/>
      <c r="N652" s="379">
        <f t="shared" si="97"/>
        <v>0.55221523224725866</v>
      </c>
      <c r="P652" s="379">
        <f t="shared" si="98"/>
        <v>0.4772152322472587</v>
      </c>
      <c r="S652" s="765">
        <f t="shared" si="99"/>
        <v>0.53</v>
      </c>
      <c r="T652" s="765">
        <f t="shared" si="100"/>
        <v>0.53</v>
      </c>
      <c r="AC652" s="112">
        <f t="shared" si="104"/>
        <v>2</v>
      </c>
      <c r="AD652" s="112">
        <f t="shared" si="105"/>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25">
      <c r="A653" s="136"/>
      <c r="B653" s="126"/>
      <c r="C653" s="108"/>
      <c r="D653" s="108"/>
      <c r="E653" s="108"/>
      <c r="F653" s="110"/>
      <c r="I653" s="133" t="s">
        <v>407</v>
      </c>
      <c r="J653" s="348">
        <f t="shared" si="120"/>
        <v>0.51471523224725868</v>
      </c>
      <c r="K653" s="348">
        <f t="shared" si="120"/>
        <v>7.4999999999999997E-2</v>
      </c>
      <c r="L653" s="633">
        <f>L$633</f>
        <v>1200</v>
      </c>
      <c r="M653" s="111"/>
      <c r="N653" s="379">
        <f t="shared" si="97"/>
        <v>0.55221523224725866</v>
      </c>
      <c r="P653" s="379">
        <f t="shared" si="98"/>
        <v>0.4772152322472587</v>
      </c>
      <c r="S653" s="765">
        <f t="shared" si="99"/>
        <v>0.5</v>
      </c>
      <c r="T653" s="765">
        <f t="shared" si="100"/>
        <v>0.5</v>
      </c>
      <c r="AC653" s="112">
        <f t="shared" si="104"/>
        <v>2</v>
      </c>
      <c r="AD653" s="112">
        <f t="shared" si="105"/>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25">
      <c r="A654" s="136"/>
      <c r="B654" s="126"/>
      <c r="C654" s="108"/>
      <c r="D654" s="108"/>
      <c r="E654" s="108"/>
      <c r="F654" s="110"/>
      <c r="H654" s="138" t="s">
        <v>808</v>
      </c>
      <c r="I654" s="133" t="s">
        <v>398</v>
      </c>
      <c r="J654" s="1180">
        <f t="shared" ref="J654:L655" si="121">J$625</f>
        <v>0.68</v>
      </c>
      <c r="K654" s="1180">
        <f t="shared" si="121"/>
        <v>5.5E-2</v>
      </c>
      <c r="L654" s="914">
        <f>L$625</f>
        <v>150</v>
      </c>
      <c r="M654" s="111"/>
      <c r="N654" s="379">
        <f t="shared" si="97"/>
        <v>0.70750000000000002</v>
      </c>
      <c r="P654" s="379">
        <f t="shared" si="98"/>
        <v>0.65250000000000008</v>
      </c>
      <c r="S654" s="765">
        <f t="shared" si="99"/>
        <v>0.68</v>
      </c>
      <c r="T654" s="765">
        <f t="shared" si="100"/>
        <v>0.68</v>
      </c>
      <c r="AC654" s="112">
        <f t="shared" si="104"/>
        <v>3</v>
      </c>
      <c r="AD654" s="112">
        <f t="shared" si="105"/>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25">
      <c r="A655" s="136"/>
      <c r="B655" s="126"/>
      <c r="C655" s="108"/>
      <c r="D655" s="108"/>
      <c r="E655" s="108"/>
      <c r="F655" s="110"/>
      <c r="I655" s="133" t="s">
        <v>399</v>
      </c>
      <c r="J655" s="348">
        <f t="shared" si="121"/>
        <v>0.68</v>
      </c>
      <c r="K655" s="348">
        <f t="shared" si="121"/>
        <v>5.5E-2</v>
      </c>
      <c r="L655" s="633">
        <f t="shared" si="121"/>
        <v>150</v>
      </c>
      <c r="M655" s="111"/>
      <c r="N655" s="379">
        <f t="shared" si="97"/>
        <v>0.70750000000000002</v>
      </c>
      <c r="P655" s="379">
        <f t="shared" si="98"/>
        <v>0.65250000000000008</v>
      </c>
      <c r="S655" s="765">
        <f t="shared" si="99"/>
        <v>0.68</v>
      </c>
      <c r="T655" s="765">
        <f t="shared" si="100"/>
        <v>0.68</v>
      </c>
      <c r="AC655" s="112">
        <f t="shared" si="104"/>
        <v>3</v>
      </c>
      <c r="AD655" s="112">
        <f t="shared" si="105"/>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25">
      <c r="A656" s="136"/>
      <c r="B656" s="126"/>
      <c r="C656" s="108"/>
      <c r="D656" s="108"/>
      <c r="E656" s="108"/>
      <c r="F656" s="110"/>
      <c r="I656" s="133" t="s">
        <v>400</v>
      </c>
      <c r="J656" s="348">
        <f t="shared" ref="J656:L656" si="122">J$626</f>
        <v>0.68</v>
      </c>
      <c r="K656" s="348">
        <f t="shared" si="122"/>
        <v>5.5E-2</v>
      </c>
      <c r="L656" s="633">
        <f t="shared" si="122"/>
        <v>100</v>
      </c>
      <c r="M656" s="111"/>
      <c r="N656" s="379">
        <f t="shared" ref="N656:N687" si="123">$J656+$K656/2</f>
        <v>0.70750000000000002</v>
      </c>
      <c r="P656" s="379">
        <f t="shared" ref="P656:P687" si="124">$J656-$K656/2</f>
        <v>0.65250000000000008</v>
      </c>
      <c r="S656" s="765">
        <f t="shared" ref="S656:S687" si="125">MAX($J520:$R520)+$T520</f>
        <v>0.68</v>
      </c>
      <c r="T656" s="765">
        <f t="shared" ref="T656:T687" si="126">MIN($J520:$R520)+$T520-INDEX(DigSpread,$AD656+1,1)</f>
        <v>0.68</v>
      </c>
      <c r="AC656" s="112">
        <f t="shared" si="104"/>
        <v>3</v>
      </c>
      <c r="AD656" s="112">
        <f t="shared" si="105"/>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25">
      <c r="A657" s="136"/>
      <c r="B657" s="126"/>
      <c r="C657" s="108"/>
      <c r="D657" s="108"/>
      <c r="E657" s="108"/>
      <c r="F657" s="110"/>
      <c r="I657" s="133" t="s">
        <v>401</v>
      </c>
      <c r="J657" s="348">
        <f t="shared" ref="J657:L657" si="127">J$627</f>
        <v>0.68</v>
      </c>
      <c r="K657" s="348">
        <f t="shared" si="127"/>
        <v>5.5E-2</v>
      </c>
      <c r="L657" s="633">
        <f t="shared" si="127"/>
        <v>200</v>
      </c>
      <c r="M657" s="111"/>
      <c r="N657" s="379">
        <f t="shared" si="123"/>
        <v>0.70750000000000002</v>
      </c>
      <c r="P657" s="379">
        <f t="shared" si="124"/>
        <v>0.65250000000000008</v>
      </c>
      <c r="S657" s="765">
        <f t="shared" si="125"/>
        <v>0.70000000000000007</v>
      </c>
      <c r="T657" s="765">
        <f t="shared" si="126"/>
        <v>0.68</v>
      </c>
      <c r="AC657" s="112">
        <f t="shared" si="104"/>
        <v>3</v>
      </c>
      <c r="AD657" s="112">
        <f t="shared" si="105"/>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25">
      <c r="A658" s="136"/>
      <c r="B658" s="126"/>
      <c r="C658" s="108"/>
      <c r="D658" s="108"/>
      <c r="E658" s="108"/>
      <c r="F658" s="110"/>
      <c r="I658" s="133" t="s">
        <v>402</v>
      </c>
      <c r="J658" s="348">
        <f t="shared" ref="J658:L658" si="128">J$628</f>
        <v>0.66</v>
      </c>
      <c r="K658" s="348">
        <f t="shared" si="128"/>
        <v>8.5000000000000006E-2</v>
      </c>
      <c r="L658" s="633">
        <f t="shared" si="128"/>
        <v>300</v>
      </c>
      <c r="M658" s="111"/>
      <c r="N658" s="379">
        <f t="shared" si="123"/>
        <v>0.70250000000000001</v>
      </c>
      <c r="P658" s="379">
        <f t="shared" si="124"/>
        <v>0.61750000000000005</v>
      </c>
      <c r="S658" s="765">
        <f t="shared" si="125"/>
        <v>0.72</v>
      </c>
      <c r="T658" s="765">
        <f t="shared" si="126"/>
        <v>0.6399999999999999</v>
      </c>
      <c r="AC658" s="112">
        <f t="shared" si="104"/>
        <v>3</v>
      </c>
      <c r="AD658" s="112">
        <f t="shared" si="105"/>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25">
      <c r="A659" s="136"/>
      <c r="B659" s="126"/>
      <c r="C659" s="108"/>
      <c r="D659" s="108"/>
      <c r="E659" s="108"/>
      <c r="F659" s="110"/>
      <c r="I659" s="133" t="s">
        <v>403</v>
      </c>
      <c r="J659" s="348">
        <f t="shared" ref="J659:L659" si="129">J$629</f>
        <v>0.64</v>
      </c>
      <c r="K659" s="348">
        <f t="shared" si="129"/>
        <v>0.185</v>
      </c>
      <c r="L659" s="633">
        <f t="shared" si="129"/>
        <v>1000</v>
      </c>
      <c r="M659" s="111"/>
      <c r="N659" s="379">
        <f t="shared" si="123"/>
        <v>0.73250000000000004</v>
      </c>
      <c r="P659" s="379">
        <f t="shared" si="124"/>
        <v>0.54749999999999999</v>
      </c>
      <c r="S659" s="765">
        <f t="shared" si="125"/>
        <v>0.72</v>
      </c>
      <c r="T659" s="765">
        <f t="shared" si="126"/>
        <v>0.53999999999999992</v>
      </c>
      <c r="AC659" s="112">
        <f t="shared" si="104"/>
        <v>3</v>
      </c>
      <c r="AD659" s="112">
        <f t="shared" si="105"/>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25">
      <c r="A660" s="136"/>
      <c r="B660" s="126"/>
      <c r="C660" s="108"/>
      <c r="D660" s="108"/>
      <c r="E660" s="108"/>
      <c r="F660" s="110"/>
      <c r="I660" s="133" t="s">
        <v>404</v>
      </c>
      <c r="J660" s="348">
        <f t="shared" ref="J660:L660" si="130">AVERAGE(J$630:J$631)</f>
        <v>0.57488824562535323</v>
      </c>
      <c r="K660" s="348">
        <f t="shared" si="130"/>
        <v>0.15</v>
      </c>
      <c r="L660" s="633">
        <f t="shared" si="130"/>
        <v>3750</v>
      </c>
      <c r="M660" s="111"/>
      <c r="N660" s="379">
        <f t="shared" si="123"/>
        <v>0.64988824562535319</v>
      </c>
      <c r="P660" s="379">
        <f t="shared" si="124"/>
        <v>0.49988824562535322</v>
      </c>
      <c r="S660" s="765">
        <f t="shared" si="125"/>
        <v>0.55999999999999994</v>
      </c>
      <c r="T660" s="765">
        <f t="shared" si="126"/>
        <v>0.40999999999999992</v>
      </c>
      <c r="AC660" s="112">
        <f t="shared" si="104"/>
        <v>3</v>
      </c>
      <c r="AD660" s="112">
        <f t="shared" si="105"/>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25">
      <c r="A661" s="136"/>
      <c r="B661" s="126"/>
      <c r="C661" s="108"/>
      <c r="D661" s="108"/>
      <c r="E661" s="108"/>
      <c r="F661" s="110"/>
      <c r="I661" s="133" t="s">
        <v>405</v>
      </c>
      <c r="J661" s="348">
        <f t="shared" ref="J661:L661" si="131">J$632</f>
        <v>0.53593591918065975</v>
      </c>
      <c r="K661" s="348">
        <f t="shared" si="131"/>
        <v>0.105</v>
      </c>
      <c r="L661" s="633">
        <f t="shared" si="131"/>
        <v>2200</v>
      </c>
      <c r="M661" s="111"/>
      <c r="N661" s="379">
        <f t="shared" si="123"/>
        <v>0.58843591918065974</v>
      </c>
      <c r="P661" s="379">
        <f t="shared" si="124"/>
        <v>0.48343591918065976</v>
      </c>
      <c r="S661" s="765">
        <f t="shared" si="125"/>
        <v>0.54999999999999993</v>
      </c>
      <c r="T661" s="765">
        <f t="shared" si="126"/>
        <v>0.54999999999999993</v>
      </c>
      <c r="AC661" s="112">
        <f t="shared" si="104"/>
        <v>3</v>
      </c>
      <c r="AD661" s="112">
        <f t="shared" si="105"/>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25">
      <c r="A662" s="136"/>
      <c r="B662" s="126"/>
      <c r="C662" s="108"/>
      <c r="D662" s="108"/>
      <c r="E662" s="108"/>
      <c r="F662" s="110"/>
      <c r="I662" s="133" t="s">
        <v>406</v>
      </c>
      <c r="J662" s="348">
        <f t="shared" ref="J662:L663" si="132">J$633</f>
        <v>0.51471523224725868</v>
      </c>
      <c r="K662" s="348">
        <f t="shared" si="132"/>
        <v>7.4999999999999997E-2</v>
      </c>
      <c r="L662" s="633">
        <f t="shared" si="132"/>
        <v>1200</v>
      </c>
      <c r="M662" s="111"/>
      <c r="N662" s="379">
        <f t="shared" si="123"/>
        <v>0.55221523224725866</v>
      </c>
      <c r="P662" s="379">
        <f t="shared" si="124"/>
        <v>0.4772152322472587</v>
      </c>
      <c r="S662" s="765">
        <f t="shared" si="125"/>
        <v>0.53</v>
      </c>
      <c r="T662" s="765">
        <f t="shared" si="126"/>
        <v>0.53</v>
      </c>
      <c r="AC662" s="112">
        <f t="shared" si="104"/>
        <v>3</v>
      </c>
      <c r="AD662" s="112">
        <f t="shared" si="105"/>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25">
      <c r="A663" s="136"/>
      <c r="B663" s="126"/>
      <c r="C663" s="108"/>
      <c r="D663" s="108"/>
      <c r="E663" s="108"/>
      <c r="F663" s="110"/>
      <c r="I663" s="133" t="s">
        <v>407</v>
      </c>
      <c r="J663" s="348">
        <f t="shared" si="132"/>
        <v>0.51471523224725868</v>
      </c>
      <c r="K663" s="348">
        <f t="shared" si="132"/>
        <v>7.4999999999999997E-2</v>
      </c>
      <c r="L663" s="633">
        <f t="shared" si="132"/>
        <v>1200</v>
      </c>
      <c r="M663" s="111"/>
      <c r="N663" s="379">
        <f t="shared" si="123"/>
        <v>0.55221523224725866</v>
      </c>
      <c r="P663" s="379">
        <f t="shared" si="124"/>
        <v>0.4772152322472587</v>
      </c>
      <c r="S663" s="765">
        <f t="shared" si="125"/>
        <v>0.5</v>
      </c>
      <c r="T663" s="765">
        <f t="shared" si="126"/>
        <v>0.5</v>
      </c>
      <c r="AC663" s="112">
        <f t="shared" si="104"/>
        <v>3</v>
      </c>
      <c r="AD663" s="112">
        <f t="shared" si="105"/>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25">
      <c r="A664" s="136"/>
      <c r="B664" s="126"/>
      <c r="C664" s="108"/>
      <c r="D664" s="108"/>
      <c r="E664" s="108"/>
      <c r="F664" s="110"/>
      <c r="H664" s="138" t="s">
        <v>809</v>
      </c>
      <c r="I664" s="133" t="s">
        <v>398</v>
      </c>
      <c r="J664" s="1180">
        <f t="shared" ref="J664:L665" si="133">J$625</f>
        <v>0.68</v>
      </c>
      <c r="K664" s="1180">
        <f t="shared" si="133"/>
        <v>5.5E-2</v>
      </c>
      <c r="L664" s="914">
        <f>L$625</f>
        <v>150</v>
      </c>
      <c r="M664" s="111"/>
      <c r="N664" s="379">
        <f t="shared" si="123"/>
        <v>0.70750000000000002</v>
      </c>
      <c r="P664" s="379">
        <f t="shared" si="124"/>
        <v>0.65250000000000008</v>
      </c>
      <c r="S664" s="765">
        <f t="shared" si="125"/>
        <v>0.68</v>
      </c>
      <c r="T664" s="765">
        <f t="shared" si="126"/>
        <v>0.68</v>
      </c>
      <c r="AC664" s="112">
        <f t="shared" si="104"/>
        <v>4</v>
      </c>
      <c r="AD664" s="112">
        <f t="shared" si="105"/>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25">
      <c r="A665" s="136"/>
      <c r="B665" s="126"/>
      <c r="C665" s="108"/>
      <c r="D665" s="108"/>
      <c r="E665" s="108"/>
      <c r="F665" s="110"/>
      <c r="I665" s="133" t="s">
        <v>399</v>
      </c>
      <c r="J665" s="348">
        <f t="shared" si="133"/>
        <v>0.68</v>
      </c>
      <c r="K665" s="348">
        <f t="shared" si="133"/>
        <v>5.5E-2</v>
      </c>
      <c r="L665" s="633">
        <f t="shared" si="133"/>
        <v>150</v>
      </c>
      <c r="M665" s="111"/>
      <c r="N665" s="379">
        <f t="shared" si="123"/>
        <v>0.70750000000000002</v>
      </c>
      <c r="P665" s="379">
        <f t="shared" si="124"/>
        <v>0.65250000000000008</v>
      </c>
      <c r="S665" s="765">
        <f t="shared" si="125"/>
        <v>0.68</v>
      </c>
      <c r="T665" s="765">
        <f t="shared" si="126"/>
        <v>0.68</v>
      </c>
      <c r="AC665" s="112">
        <f t="shared" si="104"/>
        <v>4</v>
      </c>
      <c r="AD665" s="112">
        <f t="shared" si="105"/>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25">
      <c r="A666" s="136"/>
      <c r="B666" s="126"/>
      <c r="C666" s="108"/>
      <c r="D666" s="108"/>
      <c r="E666" s="108"/>
      <c r="F666" s="110"/>
      <c r="I666" s="133" t="s">
        <v>400</v>
      </c>
      <c r="J666" s="348">
        <f t="shared" ref="J666:L666" si="134">J$626</f>
        <v>0.68</v>
      </c>
      <c r="K666" s="348">
        <f t="shared" si="134"/>
        <v>5.5E-2</v>
      </c>
      <c r="L666" s="633">
        <f t="shared" si="134"/>
        <v>100</v>
      </c>
      <c r="M666" s="111"/>
      <c r="N666" s="379">
        <f t="shared" si="123"/>
        <v>0.70750000000000002</v>
      </c>
      <c r="P666" s="379">
        <f t="shared" si="124"/>
        <v>0.65250000000000008</v>
      </c>
      <c r="S666" s="765">
        <f t="shared" si="125"/>
        <v>0.68</v>
      </c>
      <c r="T666" s="765">
        <f t="shared" si="126"/>
        <v>0.68</v>
      </c>
      <c r="AC666" s="112">
        <f t="shared" si="104"/>
        <v>4</v>
      </c>
      <c r="AD666" s="112">
        <f t="shared" si="105"/>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25">
      <c r="A667" s="136"/>
      <c r="B667" s="126"/>
      <c r="C667" s="108"/>
      <c r="D667" s="108"/>
      <c r="E667" s="108"/>
      <c r="F667" s="110"/>
      <c r="I667" s="133" t="s">
        <v>401</v>
      </c>
      <c r="J667" s="348">
        <f t="shared" ref="J667:L667" si="135">J$627</f>
        <v>0.68</v>
      </c>
      <c r="K667" s="348">
        <f t="shared" si="135"/>
        <v>5.5E-2</v>
      </c>
      <c r="L667" s="633">
        <f t="shared" si="135"/>
        <v>200</v>
      </c>
      <c r="M667" s="111"/>
      <c r="N667" s="379">
        <f t="shared" si="123"/>
        <v>0.70750000000000002</v>
      </c>
      <c r="P667" s="379">
        <f t="shared" si="124"/>
        <v>0.65250000000000008</v>
      </c>
      <c r="S667" s="765">
        <f t="shared" si="125"/>
        <v>0.70000000000000007</v>
      </c>
      <c r="T667" s="765">
        <f t="shared" si="126"/>
        <v>0.68</v>
      </c>
      <c r="AC667" s="112">
        <f t="shared" si="104"/>
        <v>4</v>
      </c>
      <c r="AD667" s="112">
        <f t="shared" si="105"/>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25">
      <c r="A668" s="136"/>
      <c r="B668" s="126"/>
      <c r="C668" s="108"/>
      <c r="D668" s="108"/>
      <c r="E668" s="108"/>
      <c r="F668" s="110"/>
      <c r="I668" s="133" t="s">
        <v>402</v>
      </c>
      <c r="J668" s="348">
        <f t="shared" ref="J668:L668" si="136">J$628</f>
        <v>0.66</v>
      </c>
      <c r="K668" s="348">
        <f t="shared" si="136"/>
        <v>8.5000000000000006E-2</v>
      </c>
      <c r="L668" s="633">
        <f t="shared" si="136"/>
        <v>300</v>
      </c>
      <c r="M668" s="111"/>
      <c r="N668" s="379">
        <f t="shared" si="123"/>
        <v>0.70250000000000001</v>
      </c>
      <c r="P668" s="379">
        <f t="shared" si="124"/>
        <v>0.61750000000000005</v>
      </c>
      <c r="S668" s="765">
        <f t="shared" si="125"/>
        <v>0.73</v>
      </c>
      <c r="T668" s="765">
        <f t="shared" si="126"/>
        <v>0.64999999999999991</v>
      </c>
      <c r="AC668" s="112">
        <f t="shared" si="104"/>
        <v>4</v>
      </c>
      <c r="AD668" s="112">
        <f t="shared" si="105"/>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25">
      <c r="A669" s="136"/>
      <c r="B669" s="126"/>
      <c r="C669" s="108"/>
      <c r="D669" s="108"/>
      <c r="E669" s="108"/>
      <c r="F669" s="110"/>
      <c r="I669" s="133" t="s">
        <v>403</v>
      </c>
      <c r="J669" s="348">
        <f t="shared" ref="J669:L669" si="137">J$629</f>
        <v>0.64</v>
      </c>
      <c r="K669" s="348">
        <f t="shared" si="137"/>
        <v>0.185</v>
      </c>
      <c r="L669" s="633">
        <f t="shared" si="137"/>
        <v>1000</v>
      </c>
      <c r="M669" s="111"/>
      <c r="N669" s="379">
        <f t="shared" si="123"/>
        <v>0.73250000000000004</v>
      </c>
      <c r="P669" s="379">
        <f t="shared" si="124"/>
        <v>0.54749999999999999</v>
      </c>
      <c r="S669" s="765">
        <f t="shared" si="125"/>
        <v>0.73</v>
      </c>
      <c r="T669" s="765">
        <f t="shared" si="126"/>
        <v>0.54999999999999993</v>
      </c>
      <c r="AC669" s="112">
        <f t="shared" si="104"/>
        <v>4</v>
      </c>
      <c r="AD669" s="112">
        <f t="shared" si="105"/>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25">
      <c r="A670" s="136"/>
      <c r="B670" s="126"/>
      <c r="C670" s="108"/>
      <c r="D670" s="108"/>
      <c r="E670" s="108"/>
      <c r="F670" s="110"/>
      <c r="I670" s="133" t="s">
        <v>404</v>
      </c>
      <c r="J670" s="348">
        <f t="shared" ref="J670:L670" si="138">AVERAGE(J$630:J$631)</f>
        <v>0.57488824562535323</v>
      </c>
      <c r="K670" s="348">
        <f t="shared" si="138"/>
        <v>0.15</v>
      </c>
      <c r="L670" s="633">
        <f t="shared" si="138"/>
        <v>3750</v>
      </c>
      <c r="M670" s="111"/>
      <c r="N670" s="379">
        <f t="shared" si="123"/>
        <v>0.64988824562535319</v>
      </c>
      <c r="P670" s="379">
        <f t="shared" si="124"/>
        <v>0.49988824562535322</v>
      </c>
      <c r="S670" s="765">
        <f t="shared" si="125"/>
        <v>0.55999999999999994</v>
      </c>
      <c r="T670" s="765">
        <f t="shared" si="126"/>
        <v>0.40999999999999992</v>
      </c>
      <c r="AC670" s="112">
        <f t="shared" si="104"/>
        <v>4</v>
      </c>
      <c r="AD670" s="112">
        <f t="shared" si="105"/>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25">
      <c r="A671" s="136"/>
      <c r="B671" s="126"/>
      <c r="C671" s="108"/>
      <c r="D671" s="108"/>
      <c r="E671" s="108"/>
      <c r="F671" s="110"/>
      <c r="I671" s="133" t="s">
        <v>405</v>
      </c>
      <c r="J671" s="348">
        <f t="shared" ref="J671:L671" si="139">J$632</f>
        <v>0.53593591918065975</v>
      </c>
      <c r="K671" s="348">
        <f t="shared" si="139"/>
        <v>0.105</v>
      </c>
      <c r="L671" s="633">
        <f t="shared" si="139"/>
        <v>2200</v>
      </c>
      <c r="M671" s="111"/>
      <c r="N671" s="379">
        <f t="shared" si="123"/>
        <v>0.58843591918065974</v>
      </c>
      <c r="P671" s="379">
        <f t="shared" si="124"/>
        <v>0.48343591918065976</v>
      </c>
      <c r="S671" s="765">
        <f t="shared" si="125"/>
        <v>0.54999999999999993</v>
      </c>
      <c r="T671" s="765">
        <f t="shared" si="126"/>
        <v>0.54999999999999993</v>
      </c>
      <c r="AC671" s="112">
        <f t="shared" si="104"/>
        <v>4</v>
      </c>
      <c r="AD671" s="112">
        <f t="shared" si="105"/>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25">
      <c r="A672" s="136"/>
      <c r="B672" s="126"/>
      <c r="C672" s="108"/>
      <c r="D672" s="108"/>
      <c r="E672" s="108"/>
      <c r="F672" s="110"/>
      <c r="I672" s="133" t="s">
        <v>406</v>
      </c>
      <c r="J672" s="348">
        <f t="shared" ref="J672:L673" si="140">J$633</f>
        <v>0.51471523224725868</v>
      </c>
      <c r="K672" s="348">
        <f t="shared" si="140"/>
        <v>7.4999999999999997E-2</v>
      </c>
      <c r="L672" s="633">
        <f t="shared" si="140"/>
        <v>1200</v>
      </c>
      <c r="M672" s="111"/>
      <c r="N672" s="379">
        <f t="shared" si="123"/>
        <v>0.55221523224725866</v>
      </c>
      <c r="P672" s="379">
        <f t="shared" si="124"/>
        <v>0.4772152322472587</v>
      </c>
      <c r="S672" s="765">
        <f t="shared" si="125"/>
        <v>0.53</v>
      </c>
      <c r="T672" s="765">
        <f t="shared" si="126"/>
        <v>0.53</v>
      </c>
      <c r="AC672" s="112">
        <f t="shared" si="104"/>
        <v>4</v>
      </c>
      <c r="AD672" s="112">
        <f t="shared" si="105"/>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25">
      <c r="A673" s="136"/>
      <c r="B673" s="126"/>
      <c r="C673" s="108"/>
      <c r="D673" s="108"/>
      <c r="E673" s="108"/>
      <c r="F673" s="110"/>
      <c r="I673" s="133" t="s">
        <v>407</v>
      </c>
      <c r="J673" s="348">
        <f t="shared" si="140"/>
        <v>0.51471523224725868</v>
      </c>
      <c r="K673" s="348">
        <f t="shared" si="140"/>
        <v>7.4999999999999997E-2</v>
      </c>
      <c r="L673" s="633">
        <f t="shared" si="140"/>
        <v>1200</v>
      </c>
      <c r="M673" s="111"/>
      <c r="N673" s="379">
        <f t="shared" si="123"/>
        <v>0.55221523224725866</v>
      </c>
      <c r="P673" s="379">
        <f t="shared" si="124"/>
        <v>0.4772152322472587</v>
      </c>
      <c r="S673" s="765">
        <f t="shared" si="125"/>
        <v>0.5</v>
      </c>
      <c r="T673" s="765">
        <f t="shared" si="126"/>
        <v>0.5</v>
      </c>
      <c r="AC673" s="112">
        <f t="shared" si="104"/>
        <v>4</v>
      </c>
      <c r="AD673" s="112">
        <f t="shared" si="105"/>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25">
      <c r="A674" s="136"/>
      <c r="B674" s="126"/>
      <c r="C674" s="108"/>
      <c r="D674" s="108"/>
      <c r="E674" s="108"/>
      <c r="F674" s="110"/>
      <c r="H674" s="138" t="s">
        <v>810</v>
      </c>
      <c r="I674" s="133" t="s">
        <v>398</v>
      </c>
      <c r="J674" s="1180">
        <f t="shared" ref="J674:L674" si="141">J$624</f>
        <v>0.5</v>
      </c>
      <c r="K674" s="1180">
        <f t="shared" si="141"/>
        <v>5.5E-2</v>
      </c>
      <c r="L674" s="914">
        <f t="shared" si="141"/>
        <v>850</v>
      </c>
      <c r="M674" s="111"/>
      <c r="N674" s="379">
        <f t="shared" si="123"/>
        <v>0.52749999999999997</v>
      </c>
      <c r="P674" s="379">
        <f t="shared" si="124"/>
        <v>0.47249999999999998</v>
      </c>
      <c r="S674" s="765">
        <f t="shared" si="125"/>
        <v>0.5</v>
      </c>
      <c r="T674" s="765">
        <f t="shared" si="126"/>
        <v>0.5</v>
      </c>
      <c r="AC674" s="112">
        <f t="shared" si="104"/>
        <v>5</v>
      </c>
      <c r="AD674" s="112">
        <f t="shared" si="105"/>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25">
      <c r="A675" s="136"/>
      <c r="B675" s="126"/>
      <c r="C675" s="108"/>
      <c r="D675" s="108"/>
      <c r="E675" s="108"/>
      <c r="F675" s="110"/>
      <c r="I675" s="133" t="s">
        <v>399</v>
      </c>
      <c r="J675" s="348">
        <f t="shared" ref="J675:L675" si="142">J$625</f>
        <v>0.68</v>
      </c>
      <c r="K675" s="348">
        <f t="shared" si="142"/>
        <v>5.5E-2</v>
      </c>
      <c r="L675" s="633">
        <f t="shared" si="142"/>
        <v>150</v>
      </c>
      <c r="M675" s="111"/>
      <c r="N675" s="379">
        <f t="shared" si="123"/>
        <v>0.70750000000000002</v>
      </c>
      <c r="P675" s="379">
        <f t="shared" si="124"/>
        <v>0.65250000000000008</v>
      </c>
      <c r="S675" s="765">
        <f t="shared" si="125"/>
        <v>0.68</v>
      </c>
      <c r="T675" s="765">
        <f t="shared" si="126"/>
        <v>0.68</v>
      </c>
      <c r="AC675" s="112">
        <f t="shared" si="104"/>
        <v>5</v>
      </c>
      <c r="AD675" s="112">
        <f t="shared" si="105"/>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25">
      <c r="A676" s="136"/>
      <c r="B676" s="126"/>
      <c r="C676" s="108"/>
      <c r="D676" s="108"/>
      <c r="E676" s="108"/>
      <c r="F676" s="110"/>
      <c r="I676" s="133" t="s">
        <v>400</v>
      </c>
      <c r="J676" s="348">
        <f t="shared" ref="J676:L676" si="143">J$626</f>
        <v>0.68</v>
      </c>
      <c r="K676" s="348">
        <f t="shared" si="143"/>
        <v>5.5E-2</v>
      </c>
      <c r="L676" s="633">
        <f t="shared" si="143"/>
        <v>100</v>
      </c>
      <c r="M676" s="111"/>
      <c r="N676" s="379">
        <f t="shared" si="123"/>
        <v>0.70750000000000002</v>
      </c>
      <c r="P676" s="379">
        <f t="shared" si="124"/>
        <v>0.65250000000000008</v>
      </c>
      <c r="S676" s="765">
        <f t="shared" si="125"/>
        <v>0.68</v>
      </c>
      <c r="T676" s="765">
        <f t="shared" si="126"/>
        <v>0.68</v>
      </c>
      <c r="AC676" s="112">
        <f t="shared" si="104"/>
        <v>5</v>
      </c>
      <c r="AD676" s="112">
        <f t="shared" si="105"/>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25">
      <c r="A677" s="136"/>
      <c r="B677" s="126"/>
      <c r="C677" s="108"/>
      <c r="D677" s="108"/>
      <c r="E677" s="108"/>
      <c r="F677" s="110"/>
      <c r="I677" s="133" t="s">
        <v>401</v>
      </c>
      <c r="J677" s="348">
        <f t="shared" ref="J677:L677" si="144">J$627</f>
        <v>0.68</v>
      </c>
      <c r="K677" s="348">
        <f t="shared" si="144"/>
        <v>5.5E-2</v>
      </c>
      <c r="L677" s="633">
        <f t="shared" si="144"/>
        <v>200</v>
      </c>
      <c r="M677" s="111"/>
      <c r="N677" s="379">
        <f t="shared" si="123"/>
        <v>0.70750000000000002</v>
      </c>
      <c r="P677" s="379">
        <f t="shared" si="124"/>
        <v>0.65250000000000008</v>
      </c>
      <c r="S677" s="765">
        <f t="shared" si="125"/>
        <v>0.70000000000000007</v>
      </c>
      <c r="T677" s="765">
        <f t="shared" si="126"/>
        <v>0.68</v>
      </c>
      <c r="AC677" s="112">
        <f t="shared" si="104"/>
        <v>5</v>
      </c>
      <c r="AD677" s="112">
        <f t="shared" si="105"/>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25">
      <c r="A678" s="136"/>
      <c r="B678" s="126"/>
      <c r="C678" s="108"/>
      <c r="D678" s="108"/>
      <c r="E678" s="108"/>
      <c r="F678" s="110"/>
      <c r="I678" s="133" t="s">
        <v>402</v>
      </c>
      <c r="J678" s="348">
        <f t="shared" ref="J678:L678" si="145">J$628</f>
        <v>0.66</v>
      </c>
      <c r="K678" s="348">
        <f t="shared" si="145"/>
        <v>8.5000000000000006E-2</v>
      </c>
      <c r="L678" s="633">
        <f t="shared" si="145"/>
        <v>300</v>
      </c>
      <c r="M678" s="111"/>
      <c r="N678" s="379">
        <f t="shared" si="123"/>
        <v>0.70250000000000001</v>
      </c>
      <c r="P678" s="379">
        <f t="shared" si="124"/>
        <v>0.61750000000000005</v>
      </c>
      <c r="S678" s="765">
        <f t="shared" si="125"/>
        <v>0.73</v>
      </c>
      <c r="T678" s="765">
        <f t="shared" si="126"/>
        <v>0.64999999999999991</v>
      </c>
      <c r="AC678" s="112">
        <f t="shared" si="104"/>
        <v>5</v>
      </c>
      <c r="AD678" s="112">
        <f t="shared" si="105"/>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25">
      <c r="A679" s="136"/>
      <c r="B679" s="126"/>
      <c r="C679" s="108"/>
      <c r="D679" s="108"/>
      <c r="E679" s="108"/>
      <c r="F679" s="110"/>
      <c r="I679" s="133" t="s">
        <v>403</v>
      </c>
      <c r="J679" s="348">
        <f t="shared" ref="J679:L679" si="146">J$629</f>
        <v>0.64</v>
      </c>
      <c r="K679" s="348">
        <f t="shared" si="146"/>
        <v>0.185</v>
      </c>
      <c r="L679" s="633">
        <f t="shared" si="146"/>
        <v>1000</v>
      </c>
      <c r="M679" s="111"/>
      <c r="N679" s="379">
        <f t="shared" si="123"/>
        <v>0.73250000000000004</v>
      </c>
      <c r="P679" s="379">
        <f t="shared" si="124"/>
        <v>0.54749999999999999</v>
      </c>
      <c r="S679" s="765">
        <f t="shared" si="125"/>
        <v>0.73</v>
      </c>
      <c r="T679" s="765">
        <f t="shared" si="126"/>
        <v>0.54999999999999993</v>
      </c>
      <c r="AC679" s="112">
        <f t="shared" si="104"/>
        <v>5</v>
      </c>
      <c r="AD679" s="112">
        <f t="shared" si="105"/>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25">
      <c r="A680" s="136"/>
      <c r="B680" s="126"/>
      <c r="C680" s="108"/>
      <c r="D680" s="108"/>
      <c r="E680" s="108"/>
      <c r="F680" s="110"/>
      <c r="I680" s="133" t="s">
        <v>404</v>
      </c>
      <c r="J680" s="348">
        <f t="shared" ref="J680:L680" si="147">AVERAGE(J$630:J$631)</f>
        <v>0.57488824562535323</v>
      </c>
      <c r="K680" s="348">
        <f t="shared" si="147"/>
        <v>0.15</v>
      </c>
      <c r="L680" s="633">
        <f t="shared" si="147"/>
        <v>3750</v>
      </c>
      <c r="M680" s="111"/>
      <c r="N680" s="379">
        <f t="shared" si="123"/>
        <v>0.64988824562535319</v>
      </c>
      <c r="P680" s="379">
        <f t="shared" si="124"/>
        <v>0.49988824562535322</v>
      </c>
      <c r="S680" s="765">
        <f t="shared" si="125"/>
        <v>0.55999999999999994</v>
      </c>
      <c r="T680" s="765">
        <f t="shared" si="126"/>
        <v>0.40999999999999992</v>
      </c>
      <c r="AC680" s="112">
        <f t="shared" si="104"/>
        <v>5</v>
      </c>
      <c r="AD680" s="112">
        <f t="shared" si="105"/>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25">
      <c r="A681" s="136"/>
      <c r="B681" s="126"/>
      <c r="C681" s="108"/>
      <c r="D681" s="108"/>
      <c r="E681" s="108"/>
      <c r="F681" s="110"/>
      <c r="I681" s="133" t="s">
        <v>405</v>
      </c>
      <c r="J681" s="348">
        <f t="shared" ref="J681:L681" si="148">J$632</f>
        <v>0.53593591918065975</v>
      </c>
      <c r="K681" s="348">
        <f t="shared" si="148"/>
        <v>0.105</v>
      </c>
      <c r="L681" s="633">
        <f t="shared" si="148"/>
        <v>2200</v>
      </c>
      <c r="M681" s="111"/>
      <c r="N681" s="379">
        <f t="shared" si="123"/>
        <v>0.58843591918065974</v>
      </c>
      <c r="P681" s="379">
        <f t="shared" si="124"/>
        <v>0.48343591918065976</v>
      </c>
      <c r="S681" s="765">
        <f t="shared" si="125"/>
        <v>0.54999999999999993</v>
      </c>
      <c r="T681" s="765">
        <f t="shared" si="126"/>
        <v>0.54999999999999993</v>
      </c>
      <c r="AC681" s="112">
        <f t="shared" si="104"/>
        <v>5</v>
      </c>
      <c r="AD681" s="112">
        <f t="shared" si="105"/>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25">
      <c r="A682" s="136"/>
      <c r="B682" s="126"/>
      <c r="C682" s="108"/>
      <c r="D682" s="108"/>
      <c r="E682" s="108"/>
      <c r="F682" s="110"/>
      <c r="I682" s="133" t="s">
        <v>406</v>
      </c>
      <c r="J682" s="348">
        <f t="shared" ref="J682:L683" si="149">J$633</f>
        <v>0.51471523224725868</v>
      </c>
      <c r="K682" s="348">
        <f t="shared" si="149"/>
        <v>7.4999999999999997E-2</v>
      </c>
      <c r="L682" s="633">
        <f t="shared" si="149"/>
        <v>1200</v>
      </c>
      <c r="M682" s="111"/>
      <c r="N682" s="379">
        <f t="shared" si="123"/>
        <v>0.55221523224725866</v>
      </c>
      <c r="P682" s="379">
        <f t="shared" si="124"/>
        <v>0.4772152322472587</v>
      </c>
      <c r="S682" s="765">
        <f t="shared" si="125"/>
        <v>0.53</v>
      </c>
      <c r="T682" s="765">
        <f t="shared" si="126"/>
        <v>0.53</v>
      </c>
      <c r="AC682" s="112">
        <f t="shared" si="104"/>
        <v>5</v>
      </c>
      <c r="AD682" s="112">
        <f t="shared" si="105"/>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25">
      <c r="A683" s="136"/>
      <c r="B683" s="126"/>
      <c r="C683" s="108"/>
      <c r="D683" s="108"/>
      <c r="E683" s="108"/>
      <c r="F683" s="110"/>
      <c r="I683" s="133" t="s">
        <v>407</v>
      </c>
      <c r="J683" s="348">
        <f t="shared" si="149"/>
        <v>0.51471523224725868</v>
      </c>
      <c r="K683" s="348">
        <f t="shared" si="149"/>
        <v>7.4999999999999997E-2</v>
      </c>
      <c r="L683" s="633">
        <f t="shared" si="149"/>
        <v>1200</v>
      </c>
      <c r="M683" s="111"/>
      <c r="N683" s="379">
        <f t="shared" si="123"/>
        <v>0.55221523224725866</v>
      </c>
      <c r="P683" s="379">
        <f t="shared" si="124"/>
        <v>0.4772152322472587</v>
      </c>
      <c r="S683" s="765">
        <f t="shared" si="125"/>
        <v>0.5</v>
      </c>
      <c r="T683" s="765">
        <f t="shared" si="126"/>
        <v>0.5</v>
      </c>
      <c r="AC683" s="112">
        <f t="shared" si="104"/>
        <v>5</v>
      </c>
      <c r="AD683" s="112">
        <f t="shared" si="105"/>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25">
      <c r="A684" s="136"/>
      <c r="B684" s="126"/>
      <c r="C684" s="108"/>
      <c r="D684" s="108"/>
      <c r="E684" s="108"/>
      <c r="F684" s="110"/>
      <c r="H684" s="138" t="s">
        <v>811</v>
      </c>
      <c r="I684" s="133" t="s">
        <v>398</v>
      </c>
      <c r="J684" s="1180">
        <f t="shared" ref="J684:L684" si="150">J$624</f>
        <v>0.5</v>
      </c>
      <c r="K684" s="1180">
        <f t="shared" si="150"/>
        <v>5.5E-2</v>
      </c>
      <c r="L684" s="914">
        <f t="shared" si="150"/>
        <v>850</v>
      </c>
      <c r="M684" s="111"/>
      <c r="N684" s="379">
        <f t="shared" si="123"/>
        <v>0.52749999999999997</v>
      </c>
      <c r="P684" s="379">
        <f t="shared" si="124"/>
        <v>0.47249999999999998</v>
      </c>
      <c r="S684" s="765">
        <f t="shared" si="125"/>
        <v>0.5</v>
      </c>
      <c r="T684" s="765">
        <f t="shared" si="126"/>
        <v>0.5</v>
      </c>
      <c r="AC684" s="112">
        <f t="shared" si="104"/>
        <v>6</v>
      </c>
      <c r="AD684" s="112">
        <f t="shared" si="105"/>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25">
      <c r="A685" s="136"/>
      <c r="B685" s="126"/>
      <c r="C685" s="108"/>
      <c r="D685" s="108"/>
      <c r="E685" s="108"/>
      <c r="F685" s="110"/>
      <c r="I685" s="133" t="s">
        <v>399</v>
      </c>
      <c r="J685" s="348">
        <f t="shared" ref="J685:L685" si="151">J$625</f>
        <v>0.68</v>
      </c>
      <c r="K685" s="348">
        <f t="shared" si="151"/>
        <v>5.5E-2</v>
      </c>
      <c r="L685" s="633">
        <f t="shared" si="151"/>
        <v>150</v>
      </c>
      <c r="M685" s="111"/>
      <c r="N685" s="379">
        <f t="shared" si="123"/>
        <v>0.70750000000000002</v>
      </c>
      <c r="P685" s="379">
        <f t="shared" si="124"/>
        <v>0.65250000000000008</v>
      </c>
      <c r="S685" s="765">
        <f t="shared" si="125"/>
        <v>0.68</v>
      </c>
      <c r="T685" s="765">
        <f t="shared" si="126"/>
        <v>0.68</v>
      </c>
      <c r="AC685" s="112">
        <f t="shared" si="104"/>
        <v>6</v>
      </c>
      <c r="AD685" s="112">
        <f t="shared" si="105"/>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25">
      <c r="A686" s="136"/>
      <c r="B686" s="126"/>
      <c r="C686" s="108"/>
      <c r="D686" s="108"/>
      <c r="E686" s="108"/>
      <c r="F686" s="110"/>
      <c r="I686" s="133" t="s">
        <v>400</v>
      </c>
      <c r="J686" s="348">
        <f t="shared" ref="J686:L686" si="152">J$626</f>
        <v>0.68</v>
      </c>
      <c r="K686" s="348">
        <f t="shared" si="152"/>
        <v>5.5E-2</v>
      </c>
      <c r="L686" s="633">
        <f t="shared" si="152"/>
        <v>100</v>
      </c>
      <c r="M686" s="111"/>
      <c r="N686" s="379">
        <f t="shared" si="123"/>
        <v>0.70750000000000002</v>
      </c>
      <c r="P686" s="379">
        <f t="shared" si="124"/>
        <v>0.65250000000000008</v>
      </c>
      <c r="S686" s="765">
        <f t="shared" si="125"/>
        <v>0.68</v>
      </c>
      <c r="T686" s="765">
        <f t="shared" si="126"/>
        <v>0.68</v>
      </c>
      <c r="AC686" s="112">
        <f t="shared" si="104"/>
        <v>6</v>
      </c>
      <c r="AD686" s="112">
        <f t="shared" si="105"/>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25">
      <c r="A687" s="136"/>
      <c r="B687" s="126"/>
      <c r="C687" s="108"/>
      <c r="D687" s="108"/>
      <c r="E687" s="108"/>
      <c r="F687" s="110"/>
      <c r="I687" s="133" t="s">
        <v>401</v>
      </c>
      <c r="J687" s="348">
        <f t="shared" ref="J687:L687" si="153">J$627</f>
        <v>0.68</v>
      </c>
      <c r="K687" s="348">
        <f t="shared" si="153"/>
        <v>5.5E-2</v>
      </c>
      <c r="L687" s="633">
        <f t="shared" si="153"/>
        <v>200</v>
      </c>
      <c r="M687" s="111"/>
      <c r="N687" s="379">
        <f t="shared" si="123"/>
        <v>0.70750000000000002</v>
      </c>
      <c r="P687" s="379">
        <f t="shared" si="124"/>
        <v>0.65250000000000008</v>
      </c>
      <c r="S687" s="765">
        <f t="shared" si="125"/>
        <v>0.70000000000000007</v>
      </c>
      <c r="T687" s="765">
        <f t="shared" si="126"/>
        <v>0.68</v>
      </c>
      <c r="AC687" s="112">
        <f t="shared" si="104"/>
        <v>6</v>
      </c>
      <c r="AD687" s="112">
        <f t="shared" si="105"/>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25">
      <c r="A688" s="136"/>
      <c r="B688" s="126"/>
      <c r="C688" s="108"/>
      <c r="D688" s="108"/>
      <c r="E688" s="108"/>
      <c r="F688" s="110"/>
      <c r="I688" s="133" t="s">
        <v>402</v>
      </c>
      <c r="J688" s="348">
        <f t="shared" ref="J688:L688" si="154">J$628</f>
        <v>0.66</v>
      </c>
      <c r="K688" s="348">
        <f t="shared" si="154"/>
        <v>8.5000000000000006E-2</v>
      </c>
      <c r="L688" s="633">
        <f t="shared" si="154"/>
        <v>300</v>
      </c>
      <c r="M688" s="111"/>
      <c r="N688" s="379">
        <f t="shared" ref="N688:N723" si="155">$J688+$K688/2</f>
        <v>0.70250000000000001</v>
      </c>
      <c r="P688" s="379">
        <f t="shared" ref="P688:P723" si="156">$J688-$K688/2</f>
        <v>0.61750000000000005</v>
      </c>
      <c r="S688" s="765">
        <f t="shared" ref="S688:S719" si="157">MAX($J552:$R552)+$T552</f>
        <v>0.73</v>
      </c>
      <c r="T688" s="765">
        <f t="shared" ref="T688:T719" si="158">MIN($J552:$R552)+$T552-INDEX(DigSpread,$AD688+1,1)</f>
        <v>0.64999999999999991</v>
      </c>
      <c r="AC688" s="112">
        <f t="shared" si="104"/>
        <v>6</v>
      </c>
      <c r="AD688" s="112">
        <f t="shared" si="105"/>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25">
      <c r="A689" s="136"/>
      <c r="B689" s="126"/>
      <c r="C689" s="108"/>
      <c r="D689" s="108"/>
      <c r="E689" s="108"/>
      <c r="F689" s="110"/>
      <c r="I689" s="133" t="s">
        <v>403</v>
      </c>
      <c r="J689" s="348">
        <f t="shared" ref="J689:L689" si="159">J$629</f>
        <v>0.64</v>
      </c>
      <c r="K689" s="348">
        <f t="shared" si="159"/>
        <v>0.185</v>
      </c>
      <c r="L689" s="633">
        <f t="shared" si="159"/>
        <v>1000</v>
      </c>
      <c r="M689" s="111"/>
      <c r="N689" s="379">
        <f t="shared" si="155"/>
        <v>0.73250000000000004</v>
      </c>
      <c r="P689" s="379">
        <f t="shared" si="156"/>
        <v>0.54749999999999999</v>
      </c>
      <c r="S689" s="765">
        <f t="shared" si="157"/>
        <v>0.73</v>
      </c>
      <c r="T689" s="765">
        <f t="shared" si="158"/>
        <v>0.54999999999999993</v>
      </c>
      <c r="AC689" s="112">
        <f t="shared" si="104"/>
        <v>6</v>
      </c>
      <c r="AD689" s="112">
        <f t="shared" si="105"/>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25">
      <c r="A690" s="136"/>
      <c r="B690" s="126"/>
      <c r="C690" s="108"/>
      <c r="D690" s="108"/>
      <c r="E690" s="108"/>
      <c r="F690" s="110"/>
      <c r="I690" s="133" t="s">
        <v>404</v>
      </c>
      <c r="J690" s="348">
        <f t="shared" ref="J690:L690" si="160">AVERAGE(J$630:J$631)</f>
        <v>0.57488824562535323</v>
      </c>
      <c r="K690" s="348">
        <f t="shared" si="160"/>
        <v>0.15</v>
      </c>
      <c r="L690" s="633">
        <f t="shared" si="160"/>
        <v>3750</v>
      </c>
      <c r="M690" s="111"/>
      <c r="N690" s="379">
        <f t="shared" si="155"/>
        <v>0.64988824562535319</v>
      </c>
      <c r="P690" s="379">
        <f t="shared" si="156"/>
        <v>0.49988824562535322</v>
      </c>
      <c r="S690" s="765">
        <f t="shared" si="157"/>
        <v>0.55999999999999994</v>
      </c>
      <c r="T690" s="765">
        <f t="shared" si="158"/>
        <v>0.40999999999999992</v>
      </c>
      <c r="AC690" s="112">
        <f t="shared" si="104"/>
        <v>6</v>
      </c>
      <c r="AD690" s="112">
        <f t="shared" si="105"/>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25">
      <c r="A691" s="136"/>
      <c r="B691" s="126"/>
      <c r="C691" s="108"/>
      <c r="D691" s="108"/>
      <c r="E691" s="108"/>
      <c r="F691" s="110"/>
      <c r="I691" s="133" t="s">
        <v>405</v>
      </c>
      <c r="J691" s="348">
        <f t="shared" ref="J691:L691" si="161">J$632</f>
        <v>0.53593591918065975</v>
      </c>
      <c r="K691" s="348">
        <f t="shared" si="161"/>
        <v>0.105</v>
      </c>
      <c r="L691" s="633">
        <f t="shared" si="161"/>
        <v>2200</v>
      </c>
      <c r="M691" s="111"/>
      <c r="N691" s="379">
        <f t="shared" si="155"/>
        <v>0.58843591918065974</v>
      </c>
      <c r="P691" s="379">
        <f t="shared" si="156"/>
        <v>0.48343591918065976</v>
      </c>
      <c r="S691" s="765">
        <f t="shared" si="157"/>
        <v>0.54999999999999993</v>
      </c>
      <c r="T691" s="765">
        <f t="shared" si="158"/>
        <v>0.54999999999999993</v>
      </c>
      <c r="AC691" s="112">
        <f t="shared" si="104"/>
        <v>6</v>
      </c>
      <c r="AD691" s="112">
        <f t="shared" si="105"/>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25">
      <c r="A692" s="136"/>
      <c r="B692" s="126"/>
      <c r="C692" s="108"/>
      <c r="D692" s="108"/>
      <c r="E692" s="108"/>
      <c r="F692" s="110"/>
      <c r="I692" s="133" t="s">
        <v>406</v>
      </c>
      <c r="J692" s="348">
        <f t="shared" ref="J692:L693" si="162">J$633</f>
        <v>0.51471523224725868</v>
      </c>
      <c r="K692" s="348">
        <f t="shared" si="162"/>
        <v>7.4999999999999997E-2</v>
      </c>
      <c r="L692" s="633">
        <f t="shared" si="162"/>
        <v>1200</v>
      </c>
      <c r="M692" s="111"/>
      <c r="N692" s="379">
        <f t="shared" si="155"/>
        <v>0.55221523224725866</v>
      </c>
      <c r="P692" s="379">
        <f t="shared" si="156"/>
        <v>0.4772152322472587</v>
      </c>
      <c r="S692" s="765">
        <f t="shared" si="157"/>
        <v>0.53</v>
      </c>
      <c r="T692" s="765">
        <f t="shared" si="158"/>
        <v>0.53</v>
      </c>
      <c r="AC692" s="112">
        <f t="shared" si="104"/>
        <v>6</v>
      </c>
      <c r="AD692" s="112">
        <f t="shared" si="105"/>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25">
      <c r="A693" s="136"/>
      <c r="B693" s="126"/>
      <c r="C693" s="108"/>
      <c r="D693" s="108"/>
      <c r="E693" s="108"/>
      <c r="F693" s="110"/>
      <c r="I693" s="133" t="s">
        <v>407</v>
      </c>
      <c r="J693" s="348">
        <f t="shared" si="162"/>
        <v>0.51471523224725868</v>
      </c>
      <c r="K693" s="348">
        <f t="shared" si="162"/>
        <v>7.4999999999999997E-2</v>
      </c>
      <c r="L693" s="633">
        <f t="shared" si="162"/>
        <v>1200</v>
      </c>
      <c r="M693" s="111"/>
      <c r="N693" s="379">
        <f t="shared" si="155"/>
        <v>0.55221523224725866</v>
      </c>
      <c r="P693" s="379">
        <f t="shared" si="156"/>
        <v>0.4772152322472587</v>
      </c>
      <c r="S693" s="765">
        <f t="shared" si="157"/>
        <v>0.5</v>
      </c>
      <c r="T693" s="765">
        <f t="shared" si="158"/>
        <v>0.5</v>
      </c>
      <c r="AC693" s="112">
        <f t="shared" si="104"/>
        <v>6</v>
      </c>
      <c r="AD693" s="112">
        <f t="shared" si="105"/>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25">
      <c r="A694" s="136"/>
      <c r="B694" s="126"/>
      <c r="C694" s="108"/>
      <c r="D694" s="108"/>
      <c r="E694" s="108"/>
      <c r="F694" s="110"/>
      <c r="H694" s="138" t="s">
        <v>812</v>
      </c>
      <c r="I694" s="133" t="s">
        <v>398</v>
      </c>
      <c r="J694" s="1180">
        <f t="shared" ref="J694:L695" si="163">J$624</f>
        <v>0.5</v>
      </c>
      <c r="K694" s="1180">
        <f t="shared" si="163"/>
        <v>5.5E-2</v>
      </c>
      <c r="L694" s="914">
        <f t="shared" si="163"/>
        <v>850</v>
      </c>
      <c r="M694" s="111"/>
      <c r="N694" s="379">
        <f t="shared" si="155"/>
        <v>0.52749999999999997</v>
      </c>
      <c r="P694" s="379">
        <f t="shared" si="156"/>
        <v>0.47249999999999998</v>
      </c>
      <c r="S694" s="765">
        <f t="shared" si="157"/>
        <v>0.5</v>
      </c>
      <c r="T694" s="765">
        <f t="shared" si="158"/>
        <v>0.5</v>
      </c>
      <c r="AC694" s="112">
        <f t="shared" si="104"/>
        <v>7</v>
      </c>
      <c r="AD694" s="112">
        <f t="shared" si="105"/>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25">
      <c r="A695" s="136"/>
      <c r="B695" s="126"/>
      <c r="C695" s="108"/>
      <c r="D695" s="108"/>
      <c r="E695" s="108"/>
      <c r="F695" s="110"/>
      <c r="I695" s="133" t="s">
        <v>399</v>
      </c>
      <c r="J695" s="1180">
        <f t="shared" si="163"/>
        <v>0.5</v>
      </c>
      <c r="K695" s="1180">
        <f t="shared" si="163"/>
        <v>5.5E-2</v>
      </c>
      <c r="L695" s="914">
        <f t="shared" si="163"/>
        <v>850</v>
      </c>
      <c r="M695" s="111"/>
      <c r="N695" s="379">
        <f t="shared" si="155"/>
        <v>0.52749999999999997</v>
      </c>
      <c r="P695" s="379">
        <f t="shared" si="156"/>
        <v>0.47249999999999998</v>
      </c>
      <c r="S695" s="765">
        <f t="shared" si="157"/>
        <v>0.5</v>
      </c>
      <c r="T695" s="765">
        <f t="shared" si="158"/>
        <v>0.5</v>
      </c>
      <c r="AC695" s="112">
        <f t="shared" si="104"/>
        <v>7</v>
      </c>
      <c r="AD695" s="112">
        <f t="shared" si="105"/>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25">
      <c r="A696" s="136"/>
      <c r="B696" s="126"/>
      <c r="C696" s="108"/>
      <c r="D696" s="108"/>
      <c r="E696" s="108"/>
      <c r="F696" s="110"/>
      <c r="I696" s="133" t="s">
        <v>400</v>
      </c>
      <c r="J696" s="348">
        <f t="shared" ref="J696:L696" si="164">J$626</f>
        <v>0.68</v>
      </c>
      <c r="K696" s="348">
        <f t="shared" si="164"/>
        <v>5.5E-2</v>
      </c>
      <c r="L696" s="633">
        <f t="shared" si="164"/>
        <v>100</v>
      </c>
      <c r="M696" s="111"/>
      <c r="N696" s="379">
        <f t="shared" si="155"/>
        <v>0.70750000000000002</v>
      </c>
      <c r="P696" s="379">
        <f t="shared" si="156"/>
        <v>0.65250000000000008</v>
      </c>
      <c r="S696" s="765">
        <f t="shared" si="157"/>
        <v>0.68</v>
      </c>
      <c r="T696" s="765">
        <f t="shared" si="158"/>
        <v>0.68</v>
      </c>
      <c r="AC696" s="112">
        <f t="shared" si="104"/>
        <v>7</v>
      </c>
      <c r="AD696" s="112">
        <f t="shared" si="105"/>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25">
      <c r="A697" s="136"/>
      <c r="B697" s="126"/>
      <c r="C697" s="108"/>
      <c r="D697" s="108"/>
      <c r="E697" s="108"/>
      <c r="F697" s="110"/>
      <c r="I697" s="133" t="s">
        <v>401</v>
      </c>
      <c r="J697" s="348">
        <f t="shared" ref="J697:L697" si="165">J$627</f>
        <v>0.68</v>
      </c>
      <c r="K697" s="348">
        <f t="shared" si="165"/>
        <v>5.5E-2</v>
      </c>
      <c r="L697" s="633">
        <f t="shared" si="165"/>
        <v>200</v>
      </c>
      <c r="M697" s="111"/>
      <c r="N697" s="379">
        <f t="shared" si="155"/>
        <v>0.70750000000000002</v>
      </c>
      <c r="P697" s="379">
        <f t="shared" si="156"/>
        <v>0.65250000000000008</v>
      </c>
      <c r="S697" s="765">
        <f t="shared" si="157"/>
        <v>0.70000000000000007</v>
      </c>
      <c r="T697" s="765">
        <f t="shared" si="158"/>
        <v>0.68</v>
      </c>
      <c r="AC697" s="112">
        <f t="shared" si="104"/>
        <v>7</v>
      </c>
      <c r="AD697" s="112">
        <f t="shared" si="105"/>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25">
      <c r="A698" s="136"/>
      <c r="B698" s="126"/>
      <c r="C698" s="108"/>
      <c r="D698" s="108"/>
      <c r="E698" s="108"/>
      <c r="F698" s="110"/>
      <c r="I698" s="133" t="s">
        <v>402</v>
      </c>
      <c r="J698" s="348">
        <f t="shared" ref="J698:L698" si="166">J$628</f>
        <v>0.66</v>
      </c>
      <c r="K698" s="348">
        <f t="shared" si="166"/>
        <v>8.5000000000000006E-2</v>
      </c>
      <c r="L698" s="633">
        <f t="shared" si="166"/>
        <v>300</v>
      </c>
      <c r="M698" s="111"/>
      <c r="N698" s="379">
        <f t="shared" si="155"/>
        <v>0.70250000000000001</v>
      </c>
      <c r="P698" s="379">
        <f t="shared" si="156"/>
        <v>0.61750000000000005</v>
      </c>
      <c r="S698" s="765">
        <f t="shared" si="157"/>
        <v>0.74</v>
      </c>
      <c r="T698" s="765">
        <f t="shared" si="158"/>
        <v>0.65999999999999992</v>
      </c>
      <c r="AC698" s="112">
        <f t="shared" si="104"/>
        <v>7</v>
      </c>
      <c r="AD698" s="112">
        <f t="shared" si="105"/>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25">
      <c r="A699" s="136"/>
      <c r="B699" s="126"/>
      <c r="C699" s="108"/>
      <c r="D699" s="108"/>
      <c r="E699" s="108"/>
      <c r="F699" s="110"/>
      <c r="I699" s="133" t="s">
        <v>403</v>
      </c>
      <c r="J699" s="348">
        <f t="shared" ref="J699:L699" si="167">J$629</f>
        <v>0.64</v>
      </c>
      <c r="K699" s="348">
        <f t="shared" si="167"/>
        <v>0.185</v>
      </c>
      <c r="L699" s="633">
        <f t="shared" si="167"/>
        <v>1000</v>
      </c>
      <c r="M699" s="111"/>
      <c r="N699" s="379">
        <f t="shared" si="155"/>
        <v>0.73250000000000004</v>
      </c>
      <c r="P699" s="379">
        <f t="shared" si="156"/>
        <v>0.54749999999999999</v>
      </c>
      <c r="S699" s="765">
        <f t="shared" si="157"/>
        <v>0.74</v>
      </c>
      <c r="T699" s="765">
        <f t="shared" si="158"/>
        <v>0.55999999999999994</v>
      </c>
      <c r="AC699" s="112">
        <f t="shared" ref="AC699:AC723" si="168">AC689+1</f>
        <v>7</v>
      </c>
      <c r="AD699" s="112">
        <f t="shared" ref="AD699:AD723" si="169">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2" x14ac:dyDescent="0.25">
      <c r="A700" s="136"/>
      <c r="B700" s="126"/>
      <c r="C700" s="108"/>
      <c r="D700" s="108"/>
      <c r="E700" s="108"/>
      <c r="F700" s="110"/>
      <c r="I700" s="133" t="s">
        <v>404</v>
      </c>
      <c r="J700" s="348">
        <f t="shared" ref="J700:L700" si="170">AVERAGE(J$630:J$631)</f>
        <v>0.57488824562535323</v>
      </c>
      <c r="K700" s="348">
        <f t="shared" si="170"/>
        <v>0.15</v>
      </c>
      <c r="L700" s="633">
        <f t="shared" si="170"/>
        <v>3750</v>
      </c>
      <c r="M700" s="111"/>
      <c r="N700" s="379">
        <f t="shared" si="155"/>
        <v>0.64988824562535319</v>
      </c>
      <c r="P700" s="379">
        <f t="shared" si="156"/>
        <v>0.49988824562535322</v>
      </c>
      <c r="S700" s="765">
        <f t="shared" si="157"/>
        <v>0.55999999999999994</v>
      </c>
      <c r="T700" s="765">
        <f t="shared" si="158"/>
        <v>0.40999999999999992</v>
      </c>
      <c r="AC700" s="112">
        <f t="shared" si="168"/>
        <v>7</v>
      </c>
      <c r="AD700" s="112">
        <f t="shared" si="169"/>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2" x14ac:dyDescent="0.25">
      <c r="A701" s="136"/>
      <c r="B701" s="126"/>
      <c r="C701" s="108"/>
      <c r="D701" s="108"/>
      <c r="E701" s="108"/>
      <c r="F701" s="110"/>
      <c r="I701" s="133" t="s">
        <v>405</v>
      </c>
      <c r="J701" s="348">
        <f t="shared" ref="J701:L701" si="171">J$632</f>
        <v>0.53593591918065975</v>
      </c>
      <c r="K701" s="348">
        <f t="shared" si="171"/>
        <v>0.105</v>
      </c>
      <c r="L701" s="633">
        <f t="shared" si="171"/>
        <v>2200</v>
      </c>
      <c r="M701" s="111"/>
      <c r="N701" s="379">
        <f t="shared" si="155"/>
        <v>0.58843591918065974</v>
      </c>
      <c r="P701" s="379">
        <f t="shared" si="156"/>
        <v>0.48343591918065976</v>
      </c>
      <c r="S701" s="765">
        <f t="shared" si="157"/>
        <v>0.54999999999999993</v>
      </c>
      <c r="T701" s="765">
        <f t="shared" si="158"/>
        <v>0.54999999999999993</v>
      </c>
      <c r="AC701" s="112">
        <f t="shared" si="168"/>
        <v>7</v>
      </c>
      <c r="AD701" s="112">
        <f t="shared" si="169"/>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2" x14ac:dyDescent="0.25">
      <c r="A702" s="136"/>
      <c r="B702" s="126"/>
      <c r="C702" s="108"/>
      <c r="D702" s="108"/>
      <c r="E702" s="108"/>
      <c r="F702" s="110"/>
      <c r="I702" s="133" t="s">
        <v>406</v>
      </c>
      <c r="J702" s="348">
        <f t="shared" ref="J702:L703" si="172">J$633</f>
        <v>0.51471523224725868</v>
      </c>
      <c r="K702" s="348">
        <f t="shared" si="172"/>
        <v>7.4999999999999997E-2</v>
      </c>
      <c r="L702" s="633">
        <f t="shared" si="172"/>
        <v>1200</v>
      </c>
      <c r="M702" s="111"/>
      <c r="N702" s="379">
        <f t="shared" si="155"/>
        <v>0.55221523224725866</v>
      </c>
      <c r="P702" s="379">
        <f t="shared" si="156"/>
        <v>0.4772152322472587</v>
      </c>
      <c r="S702" s="765">
        <f t="shared" si="157"/>
        <v>0.53</v>
      </c>
      <c r="T702" s="765">
        <f t="shared" si="158"/>
        <v>0.53</v>
      </c>
      <c r="AC702" s="112">
        <f t="shared" si="168"/>
        <v>7</v>
      </c>
      <c r="AD702" s="112">
        <f t="shared" si="169"/>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customHeight="1" outlineLevel="2" x14ac:dyDescent="0.25">
      <c r="A703" s="136"/>
      <c r="B703" s="126"/>
      <c r="C703" s="108"/>
      <c r="D703" s="108"/>
      <c r="E703" s="108"/>
      <c r="F703" s="110"/>
      <c r="I703" s="133" t="s">
        <v>407</v>
      </c>
      <c r="J703" s="348">
        <f t="shared" si="172"/>
        <v>0.51471523224725868</v>
      </c>
      <c r="K703" s="348">
        <f t="shared" si="172"/>
        <v>7.4999999999999997E-2</v>
      </c>
      <c r="L703" s="633">
        <f t="shared" si="172"/>
        <v>1200</v>
      </c>
      <c r="M703" s="111"/>
      <c r="N703" s="379">
        <f t="shared" si="155"/>
        <v>0.55221523224725866</v>
      </c>
      <c r="P703" s="379">
        <f t="shared" si="156"/>
        <v>0.4772152322472587</v>
      </c>
      <c r="S703" s="765">
        <f t="shared" si="157"/>
        <v>0.5</v>
      </c>
      <c r="T703" s="765">
        <f t="shared" si="158"/>
        <v>0.5</v>
      </c>
      <c r="AC703" s="112">
        <f t="shared" si="168"/>
        <v>7</v>
      </c>
      <c r="AD703" s="112">
        <f t="shared" si="169"/>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customHeight="1" outlineLevel="2" x14ac:dyDescent="0.25">
      <c r="A704" s="136"/>
      <c r="B704" s="126"/>
      <c r="C704" s="108"/>
      <c r="D704" s="108"/>
      <c r="E704" s="108"/>
      <c r="F704" s="110"/>
      <c r="H704" s="138" t="s">
        <v>813</v>
      </c>
      <c r="I704" s="133" t="s">
        <v>398</v>
      </c>
      <c r="J704" s="1180">
        <f t="shared" ref="J704:L705" si="173">J$624</f>
        <v>0.5</v>
      </c>
      <c r="K704" s="1180">
        <f t="shared" si="173"/>
        <v>5.5E-2</v>
      </c>
      <c r="L704" s="914">
        <f t="shared" si="173"/>
        <v>850</v>
      </c>
      <c r="M704" s="111"/>
      <c r="N704" s="379">
        <f t="shared" si="155"/>
        <v>0.52749999999999997</v>
      </c>
      <c r="P704" s="379">
        <f t="shared" si="156"/>
        <v>0.47249999999999998</v>
      </c>
      <c r="S704" s="765">
        <f t="shared" si="157"/>
        <v>0.5</v>
      </c>
      <c r="T704" s="765">
        <f t="shared" si="158"/>
        <v>0.5</v>
      </c>
      <c r="AC704" s="112">
        <f t="shared" si="168"/>
        <v>8</v>
      </c>
      <c r="AD704" s="112">
        <f t="shared" si="169"/>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customHeight="1" outlineLevel="2" x14ac:dyDescent="0.25">
      <c r="A705" s="136"/>
      <c r="B705" s="126"/>
      <c r="C705" s="108"/>
      <c r="D705" s="108"/>
      <c r="E705" s="108"/>
      <c r="F705" s="110"/>
      <c r="I705" s="133" t="s">
        <v>399</v>
      </c>
      <c r="J705" s="1180">
        <f t="shared" si="173"/>
        <v>0.5</v>
      </c>
      <c r="K705" s="1180">
        <f t="shared" si="173"/>
        <v>5.5E-2</v>
      </c>
      <c r="L705" s="914">
        <f t="shared" si="173"/>
        <v>850</v>
      </c>
      <c r="M705" s="111"/>
      <c r="N705" s="379">
        <f t="shared" si="155"/>
        <v>0.52749999999999997</v>
      </c>
      <c r="P705" s="379">
        <f t="shared" si="156"/>
        <v>0.47249999999999998</v>
      </c>
      <c r="S705" s="765">
        <f t="shared" si="157"/>
        <v>0.5</v>
      </c>
      <c r="T705" s="765">
        <f t="shared" si="158"/>
        <v>0.5</v>
      </c>
      <c r="AC705" s="112">
        <f t="shared" si="168"/>
        <v>8</v>
      </c>
      <c r="AD705" s="112">
        <f t="shared" si="169"/>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customHeight="1" outlineLevel="2" x14ac:dyDescent="0.25">
      <c r="A706" s="136"/>
      <c r="B706" s="126"/>
      <c r="C706" s="108"/>
      <c r="D706" s="108"/>
      <c r="E706" s="108"/>
      <c r="F706" s="110"/>
      <c r="I706" s="133" t="s">
        <v>400</v>
      </c>
      <c r="J706" s="348">
        <f t="shared" ref="J706:L706" si="174">J$626</f>
        <v>0.68</v>
      </c>
      <c r="K706" s="348">
        <f t="shared" si="174"/>
        <v>5.5E-2</v>
      </c>
      <c r="L706" s="633">
        <f t="shared" si="174"/>
        <v>100</v>
      </c>
      <c r="M706" s="111"/>
      <c r="N706" s="379">
        <f t="shared" si="155"/>
        <v>0.70750000000000002</v>
      </c>
      <c r="P706" s="379">
        <f t="shared" si="156"/>
        <v>0.65250000000000008</v>
      </c>
      <c r="S706" s="765">
        <f t="shared" si="157"/>
        <v>0.68</v>
      </c>
      <c r="T706" s="765">
        <f t="shared" si="158"/>
        <v>0.68</v>
      </c>
      <c r="AC706" s="112">
        <f t="shared" si="168"/>
        <v>8</v>
      </c>
      <c r="AD706" s="112">
        <f t="shared" si="169"/>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customHeight="1" outlineLevel="2" x14ac:dyDescent="0.25">
      <c r="A707" s="136"/>
      <c r="B707" s="126"/>
      <c r="C707" s="108"/>
      <c r="D707" s="108"/>
      <c r="E707" s="108"/>
      <c r="F707" s="110"/>
      <c r="I707" s="133" t="s">
        <v>401</v>
      </c>
      <c r="J707" s="348">
        <f t="shared" ref="J707:L707" si="175">J$627</f>
        <v>0.68</v>
      </c>
      <c r="K707" s="348">
        <f t="shared" si="175"/>
        <v>5.5E-2</v>
      </c>
      <c r="L707" s="633">
        <f t="shared" si="175"/>
        <v>200</v>
      </c>
      <c r="M707" s="111"/>
      <c r="N707" s="379">
        <f t="shared" si="155"/>
        <v>0.70750000000000002</v>
      </c>
      <c r="P707" s="379">
        <f t="shared" si="156"/>
        <v>0.65250000000000008</v>
      </c>
      <c r="S707" s="765">
        <f t="shared" si="157"/>
        <v>0.70000000000000007</v>
      </c>
      <c r="T707" s="765">
        <f t="shared" si="158"/>
        <v>0.68</v>
      </c>
      <c r="AC707" s="112">
        <f t="shared" si="168"/>
        <v>8</v>
      </c>
      <c r="AD707" s="112">
        <f t="shared" si="169"/>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customHeight="1" outlineLevel="2" x14ac:dyDescent="0.25">
      <c r="A708" s="136"/>
      <c r="B708" s="126"/>
      <c r="C708" s="108"/>
      <c r="D708" s="108"/>
      <c r="E708" s="108"/>
      <c r="F708" s="110"/>
      <c r="I708" s="133" t="s">
        <v>402</v>
      </c>
      <c r="J708" s="348">
        <f t="shared" ref="J708:L708" si="176">J$628</f>
        <v>0.66</v>
      </c>
      <c r="K708" s="348">
        <f t="shared" si="176"/>
        <v>8.5000000000000006E-2</v>
      </c>
      <c r="L708" s="633">
        <f t="shared" si="176"/>
        <v>300</v>
      </c>
      <c r="M708" s="111"/>
      <c r="N708" s="379">
        <f t="shared" si="155"/>
        <v>0.70250000000000001</v>
      </c>
      <c r="P708" s="379">
        <f t="shared" si="156"/>
        <v>0.61750000000000005</v>
      </c>
      <c r="S708" s="765">
        <f t="shared" si="157"/>
        <v>0.75</v>
      </c>
      <c r="T708" s="765">
        <f t="shared" si="158"/>
        <v>0.66999999999999993</v>
      </c>
      <c r="AC708" s="112">
        <f t="shared" si="168"/>
        <v>8</v>
      </c>
      <c r="AD708" s="112">
        <f t="shared" si="169"/>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customHeight="1" outlineLevel="2" x14ac:dyDescent="0.25">
      <c r="A709" s="136"/>
      <c r="B709" s="126"/>
      <c r="C709" s="108"/>
      <c r="D709" s="108"/>
      <c r="E709" s="108"/>
      <c r="F709" s="110"/>
      <c r="I709" s="133" t="s">
        <v>403</v>
      </c>
      <c r="J709" s="348">
        <f t="shared" ref="J709:L709" si="177">J$629</f>
        <v>0.64</v>
      </c>
      <c r="K709" s="348">
        <f t="shared" si="177"/>
        <v>0.185</v>
      </c>
      <c r="L709" s="633">
        <f t="shared" si="177"/>
        <v>1000</v>
      </c>
      <c r="M709" s="112"/>
      <c r="N709" s="379">
        <f t="shared" si="155"/>
        <v>0.73250000000000004</v>
      </c>
      <c r="P709" s="379">
        <f t="shared" si="156"/>
        <v>0.54749999999999999</v>
      </c>
      <c r="S709" s="765">
        <f t="shared" si="157"/>
        <v>0.75</v>
      </c>
      <c r="T709" s="765">
        <f t="shared" si="158"/>
        <v>0.56999999999999995</v>
      </c>
      <c r="AC709" s="112">
        <f t="shared" si="168"/>
        <v>8</v>
      </c>
      <c r="AD709" s="112">
        <f t="shared" si="169"/>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customHeight="1" outlineLevel="2" x14ac:dyDescent="0.25">
      <c r="A710" s="136"/>
      <c r="B710" s="126"/>
      <c r="C710" s="108"/>
      <c r="D710" s="108"/>
      <c r="E710" s="108"/>
      <c r="F710" s="110"/>
      <c r="I710" s="133" t="s">
        <v>404</v>
      </c>
      <c r="J710" s="348">
        <f t="shared" ref="J710:L710" si="178">AVERAGE(J$630:J$631)</f>
        <v>0.57488824562535323</v>
      </c>
      <c r="K710" s="348">
        <f t="shared" si="178"/>
        <v>0.15</v>
      </c>
      <c r="L710" s="633">
        <f t="shared" si="178"/>
        <v>3750</v>
      </c>
      <c r="M710" s="112"/>
      <c r="N710" s="379">
        <f t="shared" si="155"/>
        <v>0.64988824562535319</v>
      </c>
      <c r="P710" s="379">
        <f t="shared" si="156"/>
        <v>0.49988824562535322</v>
      </c>
      <c r="S710" s="765">
        <f t="shared" si="157"/>
        <v>0.55999999999999994</v>
      </c>
      <c r="T710" s="765">
        <f t="shared" si="158"/>
        <v>0.40999999999999992</v>
      </c>
      <c r="AC710" s="112">
        <f t="shared" si="168"/>
        <v>8</v>
      </c>
      <c r="AD710" s="112">
        <f t="shared" si="169"/>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customHeight="1" outlineLevel="2" x14ac:dyDescent="0.25">
      <c r="A711" s="136"/>
      <c r="B711" s="126"/>
      <c r="C711" s="108"/>
      <c r="D711" s="108"/>
      <c r="E711" s="108"/>
      <c r="F711" s="110"/>
      <c r="I711" s="133" t="s">
        <v>405</v>
      </c>
      <c r="J711" s="348">
        <f t="shared" ref="J711:L711" si="179">J$632</f>
        <v>0.53593591918065975</v>
      </c>
      <c r="K711" s="348">
        <f t="shared" si="179"/>
        <v>0.105</v>
      </c>
      <c r="L711" s="633">
        <f t="shared" si="179"/>
        <v>2200</v>
      </c>
      <c r="M711" s="112"/>
      <c r="N711" s="379">
        <f t="shared" si="155"/>
        <v>0.58843591918065974</v>
      </c>
      <c r="P711" s="379">
        <f t="shared" si="156"/>
        <v>0.48343591918065976</v>
      </c>
      <c r="S711" s="765">
        <f t="shared" si="157"/>
        <v>0.54999999999999993</v>
      </c>
      <c r="T711" s="765">
        <f t="shared" si="158"/>
        <v>0.54999999999999993</v>
      </c>
      <c r="AC711" s="112">
        <f t="shared" si="168"/>
        <v>8</v>
      </c>
      <c r="AD711" s="112">
        <f t="shared" si="169"/>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customHeight="1" outlineLevel="2" x14ac:dyDescent="0.25">
      <c r="A712" s="136"/>
      <c r="B712" s="126"/>
      <c r="C712" s="108"/>
      <c r="D712" s="108"/>
      <c r="E712" s="108"/>
      <c r="F712" s="110"/>
      <c r="I712" s="133" t="s">
        <v>406</v>
      </c>
      <c r="J712" s="348">
        <f t="shared" ref="J712:L713" si="180">J$633</f>
        <v>0.51471523224725868</v>
      </c>
      <c r="K712" s="348">
        <f t="shared" si="180"/>
        <v>7.4999999999999997E-2</v>
      </c>
      <c r="L712" s="633">
        <f t="shared" si="180"/>
        <v>1200</v>
      </c>
      <c r="M712" s="112"/>
      <c r="N712" s="379">
        <f t="shared" si="155"/>
        <v>0.55221523224725866</v>
      </c>
      <c r="P712" s="379">
        <f t="shared" si="156"/>
        <v>0.4772152322472587</v>
      </c>
      <c r="S712" s="765">
        <f t="shared" si="157"/>
        <v>0.53</v>
      </c>
      <c r="T712" s="765">
        <f t="shared" si="158"/>
        <v>0.53</v>
      </c>
      <c r="AC712" s="112">
        <f t="shared" si="168"/>
        <v>8</v>
      </c>
      <c r="AD712" s="112">
        <f t="shared" si="169"/>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customHeight="1" outlineLevel="2" x14ac:dyDescent="0.25">
      <c r="A713" s="136"/>
      <c r="B713" s="126"/>
      <c r="C713" s="108"/>
      <c r="D713" s="108"/>
      <c r="E713" s="108"/>
      <c r="F713" s="110"/>
      <c r="I713" s="133" t="s">
        <v>407</v>
      </c>
      <c r="J713" s="348">
        <f t="shared" si="180"/>
        <v>0.51471523224725868</v>
      </c>
      <c r="K713" s="348">
        <f t="shared" si="180"/>
        <v>7.4999999999999997E-2</v>
      </c>
      <c r="L713" s="633">
        <f t="shared" si="180"/>
        <v>1200</v>
      </c>
      <c r="M713" s="112"/>
      <c r="N713" s="379">
        <f t="shared" si="155"/>
        <v>0.55221523224725866</v>
      </c>
      <c r="P713" s="379">
        <f t="shared" si="156"/>
        <v>0.4772152322472587</v>
      </c>
      <c r="S713" s="765">
        <f t="shared" si="157"/>
        <v>0.5</v>
      </c>
      <c r="T713" s="765">
        <f t="shared" si="158"/>
        <v>0.5</v>
      </c>
      <c r="AC713" s="112">
        <f t="shared" si="168"/>
        <v>8</v>
      </c>
      <c r="AD713" s="112">
        <f t="shared" si="169"/>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customHeight="1" outlineLevel="2" x14ac:dyDescent="0.25">
      <c r="A714" s="136"/>
      <c r="B714" s="126"/>
      <c r="C714" s="108"/>
      <c r="D714" s="108"/>
      <c r="E714" s="108"/>
      <c r="F714" s="110"/>
      <c r="H714" s="138" t="s">
        <v>814</v>
      </c>
      <c r="I714" s="133" t="s">
        <v>398</v>
      </c>
      <c r="J714" s="1180">
        <f t="shared" ref="J714:L715" si="181">J$624</f>
        <v>0.5</v>
      </c>
      <c r="K714" s="1180">
        <f t="shared" si="181"/>
        <v>5.5E-2</v>
      </c>
      <c r="L714" s="914">
        <f t="shared" si="181"/>
        <v>850</v>
      </c>
      <c r="M714" s="112"/>
      <c r="N714" s="379">
        <f t="shared" si="155"/>
        <v>0.52749999999999997</v>
      </c>
      <c r="P714" s="379">
        <f t="shared" si="156"/>
        <v>0.47249999999999998</v>
      </c>
      <c r="S714" s="765">
        <f t="shared" si="157"/>
        <v>0.5</v>
      </c>
      <c r="T714" s="765">
        <f t="shared" si="158"/>
        <v>0.5</v>
      </c>
      <c r="AC714" s="112">
        <f t="shared" si="168"/>
        <v>9</v>
      </c>
      <c r="AD714" s="112">
        <f t="shared" si="169"/>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customHeight="1" outlineLevel="2" x14ac:dyDescent="0.25">
      <c r="A715" s="136"/>
      <c r="B715" s="126"/>
      <c r="C715" s="108"/>
      <c r="D715" s="108"/>
      <c r="E715" s="108"/>
      <c r="F715" s="110"/>
      <c r="I715" s="133" t="s">
        <v>399</v>
      </c>
      <c r="J715" s="1180">
        <f t="shared" si="181"/>
        <v>0.5</v>
      </c>
      <c r="K715" s="1180">
        <f t="shared" si="181"/>
        <v>5.5E-2</v>
      </c>
      <c r="L715" s="914">
        <f t="shared" si="181"/>
        <v>850</v>
      </c>
      <c r="M715" s="112"/>
      <c r="N715" s="379">
        <f t="shared" si="155"/>
        <v>0.52749999999999997</v>
      </c>
      <c r="P715" s="379">
        <f t="shared" si="156"/>
        <v>0.47249999999999998</v>
      </c>
      <c r="S715" s="765">
        <f t="shared" si="157"/>
        <v>0.5</v>
      </c>
      <c r="T715" s="765">
        <f t="shared" si="158"/>
        <v>0.5</v>
      </c>
      <c r="AC715" s="112">
        <f t="shared" si="168"/>
        <v>9</v>
      </c>
      <c r="AD715" s="112">
        <f t="shared" si="169"/>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customHeight="1" outlineLevel="2" x14ac:dyDescent="0.25">
      <c r="A716" s="136"/>
      <c r="B716" s="126"/>
      <c r="C716" s="108"/>
      <c r="D716" s="108"/>
      <c r="E716" s="108"/>
      <c r="F716" s="110"/>
      <c r="I716" s="133" t="s">
        <v>400</v>
      </c>
      <c r="J716" s="348">
        <f t="shared" ref="J716:L716" si="182">J$626</f>
        <v>0.68</v>
      </c>
      <c r="K716" s="348">
        <f t="shared" si="182"/>
        <v>5.5E-2</v>
      </c>
      <c r="L716" s="633">
        <f t="shared" si="182"/>
        <v>100</v>
      </c>
      <c r="M716" s="112"/>
      <c r="N716" s="379">
        <f t="shared" si="155"/>
        <v>0.70750000000000002</v>
      </c>
      <c r="P716" s="379">
        <f t="shared" si="156"/>
        <v>0.65250000000000008</v>
      </c>
      <c r="S716" s="765">
        <f t="shared" si="157"/>
        <v>0.68</v>
      </c>
      <c r="T716" s="765">
        <f t="shared" si="158"/>
        <v>0.68</v>
      </c>
      <c r="AC716" s="112">
        <f t="shared" si="168"/>
        <v>9</v>
      </c>
      <c r="AD716" s="112">
        <f t="shared" si="169"/>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customHeight="1" outlineLevel="2" x14ac:dyDescent="0.25">
      <c r="A717" s="136"/>
      <c r="B717" s="126"/>
      <c r="C717" s="108"/>
      <c r="D717" s="108"/>
      <c r="E717" s="108"/>
      <c r="F717" s="110"/>
      <c r="I717" s="133" t="s">
        <v>401</v>
      </c>
      <c r="J717" s="348">
        <f t="shared" ref="J717:L717" si="183">J$627</f>
        <v>0.68</v>
      </c>
      <c r="K717" s="348">
        <f t="shared" si="183"/>
        <v>5.5E-2</v>
      </c>
      <c r="L717" s="633">
        <f t="shared" si="183"/>
        <v>200</v>
      </c>
      <c r="M717" s="112"/>
      <c r="N717" s="379">
        <f t="shared" si="155"/>
        <v>0.70750000000000002</v>
      </c>
      <c r="P717" s="379">
        <f t="shared" si="156"/>
        <v>0.65250000000000008</v>
      </c>
      <c r="S717" s="765">
        <f t="shared" si="157"/>
        <v>0.70000000000000007</v>
      </c>
      <c r="T717" s="765">
        <f t="shared" si="158"/>
        <v>0.68</v>
      </c>
      <c r="AC717" s="112">
        <f t="shared" si="168"/>
        <v>9</v>
      </c>
      <c r="AD717" s="112">
        <f t="shared" si="169"/>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customHeight="1" outlineLevel="2" x14ac:dyDescent="0.25">
      <c r="A718" s="136"/>
      <c r="B718" s="126"/>
      <c r="C718" s="108"/>
      <c r="D718" s="108"/>
      <c r="E718" s="108"/>
      <c r="F718" s="110"/>
      <c r="I718" s="133" t="s">
        <v>402</v>
      </c>
      <c r="J718" s="348">
        <f t="shared" ref="J718:L718" si="184">J$628</f>
        <v>0.66</v>
      </c>
      <c r="K718" s="348">
        <f t="shared" si="184"/>
        <v>8.5000000000000006E-2</v>
      </c>
      <c r="L718" s="633">
        <f t="shared" si="184"/>
        <v>300</v>
      </c>
      <c r="M718" s="112"/>
      <c r="N718" s="379">
        <f t="shared" si="155"/>
        <v>0.70250000000000001</v>
      </c>
      <c r="P718" s="379">
        <f t="shared" si="156"/>
        <v>0.61750000000000005</v>
      </c>
      <c r="S718" s="765">
        <f t="shared" si="157"/>
        <v>0.75</v>
      </c>
      <c r="T718" s="765">
        <f t="shared" si="158"/>
        <v>0.66999999999999993</v>
      </c>
      <c r="AC718" s="112">
        <f t="shared" si="168"/>
        <v>9</v>
      </c>
      <c r="AD718" s="112">
        <f t="shared" si="169"/>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customHeight="1" outlineLevel="2" x14ac:dyDescent="0.25">
      <c r="A719" s="136"/>
      <c r="B719" s="126"/>
      <c r="C719" s="108"/>
      <c r="D719" s="108"/>
      <c r="E719" s="108"/>
      <c r="F719" s="110"/>
      <c r="I719" s="133" t="s">
        <v>403</v>
      </c>
      <c r="J719" s="348">
        <f t="shared" ref="J719:L719" si="185">J$629</f>
        <v>0.64</v>
      </c>
      <c r="K719" s="348">
        <f t="shared" si="185"/>
        <v>0.185</v>
      </c>
      <c r="L719" s="633">
        <f t="shared" si="185"/>
        <v>1000</v>
      </c>
      <c r="M719" s="112"/>
      <c r="N719" s="379">
        <f t="shared" si="155"/>
        <v>0.73250000000000004</v>
      </c>
      <c r="P719" s="379">
        <f t="shared" si="156"/>
        <v>0.54749999999999999</v>
      </c>
      <c r="S719" s="765">
        <f t="shared" si="157"/>
        <v>0.75</v>
      </c>
      <c r="T719" s="765">
        <f t="shared" si="158"/>
        <v>0.56999999999999995</v>
      </c>
      <c r="AC719" s="112">
        <f t="shared" si="168"/>
        <v>9</v>
      </c>
      <c r="AD719" s="112">
        <f t="shared" si="169"/>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customHeight="1" outlineLevel="2" x14ac:dyDescent="0.25">
      <c r="A720" s="136"/>
      <c r="B720" s="126"/>
      <c r="C720" s="108"/>
      <c r="D720" s="108"/>
      <c r="E720" s="108"/>
      <c r="F720" s="110"/>
      <c r="I720" s="133" t="s">
        <v>404</v>
      </c>
      <c r="J720" s="348">
        <f t="shared" ref="J720:L720" si="186">AVERAGE(J$630:J$631)</f>
        <v>0.57488824562535323</v>
      </c>
      <c r="K720" s="348">
        <f t="shared" si="186"/>
        <v>0.15</v>
      </c>
      <c r="L720" s="633">
        <f t="shared" si="186"/>
        <v>3750</v>
      </c>
      <c r="M720" s="112"/>
      <c r="N720" s="379">
        <f t="shared" si="155"/>
        <v>0.64988824562535319</v>
      </c>
      <c r="P720" s="379">
        <f t="shared" si="156"/>
        <v>0.49988824562535322</v>
      </c>
      <c r="S720" s="765">
        <f t="shared" ref="S720:S723" si="187">MAX($J584:$R584)+$T584</f>
        <v>0.55999999999999994</v>
      </c>
      <c r="T720" s="765">
        <f t="shared" ref="T720:T723" si="188">MIN($J584:$R584)+$T584-INDEX(DigSpread,$AD720+1,1)</f>
        <v>0.40999999999999992</v>
      </c>
      <c r="AC720" s="112">
        <f t="shared" si="168"/>
        <v>9</v>
      </c>
      <c r="AD720" s="112">
        <f t="shared" si="169"/>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customHeight="1" outlineLevel="2" x14ac:dyDescent="0.25">
      <c r="A721" s="136"/>
      <c r="B721" s="126"/>
      <c r="C721" s="108"/>
      <c r="D721" s="108"/>
      <c r="E721" s="108"/>
      <c r="F721" s="110"/>
      <c r="I721" s="133" t="s">
        <v>405</v>
      </c>
      <c r="J721" s="348">
        <f t="shared" ref="J721:L721" si="189">J$632</f>
        <v>0.53593591918065975</v>
      </c>
      <c r="K721" s="348">
        <f t="shared" si="189"/>
        <v>0.105</v>
      </c>
      <c r="L721" s="633">
        <f t="shared" si="189"/>
        <v>2200</v>
      </c>
      <c r="M721" s="112"/>
      <c r="N721" s="379">
        <f t="shared" si="155"/>
        <v>0.58843591918065974</v>
      </c>
      <c r="P721" s="379">
        <f t="shared" si="156"/>
        <v>0.48343591918065976</v>
      </c>
      <c r="S721" s="765">
        <f t="shared" si="187"/>
        <v>0.54999999999999993</v>
      </c>
      <c r="T721" s="765">
        <f t="shared" si="188"/>
        <v>0.54999999999999993</v>
      </c>
      <c r="AC721" s="112">
        <f t="shared" si="168"/>
        <v>9</v>
      </c>
      <c r="AD721" s="112">
        <f t="shared" si="169"/>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customHeight="1" outlineLevel="2" x14ac:dyDescent="0.25">
      <c r="A722" s="136"/>
      <c r="B722" s="126"/>
      <c r="C722" s="108"/>
      <c r="D722" s="108"/>
      <c r="E722" s="108"/>
      <c r="F722" s="110"/>
      <c r="I722" s="133" t="s">
        <v>406</v>
      </c>
      <c r="J722" s="348">
        <f t="shared" ref="J722:L723" si="190">J$633</f>
        <v>0.51471523224725868</v>
      </c>
      <c r="K722" s="348">
        <f t="shared" si="190"/>
        <v>7.4999999999999997E-2</v>
      </c>
      <c r="L722" s="633">
        <f t="shared" si="190"/>
        <v>1200</v>
      </c>
      <c r="M722" s="112"/>
      <c r="N722" s="379">
        <f t="shared" si="155"/>
        <v>0.55221523224725866</v>
      </c>
      <c r="P722" s="379">
        <f t="shared" si="156"/>
        <v>0.4772152322472587</v>
      </c>
      <c r="S722" s="765">
        <f t="shared" si="187"/>
        <v>0.53</v>
      </c>
      <c r="T722" s="765">
        <f t="shared" si="188"/>
        <v>0.53</v>
      </c>
      <c r="AC722" s="112">
        <f t="shared" si="168"/>
        <v>9</v>
      </c>
      <c r="AD722" s="112">
        <f t="shared" si="169"/>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2" x14ac:dyDescent="0.25">
      <c r="A723" s="136"/>
      <c r="B723" s="126"/>
      <c r="C723" s="108"/>
      <c r="D723" s="108"/>
      <c r="E723" s="108"/>
      <c r="F723" s="110"/>
      <c r="I723" s="133" t="s">
        <v>407</v>
      </c>
      <c r="J723" s="348">
        <f t="shared" si="190"/>
        <v>0.51471523224725868</v>
      </c>
      <c r="K723" s="348">
        <f t="shared" si="190"/>
        <v>7.4999999999999997E-2</v>
      </c>
      <c r="L723" s="633">
        <f t="shared" si="190"/>
        <v>1200</v>
      </c>
      <c r="M723" s="112"/>
      <c r="N723" s="379">
        <f t="shared" si="155"/>
        <v>0.55221523224725866</v>
      </c>
      <c r="P723" s="379">
        <f t="shared" si="156"/>
        <v>0.4772152322472587</v>
      </c>
      <c r="S723" s="765">
        <f t="shared" si="187"/>
        <v>0.5</v>
      </c>
      <c r="T723" s="765">
        <f t="shared" si="188"/>
        <v>0.5</v>
      </c>
      <c r="AC723" s="112">
        <f t="shared" si="168"/>
        <v>9</v>
      </c>
      <c r="AD723" s="112">
        <f t="shared" si="169"/>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customHeight="1" outlineLevel="1" x14ac:dyDescent="0.25">
      <c r="A727" s="136"/>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120</v>
      </c>
      <c r="AE732" s="82"/>
      <c r="AF732" s="127"/>
    </row>
    <row r="733" spans="1:62" ht="13.15" customHeight="1" outlineLevel="1" collapsed="1" x14ac:dyDescent="0.25">
      <c r="A733" s="74"/>
      <c r="B733" s="126"/>
      <c r="C733" s="84"/>
      <c r="D733" s="84">
        <v>0</v>
      </c>
      <c r="E733" s="84" t="s">
        <v>1</v>
      </c>
      <c r="F733" s="85"/>
      <c r="G733" s="86" t="s">
        <v>210</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211</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customHeight="1" outlineLevel="1" x14ac:dyDescent="0.25">
      <c r="A739" s="74"/>
      <c r="B739" s="126"/>
      <c r="C739" s="92"/>
      <c r="D739" s="92"/>
      <c r="E739" s="92"/>
      <c r="F739" s="92"/>
      <c r="G739" s="92"/>
      <c r="H739" s="92"/>
      <c r="I739" s="193"/>
      <c r="J739" s="193"/>
      <c r="K739" s="107"/>
      <c r="L739" s="1186"/>
      <c r="M739" s="1187"/>
      <c r="N739" s="1187"/>
      <c r="O739" s="107"/>
      <c r="P739" s="107"/>
      <c r="Q739" s="250"/>
      <c r="R739" s="250"/>
      <c r="S739" s="250"/>
      <c r="T739" s="725"/>
      <c r="U739" s="107"/>
      <c r="V739" s="250"/>
      <c r="W739" s="250"/>
      <c r="X739" s="250"/>
      <c r="Y739" s="250"/>
      <c r="Z739" s="107"/>
      <c r="AA739" s="747"/>
      <c r="AB739" s="747"/>
      <c r="AC739" s="747"/>
      <c r="AD739" s="193"/>
      <c r="AE739" s="90"/>
      <c r="AF739" s="127"/>
    </row>
    <row r="740" spans="1:32" ht="13.15" customHeight="1" outlineLevel="1" x14ac:dyDescent="0.25">
      <c r="A740" s="74"/>
      <c r="B740" s="126"/>
      <c r="C740" s="108"/>
      <c r="D740" s="108"/>
      <c r="E740" s="108"/>
      <c r="F740" s="92"/>
      <c r="G740" s="728" t="s">
        <v>212</v>
      </c>
      <c r="H740" s="728"/>
      <c r="I740" s="728"/>
      <c r="J740" s="728"/>
      <c r="K740" s="728"/>
      <c r="L740" s="728"/>
      <c r="M740" s="728" t="s">
        <v>213</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0999999999999996" customHeight="1" outlineLevel="1" x14ac:dyDescent="0.25">
      <c r="A741" s="74"/>
      <c r="B741" s="126"/>
      <c r="C741" s="91" t="s">
        <v>123</v>
      </c>
      <c r="D741" s="108"/>
      <c r="E741" s="108"/>
      <c r="F741" s="92"/>
      <c r="G741" s="92"/>
      <c r="H741" s="92"/>
      <c r="I741" s="107"/>
      <c r="J741" s="194"/>
      <c r="K741" s="194"/>
      <c r="L741" s="148" t="s">
        <v>124</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0999999999999996"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H743" s="197"/>
      <c r="I743" s="197"/>
      <c r="J743" s="198"/>
      <c r="K743" s="199"/>
      <c r="L743" s="199" t="s">
        <v>384</v>
      </c>
      <c r="M743" s="135" t="s">
        <v>397</v>
      </c>
      <c r="N743" s="135" t="s">
        <v>59</v>
      </c>
      <c r="O743" s="135" t="s">
        <v>60</v>
      </c>
      <c r="P743" s="135" t="s">
        <v>61</v>
      </c>
      <c r="Q743" s="135" t="s">
        <v>62</v>
      </c>
      <c r="R743" s="135" t="s">
        <v>900</v>
      </c>
      <c r="S743" s="135" t="s">
        <v>901</v>
      </c>
      <c r="T743" s="135" t="s">
        <v>902</v>
      </c>
      <c r="U743" s="135" t="s">
        <v>1224</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7"/>
      <c r="I744" s="197"/>
      <c r="K744" s="76" t="s">
        <v>838</v>
      </c>
      <c r="L744" s="133" t="s">
        <v>396</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143</v>
      </c>
      <c r="M745" s="378">
        <f>M744</f>
        <v>4.125</v>
      </c>
      <c r="N745" s="378">
        <f t="shared" ref="N745:N753" si="191">N744</f>
        <v>5.625</v>
      </c>
      <c r="O745" s="378">
        <f t="shared" ref="O745:O753" si="192">O744</f>
        <v>6</v>
      </c>
      <c r="P745" s="378">
        <f t="shared" ref="P745:P753" si="193">P744</f>
        <v>7.5</v>
      </c>
      <c r="Q745" s="378">
        <f t="shared" ref="Q745:Q753" si="194">Q744</f>
        <v>7.5</v>
      </c>
      <c r="R745" s="378">
        <f t="shared" ref="R745:R753" si="195">R744</f>
        <v>0</v>
      </c>
      <c r="S745" s="378">
        <f t="shared" ref="S745:S753" si="196">S744</f>
        <v>0</v>
      </c>
      <c r="T745" s="378">
        <f t="shared" ref="T745:U753" si="197">T744</f>
        <v>0</v>
      </c>
      <c r="U745" s="378">
        <f t="shared" si="197"/>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144</v>
      </c>
      <c r="M746" s="378">
        <f t="shared" ref="M746:M753" si="198">M745</f>
        <v>4.125</v>
      </c>
      <c r="N746" s="378">
        <f t="shared" si="191"/>
        <v>5.625</v>
      </c>
      <c r="O746" s="378">
        <f t="shared" si="192"/>
        <v>6</v>
      </c>
      <c r="P746" s="378">
        <f t="shared" si="193"/>
        <v>7.5</v>
      </c>
      <c r="Q746" s="378">
        <f t="shared" si="194"/>
        <v>7.5</v>
      </c>
      <c r="R746" s="378">
        <f t="shared" si="195"/>
        <v>0</v>
      </c>
      <c r="S746" s="378">
        <f t="shared" si="196"/>
        <v>0</v>
      </c>
      <c r="T746" s="378">
        <f t="shared" si="197"/>
        <v>0</v>
      </c>
      <c r="U746" s="378">
        <f t="shared" si="197"/>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145</v>
      </c>
      <c r="M747" s="378">
        <f t="shared" si="198"/>
        <v>4.125</v>
      </c>
      <c r="N747" s="378">
        <f t="shared" si="191"/>
        <v>5.625</v>
      </c>
      <c r="O747" s="378">
        <f t="shared" si="192"/>
        <v>6</v>
      </c>
      <c r="P747" s="378">
        <f t="shared" si="193"/>
        <v>7.5</v>
      </c>
      <c r="Q747" s="378">
        <f t="shared" si="194"/>
        <v>7.5</v>
      </c>
      <c r="R747" s="378">
        <f t="shared" si="195"/>
        <v>0</v>
      </c>
      <c r="S747" s="378">
        <f t="shared" si="196"/>
        <v>0</v>
      </c>
      <c r="T747" s="378">
        <f t="shared" si="197"/>
        <v>0</v>
      </c>
      <c r="U747" s="378">
        <f t="shared" si="197"/>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146</v>
      </c>
      <c r="M748" s="378">
        <f t="shared" si="198"/>
        <v>4.125</v>
      </c>
      <c r="N748" s="378">
        <f t="shared" si="191"/>
        <v>5.625</v>
      </c>
      <c r="O748" s="378">
        <f t="shared" si="192"/>
        <v>6</v>
      </c>
      <c r="P748" s="378">
        <f t="shared" si="193"/>
        <v>7.5</v>
      </c>
      <c r="Q748" s="378">
        <f t="shared" si="194"/>
        <v>7.5</v>
      </c>
      <c r="R748" s="378">
        <f t="shared" si="195"/>
        <v>0</v>
      </c>
      <c r="S748" s="378">
        <f t="shared" si="196"/>
        <v>0</v>
      </c>
      <c r="T748" s="378">
        <f t="shared" si="197"/>
        <v>0</v>
      </c>
      <c r="U748" s="378">
        <f t="shared" si="197"/>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147</v>
      </c>
      <c r="M749" s="378">
        <f t="shared" si="198"/>
        <v>4.125</v>
      </c>
      <c r="N749" s="378">
        <f t="shared" si="191"/>
        <v>5.625</v>
      </c>
      <c r="O749" s="378">
        <f t="shared" si="192"/>
        <v>6</v>
      </c>
      <c r="P749" s="378">
        <f t="shared" si="193"/>
        <v>7.5</v>
      </c>
      <c r="Q749" s="378">
        <f t="shared" si="194"/>
        <v>7.5</v>
      </c>
      <c r="R749" s="378">
        <f t="shared" si="195"/>
        <v>0</v>
      </c>
      <c r="S749" s="378">
        <f t="shared" si="196"/>
        <v>0</v>
      </c>
      <c r="T749" s="378">
        <f t="shared" si="197"/>
        <v>0</v>
      </c>
      <c r="U749" s="378">
        <f t="shared" si="197"/>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148</v>
      </c>
      <c r="M750" s="378">
        <f t="shared" si="198"/>
        <v>4.125</v>
      </c>
      <c r="N750" s="378">
        <f t="shared" si="191"/>
        <v>5.625</v>
      </c>
      <c r="O750" s="378">
        <f t="shared" si="192"/>
        <v>6</v>
      </c>
      <c r="P750" s="378">
        <f t="shared" si="193"/>
        <v>7.5</v>
      </c>
      <c r="Q750" s="378">
        <f t="shared" si="194"/>
        <v>7.5</v>
      </c>
      <c r="R750" s="378">
        <f t="shared" si="195"/>
        <v>0</v>
      </c>
      <c r="S750" s="378">
        <f t="shared" si="196"/>
        <v>0</v>
      </c>
      <c r="T750" s="378">
        <f t="shared" si="197"/>
        <v>0</v>
      </c>
      <c r="U750" s="378">
        <f t="shared" si="197"/>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149</v>
      </c>
      <c r="M751" s="378">
        <f t="shared" si="198"/>
        <v>4.125</v>
      </c>
      <c r="N751" s="378">
        <f t="shared" si="191"/>
        <v>5.625</v>
      </c>
      <c r="O751" s="378">
        <f t="shared" si="192"/>
        <v>6</v>
      </c>
      <c r="P751" s="378">
        <f t="shared" si="193"/>
        <v>7.5</v>
      </c>
      <c r="Q751" s="378">
        <f t="shared" si="194"/>
        <v>7.5</v>
      </c>
      <c r="R751" s="378">
        <f t="shared" si="195"/>
        <v>0</v>
      </c>
      <c r="S751" s="378">
        <f t="shared" si="196"/>
        <v>0</v>
      </c>
      <c r="T751" s="378">
        <f t="shared" si="197"/>
        <v>0</v>
      </c>
      <c r="U751" s="378">
        <f t="shared" si="197"/>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150</v>
      </c>
      <c r="M752" s="378">
        <f t="shared" si="198"/>
        <v>4.125</v>
      </c>
      <c r="N752" s="378">
        <f t="shared" si="191"/>
        <v>5.625</v>
      </c>
      <c r="O752" s="378">
        <f t="shared" si="192"/>
        <v>6</v>
      </c>
      <c r="P752" s="378">
        <f t="shared" si="193"/>
        <v>7.5</v>
      </c>
      <c r="Q752" s="378">
        <f t="shared" si="194"/>
        <v>7.5</v>
      </c>
      <c r="R752" s="378">
        <f t="shared" si="195"/>
        <v>0</v>
      </c>
      <c r="S752" s="378">
        <f t="shared" si="196"/>
        <v>0</v>
      </c>
      <c r="T752" s="378">
        <f t="shared" si="197"/>
        <v>0</v>
      </c>
      <c r="U752" s="378">
        <f t="shared" si="197"/>
        <v>0</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200"/>
      <c r="H753" s="197"/>
      <c r="I753" s="197"/>
      <c r="J753" s="199"/>
      <c r="K753" s="199"/>
      <c r="L753" s="133" t="s">
        <v>151</v>
      </c>
      <c r="M753" s="378">
        <f t="shared" si="198"/>
        <v>4.125</v>
      </c>
      <c r="N753" s="378">
        <f t="shared" si="191"/>
        <v>5.625</v>
      </c>
      <c r="O753" s="378">
        <f t="shared" si="192"/>
        <v>6</v>
      </c>
      <c r="P753" s="378">
        <f t="shared" si="193"/>
        <v>7.5</v>
      </c>
      <c r="Q753" s="378">
        <f t="shared" si="194"/>
        <v>7.5</v>
      </c>
      <c r="R753" s="378">
        <f t="shared" si="195"/>
        <v>0</v>
      </c>
      <c r="S753" s="378">
        <f t="shared" si="196"/>
        <v>0</v>
      </c>
      <c r="T753" s="378">
        <f t="shared" si="197"/>
        <v>0</v>
      </c>
      <c r="U753" s="378">
        <f t="shared" si="197"/>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411</v>
      </c>
      <c r="L754" s="133" t="s">
        <v>396</v>
      </c>
      <c r="M754" s="5">
        <f>INDEX(M$744:M$753,MATCH($L754,$L$744:$L$753,0))</f>
        <v>4.125</v>
      </c>
      <c r="N754" s="5">
        <f t="shared" ref="N754:U769" si="199">INDEX(N$744:N$753,MATCH($L754,$L$744:$L$753,0))</f>
        <v>5.625</v>
      </c>
      <c r="O754" s="5">
        <f t="shared" si="199"/>
        <v>6</v>
      </c>
      <c r="P754" s="5">
        <f t="shared" si="199"/>
        <v>7.5</v>
      </c>
      <c r="Q754" s="5">
        <f t="shared" si="199"/>
        <v>7.5</v>
      </c>
      <c r="R754" s="5">
        <f t="shared" si="199"/>
        <v>0</v>
      </c>
      <c r="S754" s="5">
        <f t="shared" si="199"/>
        <v>0</v>
      </c>
      <c r="T754" s="5">
        <f t="shared" si="199"/>
        <v>0</v>
      </c>
      <c r="U754" s="5">
        <f t="shared" si="19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ref="M755:U786" si="200">INDEX(M$744:M$753,MATCH($L755,$L$744:$L$753,0))</f>
        <v>4.125</v>
      </c>
      <c r="N755" s="5">
        <f t="shared" si="199"/>
        <v>5.625</v>
      </c>
      <c r="O755" s="5">
        <f t="shared" si="199"/>
        <v>6</v>
      </c>
      <c r="P755" s="5">
        <f t="shared" si="199"/>
        <v>7.5</v>
      </c>
      <c r="Q755" s="5">
        <f t="shared" si="199"/>
        <v>7.5</v>
      </c>
      <c r="R755" s="5">
        <f t="shared" si="199"/>
        <v>0</v>
      </c>
      <c r="S755" s="5">
        <f t="shared" si="199"/>
        <v>0</v>
      </c>
      <c r="T755" s="5">
        <f t="shared" si="199"/>
        <v>0</v>
      </c>
      <c r="U755" s="5">
        <f t="shared" si="19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200"/>
        <v>4.125</v>
      </c>
      <c r="N756" s="5">
        <f t="shared" si="199"/>
        <v>5.625</v>
      </c>
      <c r="O756" s="5">
        <f t="shared" si="199"/>
        <v>6</v>
      </c>
      <c r="P756" s="5">
        <f t="shared" si="199"/>
        <v>7.5</v>
      </c>
      <c r="Q756" s="5">
        <f t="shared" si="199"/>
        <v>7.5</v>
      </c>
      <c r="R756" s="5">
        <f t="shared" si="199"/>
        <v>0</v>
      </c>
      <c r="S756" s="5">
        <f t="shared" si="199"/>
        <v>0</v>
      </c>
      <c r="T756" s="5">
        <f t="shared" si="199"/>
        <v>0</v>
      </c>
      <c r="U756" s="5">
        <f t="shared" si="19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200"/>
        <v>4.125</v>
      </c>
      <c r="N757" s="5">
        <f t="shared" si="199"/>
        <v>5.625</v>
      </c>
      <c r="O757" s="5">
        <f t="shared" si="199"/>
        <v>6</v>
      </c>
      <c r="P757" s="5">
        <f t="shared" si="199"/>
        <v>7.5</v>
      </c>
      <c r="Q757" s="5">
        <f t="shared" si="199"/>
        <v>7.5</v>
      </c>
      <c r="R757" s="5">
        <f t="shared" si="199"/>
        <v>0</v>
      </c>
      <c r="S757" s="5">
        <f t="shared" si="199"/>
        <v>0</v>
      </c>
      <c r="T757" s="5">
        <f t="shared" si="199"/>
        <v>0</v>
      </c>
      <c r="U757" s="5">
        <f t="shared" si="19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200"/>
        <v>4.125</v>
      </c>
      <c r="N758" s="5">
        <f t="shared" si="199"/>
        <v>5.625</v>
      </c>
      <c r="O758" s="5">
        <f t="shared" si="199"/>
        <v>6</v>
      </c>
      <c r="P758" s="5">
        <f t="shared" si="199"/>
        <v>7.5</v>
      </c>
      <c r="Q758" s="5">
        <f t="shared" si="199"/>
        <v>7.5</v>
      </c>
      <c r="R758" s="5">
        <f t="shared" si="199"/>
        <v>0</v>
      </c>
      <c r="S758" s="5">
        <f t="shared" si="199"/>
        <v>0</v>
      </c>
      <c r="T758" s="5">
        <f t="shared" si="199"/>
        <v>0</v>
      </c>
      <c r="U758" s="5">
        <f t="shared" si="19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200"/>
        <v>4.125</v>
      </c>
      <c r="N759" s="5">
        <f t="shared" si="199"/>
        <v>5.625</v>
      </c>
      <c r="O759" s="5">
        <f t="shared" si="199"/>
        <v>6</v>
      </c>
      <c r="P759" s="5">
        <f t="shared" si="199"/>
        <v>7.5</v>
      </c>
      <c r="Q759" s="5">
        <f t="shared" si="199"/>
        <v>7.5</v>
      </c>
      <c r="R759" s="5">
        <f t="shared" si="199"/>
        <v>0</v>
      </c>
      <c r="S759" s="5">
        <f t="shared" si="199"/>
        <v>0</v>
      </c>
      <c r="T759" s="5">
        <f t="shared" si="199"/>
        <v>0</v>
      </c>
      <c r="U759" s="5">
        <f t="shared" si="19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200"/>
        <v>4.125</v>
      </c>
      <c r="N760" s="5">
        <f t="shared" si="199"/>
        <v>5.625</v>
      </c>
      <c r="O760" s="5">
        <f t="shared" si="199"/>
        <v>6</v>
      </c>
      <c r="P760" s="5">
        <f t="shared" si="199"/>
        <v>7.5</v>
      </c>
      <c r="Q760" s="5">
        <f t="shared" si="199"/>
        <v>7.5</v>
      </c>
      <c r="R760" s="5">
        <f t="shared" si="199"/>
        <v>0</v>
      </c>
      <c r="S760" s="5">
        <f t="shared" si="199"/>
        <v>0</v>
      </c>
      <c r="T760" s="5">
        <f t="shared" si="199"/>
        <v>0</v>
      </c>
      <c r="U760" s="5">
        <f t="shared" si="199"/>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200"/>
        <v>4.125</v>
      </c>
      <c r="N761" s="5">
        <f t="shared" si="199"/>
        <v>5.625</v>
      </c>
      <c r="O761" s="5">
        <f t="shared" si="199"/>
        <v>6</v>
      </c>
      <c r="P761" s="5">
        <f t="shared" si="199"/>
        <v>7.5</v>
      </c>
      <c r="Q761" s="5">
        <f t="shared" si="199"/>
        <v>7.5</v>
      </c>
      <c r="R761" s="5">
        <f t="shared" si="199"/>
        <v>0</v>
      </c>
      <c r="S761" s="5">
        <f t="shared" si="199"/>
        <v>0</v>
      </c>
      <c r="T761" s="5">
        <f t="shared" si="199"/>
        <v>0</v>
      </c>
      <c r="U761" s="5">
        <f t="shared" si="199"/>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200"/>
        <v>4.125</v>
      </c>
      <c r="N762" s="5">
        <f t="shared" si="199"/>
        <v>5.625</v>
      </c>
      <c r="O762" s="5">
        <f t="shared" si="199"/>
        <v>6</v>
      </c>
      <c r="P762" s="5">
        <f t="shared" si="199"/>
        <v>7.5</v>
      </c>
      <c r="Q762" s="5">
        <f t="shared" si="199"/>
        <v>7.5</v>
      </c>
      <c r="R762" s="5">
        <f t="shared" si="199"/>
        <v>0</v>
      </c>
      <c r="S762" s="5">
        <f t="shared" si="199"/>
        <v>0</v>
      </c>
      <c r="T762" s="5">
        <f t="shared" si="199"/>
        <v>0</v>
      </c>
      <c r="U762" s="5">
        <f t="shared" si="199"/>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200"/>
        <v>4.125</v>
      </c>
      <c r="N763" s="5">
        <f t="shared" si="199"/>
        <v>5.625</v>
      </c>
      <c r="O763" s="5">
        <f t="shared" si="199"/>
        <v>6</v>
      </c>
      <c r="P763" s="5">
        <f t="shared" si="199"/>
        <v>7.5</v>
      </c>
      <c r="Q763" s="5">
        <f t="shared" si="199"/>
        <v>7.5</v>
      </c>
      <c r="R763" s="5">
        <f t="shared" si="199"/>
        <v>0</v>
      </c>
      <c r="S763" s="5">
        <f t="shared" si="199"/>
        <v>0</v>
      </c>
      <c r="T763" s="5">
        <f t="shared" si="199"/>
        <v>0</v>
      </c>
      <c r="U763" s="5">
        <f t="shared" si="199"/>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807</v>
      </c>
      <c r="L764" s="133" t="s">
        <v>396</v>
      </c>
      <c r="M764" s="5">
        <f t="shared" si="200"/>
        <v>4.125</v>
      </c>
      <c r="N764" s="5">
        <f t="shared" si="199"/>
        <v>5.625</v>
      </c>
      <c r="O764" s="5">
        <f t="shared" si="199"/>
        <v>6</v>
      </c>
      <c r="P764" s="5">
        <f t="shared" si="199"/>
        <v>7.5</v>
      </c>
      <c r="Q764" s="5">
        <f t="shared" si="199"/>
        <v>7.5</v>
      </c>
      <c r="R764" s="5">
        <f t="shared" si="199"/>
        <v>0</v>
      </c>
      <c r="S764" s="5">
        <f t="shared" si="199"/>
        <v>0</v>
      </c>
      <c r="T764" s="5">
        <f t="shared" si="199"/>
        <v>0</v>
      </c>
      <c r="U764" s="5">
        <f t="shared" si="199"/>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200"/>
        <v>4.125</v>
      </c>
      <c r="N765" s="5">
        <f t="shared" si="199"/>
        <v>5.625</v>
      </c>
      <c r="O765" s="5">
        <f t="shared" si="199"/>
        <v>6</v>
      </c>
      <c r="P765" s="5">
        <f t="shared" si="199"/>
        <v>7.5</v>
      </c>
      <c r="Q765" s="5">
        <f t="shared" si="199"/>
        <v>7.5</v>
      </c>
      <c r="R765" s="5">
        <f t="shared" si="199"/>
        <v>0</v>
      </c>
      <c r="S765" s="5">
        <f t="shared" si="199"/>
        <v>0</v>
      </c>
      <c r="T765" s="5">
        <f t="shared" si="199"/>
        <v>0</v>
      </c>
      <c r="U765" s="5">
        <f t="shared" si="199"/>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200"/>
        <v>4.125</v>
      </c>
      <c r="N766" s="5">
        <f t="shared" si="199"/>
        <v>5.625</v>
      </c>
      <c r="O766" s="5">
        <f t="shared" si="199"/>
        <v>6</v>
      </c>
      <c r="P766" s="5">
        <f t="shared" si="199"/>
        <v>7.5</v>
      </c>
      <c r="Q766" s="5">
        <f t="shared" si="199"/>
        <v>7.5</v>
      </c>
      <c r="R766" s="5">
        <f t="shared" si="199"/>
        <v>0</v>
      </c>
      <c r="S766" s="5">
        <f t="shared" si="199"/>
        <v>0</v>
      </c>
      <c r="T766" s="5">
        <f t="shared" si="199"/>
        <v>0</v>
      </c>
      <c r="U766" s="5">
        <f t="shared" si="199"/>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200"/>
        <v>4.125</v>
      </c>
      <c r="N767" s="5">
        <f t="shared" si="199"/>
        <v>5.625</v>
      </c>
      <c r="O767" s="5">
        <f t="shared" si="199"/>
        <v>6</v>
      </c>
      <c r="P767" s="5">
        <f t="shared" si="199"/>
        <v>7.5</v>
      </c>
      <c r="Q767" s="5">
        <f t="shared" si="199"/>
        <v>7.5</v>
      </c>
      <c r="R767" s="5">
        <f t="shared" si="199"/>
        <v>0</v>
      </c>
      <c r="S767" s="5">
        <f t="shared" si="199"/>
        <v>0</v>
      </c>
      <c r="T767" s="5">
        <f t="shared" si="199"/>
        <v>0</v>
      </c>
      <c r="U767" s="5">
        <f t="shared" si="199"/>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200"/>
        <v>4.125</v>
      </c>
      <c r="N768" s="5">
        <f t="shared" si="199"/>
        <v>5.625</v>
      </c>
      <c r="O768" s="5">
        <f t="shared" si="199"/>
        <v>6</v>
      </c>
      <c r="P768" s="5">
        <f t="shared" si="199"/>
        <v>7.5</v>
      </c>
      <c r="Q768" s="5">
        <f t="shared" si="199"/>
        <v>7.5</v>
      </c>
      <c r="R768" s="5">
        <f t="shared" si="199"/>
        <v>0</v>
      </c>
      <c r="S768" s="5">
        <f t="shared" si="199"/>
        <v>0</v>
      </c>
      <c r="T768" s="5">
        <f t="shared" si="199"/>
        <v>0</v>
      </c>
      <c r="U768" s="5">
        <f t="shared" si="199"/>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 t="shared" si="200"/>
        <v>4.125</v>
      </c>
      <c r="N769" s="5">
        <f t="shared" si="199"/>
        <v>5.625</v>
      </c>
      <c r="O769" s="5">
        <f t="shared" si="199"/>
        <v>6</v>
      </c>
      <c r="P769" s="5">
        <f t="shared" si="199"/>
        <v>7.5</v>
      </c>
      <c r="Q769" s="5">
        <f t="shared" si="199"/>
        <v>7.5</v>
      </c>
      <c r="R769" s="5">
        <f t="shared" si="199"/>
        <v>0</v>
      </c>
      <c r="S769" s="5">
        <f t="shared" si="199"/>
        <v>0</v>
      </c>
      <c r="T769" s="5">
        <f t="shared" si="199"/>
        <v>0</v>
      </c>
      <c r="U769" s="5">
        <f t="shared" si="199"/>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200"/>
        <v>4.125</v>
      </c>
      <c r="N770" s="5">
        <f t="shared" si="200"/>
        <v>5.625</v>
      </c>
      <c r="O770" s="5">
        <f t="shared" si="200"/>
        <v>6</v>
      </c>
      <c r="P770" s="5">
        <f t="shared" si="200"/>
        <v>7.5</v>
      </c>
      <c r="Q770" s="5">
        <f t="shared" si="200"/>
        <v>7.5</v>
      </c>
      <c r="R770" s="5">
        <f t="shared" si="200"/>
        <v>0</v>
      </c>
      <c r="S770" s="5">
        <f t="shared" si="200"/>
        <v>0</v>
      </c>
      <c r="T770" s="5">
        <f t="shared" si="200"/>
        <v>0</v>
      </c>
      <c r="U770" s="5">
        <f t="shared" si="20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200"/>
        <v>4.125</v>
      </c>
      <c r="N771" s="5">
        <f t="shared" si="200"/>
        <v>5.625</v>
      </c>
      <c r="O771" s="5">
        <f t="shared" si="200"/>
        <v>6</v>
      </c>
      <c r="P771" s="5">
        <f t="shared" si="200"/>
        <v>7.5</v>
      </c>
      <c r="Q771" s="5">
        <f t="shared" si="200"/>
        <v>7.5</v>
      </c>
      <c r="R771" s="5">
        <f t="shared" si="200"/>
        <v>0</v>
      </c>
      <c r="S771" s="5">
        <f t="shared" si="200"/>
        <v>0</v>
      </c>
      <c r="T771" s="5">
        <f t="shared" si="200"/>
        <v>0</v>
      </c>
      <c r="U771" s="5">
        <f t="shared" si="20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200"/>
        <v>4.125</v>
      </c>
      <c r="N772" s="5">
        <f t="shared" si="200"/>
        <v>5.625</v>
      </c>
      <c r="O772" s="5">
        <f t="shared" si="200"/>
        <v>6</v>
      </c>
      <c r="P772" s="5">
        <f t="shared" si="200"/>
        <v>7.5</v>
      </c>
      <c r="Q772" s="5">
        <f t="shared" si="200"/>
        <v>7.5</v>
      </c>
      <c r="R772" s="5">
        <f t="shared" si="200"/>
        <v>0</v>
      </c>
      <c r="S772" s="5">
        <f t="shared" si="200"/>
        <v>0</v>
      </c>
      <c r="T772" s="5">
        <f t="shared" si="200"/>
        <v>0</v>
      </c>
      <c r="U772" s="5">
        <f t="shared" si="20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200"/>
        <v>4.125</v>
      </c>
      <c r="N773" s="5">
        <f t="shared" si="200"/>
        <v>5.625</v>
      </c>
      <c r="O773" s="5">
        <f t="shared" si="200"/>
        <v>6</v>
      </c>
      <c r="P773" s="5">
        <f t="shared" si="200"/>
        <v>7.5</v>
      </c>
      <c r="Q773" s="5">
        <f t="shared" si="200"/>
        <v>7.5</v>
      </c>
      <c r="R773" s="5">
        <f t="shared" si="200"/>
        <v>0</v>
      </c>
      <c r="S773" s="5">
        <f t="shared" si="200"/>
        <v>0</v>
      </c>
      <c r="T773" s="5">
        <f t="shared" si="200"/>
        <v>0</v>
      </c>
      <c r="U773" s="5">
        <f t="shared" si="20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808</v>
      </c>
      <c r="L774" s="133" t="s">
        <v>396</v>
      </c>
      <c r="M774" s="5">
        <f t="shared" si="200"/>
        <v>4.125</v>
      </c>
      <c r="N774" s="5">
        <f t="shared" si="200"/>
        <v>5.625</v>
      </c>
      <c r="O774" s="5">
        <f t="shared" si="200"/>
        <v>6</v>
      </c>
      <c r="P774" s="5">
        <f t="shared" si="200"/>
        <v>7.5</v>
      </c>
      <c r="Q774" s="5">
        <f t="shared" si="200"/>
        <v>7.5</v>
      </c>
      <c r="R774" s="5">
        <f t="shared" si="200"/>
        <v>0</v>
      </c>
      <c r="S774" s="5">
        <f t="shared" si="200"/>
        <v>0</v>
      </c>
      <c r="T774" s="5">
        <f t="shared" si="200"/>
        <v>0</v>
      </c>
      <c r="U774" s="5">
        <f t="shared" si="20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200"/>
        <v>4.125</v>
      </c>
      <c r="N775" s="5">
        <f t="shared" si="200"/>
        <v>5.625</v>
      </c>
      <c r="O775" s="5">
        <f t="shared" si="200"/>
        <v>6</v>
      </c>
      <c r="P775" s="5">
        <f t="shared" si="200"/>
        <v>7.5</v>
      </c>
      <c r="Q775" s="5">
        <f t="shared" si="200"/>
        <v>7.5</v>
      </c>
      <c r="R775" s="5">
        <f t="shared" si="200"/>
        <v>0</v>
      </c>
      <c r="S775" s="5">
        <f t="shared" si="200"/>
        <v>0</v>
      </c>
      <c r="T775" s="5">
        <f t="shared" si="200"/>
        <v>0</v>
      </c>
      <c r="U775" s="5">
        <f t="shared" si="20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200"/>
        <v>4.125</v>
      </c>
      <c r="N776" s="5">
        <f t="shared" si="200"/>
        <v>5.625</v>
      </c>
      <c r="O776" s="5">
        <f t="shared" si="200"/>
        <v>6</v>
      </c>
      <c r="P776" s="5">
        <f t="shared" si="200"/>
        <v>7.5</v>
      </c>
      <c r="Q776" s="5">
        <f t="shared" si="200"/>
        <v>7.5</v>
      </c>
      <c r="R776" s="5">
        <f t="shared" si="200"/>
        <v>0</v>
      </c>
      <c r="S776" s="5">
        <f t="shared" si="200"/>
        <v>0</v>
      </c>
      <c r="T776" s="5">
        <f t="shared" si="200"/>
        <v>0</v>
      </c>
      <c r="U776" s="5">
        <f t="shared" si="20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si="200"/>
        <v>4.125</v>
      </c>
      <c r="N777" s="5">
        <f t="shared" si="200"/>
        <v>5.625</v>
      </c>
      <c r="O777" s="5">
        <f t="shared" si="200"/>
        <v>6</v>
      </c>
      <c r="P777" s="5">
        <f t="shared" si="200"/>
        <v>7.5</v>
      </c>
      <c r="Q777" s="5">
        <f t="shared" si="200"/>
        <v>7.5</v>
      </c>
      <c r="R777" s="5">
        <f t="shared" si="200"/>
        <v>0</v>
      </c>
      <c r="S777" s="5">
        <f t="shared" si="200"/>
        <v>0</v>
      </c>
      <c r="T777" s="5">
        <f t="shared" si="200"/>
        <v>0</v>
      </c>
      <c r="U777" s="5">
        <f t="shared" si="200"/>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200"/>
        <v>4.125</v>
      </c>
      <c r="N778" s="5">
        <f t="shared" si="200"/>
        <v>5.625</v>
      </c>
      <c r="O778" s="5">
        <f t="shared" si="200"/>
        <v>6</v>
      </c>
      <c r="P778" s="5">
        <f t="shared" si="200"/>
        <v>7.5</v>
      </c>
      <c r="Q778" s="5">
        <f t="shared" si="200"/>
        <v>7.5</v>
      </c>
      <c r="R778" s="5">
        <f t="shared" si="200"/>
        <v>0</v>
      </c>
      <c r="S778" s="5">
        <f t="shared" si="200"/>
        <v>0</v>
      </c>
      <c r="T778" s="5">
        <f t="shared" si="200"/>
        <v>0</v>
      </c>
      <c r="U778" s="5">
        <f t="shared" si="200"/>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INDEX(M$744:M$753,MATCH($L779,$L$744:$L$753,0))</f>
        <v>4.125</v>
      </c>
      <c r="N779" s="5">
        <f t="shared" si="200"/>
        <v>5.625</v>
      </c>
      <c r="O779" s="5">
        <f t="shared" si="200"/>
        <v>6</v>
      </c>
      <c r="P779" s="5">
        <f t="shared" si="200"/>
        <v>7.5</v>
      </c>
      <c r="Q779" s="5">
        <f t="shared" si="200"/>
        <v>7.5</v>
      </c>
      <c r="R779" s="5">
        <f t="shared" si="200"/>
        <v>0</v>
      </c>
      <c r="S779" s="5">
        <f t="shared" si="200"/>
        <v>0</v>
      </c>
      <c r="T779" s="5">
        <f t="shared" si="200"/>
        <v>0</v>
      </c>
      <c r="U779" s="5">
        <f t="shared" si="200"/>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200"/>
        <v>4.125</v>
      </c>
      <c r="N780" s="5">
        <f t="shared" si="200"/>
        <v>5.625</v>
      </c>
      <c r="O780" s="5">
        <f>INDEX(O$744:O$753,MATCH($L780,$L$744:$L$753,0))</f>
        <v>6</v>
      </c>
      <c r="P780" s="5">
        <f t="shared" si="200"/>
        <v>7.5</v>
      </c>
      <c r="Q780" s="5">
        <f t="shared" si="200"/>
        <v>7.5</v>
      </c>
      <c r="R780" s="5">
        <f t="shared" si="200"/>
        <v>0</v>
      </c>
      <c r="S780" s="5">
        <f t="shared" si="200"/>
        <v>0</v>
      </c>
      <c r="T780" s="5">
        <f t="shared" si="200"/>
        <v>0</v>
      </c>
      <c r="U780" s="5">
        <f t="shared" si="200"/>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200"/>
        <v>4.125</v>
      </c>
      <c r="N781" s="5">
        <f t="shared" si="200"/>
        <v>5.625</v>
      </c>
      <c r="O781" s="5">
        <f t="shared" si="200"/>
        <v>6</v>
      </c>
      <c r="P781" s="5">
        <f t="shared" si="200"/>
        <v>7.5</v>
      </c>
      <c r="Q781" s="5">
        <f t="shared" si="200"/>
        <v>7.5</v>
      </c>
      <c r="R781" s="5">
        <f t="shared" si="200"/>
        <v>0</v>
      </c>
      <c r="S781" s="5">
        <f t="shared" si="200"/>
        <v>0</v>
      </c>
      <c r="T781" s="5">
        <f t="shared" si="200"/>
        <v>0</v>
      </c>
      <c r="U781" s="5">
        <f t="shared" si="200"/>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200"/>
        <v>4.125</v>
      </c>
      <c r="N782" s="5">
        <f t="shared" si="200"/>
        <v>5.625</v>
      </c>
      <c r="O782" s="5">
        <f t="shared" si="200"/>
        <v>6</v>
      </c>
      <c r="P782" s="5">
        <f t="shared" si="200"/>
        <v>7.5</v>
      </c>
      <c r="Q782" s="5">
        <f t="shared" si="200"/>
        <v>7.5</v>
      </c>
      <c r="R782" s="5">
        <f t="shared" si="200"/>
        <v>0</v>
      </c>
      <c r="S782" s="5">
        <f t="shared" si="200"/>
        <v>0</v>
      </c>
      <c r="T782" s="5">
        <f t="shared" si="200"/>
        <v>0</v>
      </c>
      <c r="U782" s="5">
        <f t="shared" si="200"/>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200"/>
        <v>4.125</v>
      </c>
      <c r="N783" s="5">
        <f t="shared" si="200"/>
        <v>5.625</v>
      </c>
      <c r="O783" s="5">
        <f t="shared" si="200"/>
        <v>6</v>
      </c>
      <c r="P783" s="5">
        <f t="shared" si="200"/>
        <v>7.5</v>
      </c>
      <c r="Q783" s="5">
        <f t="shared" si="200"/>
        <v>7.5</v>
      </c>
      <c r="R783" s="5">
        <f t="shared" si="200"/>
        <v>0</v>
      </c>
      <c r="S783" s="5">
        <f t="shared" si="200"/>
        <v>0</v>
      </c>
      <c r="T783" s="5">
        <f t="shared" si="200"/>
        <v>0</v>
      </c>
      <c r="U783" s="5">
        <f t="shared" si="200"/>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809</v>
      </c>
      <c r="L784" s="133" t="s">
        <v>396</v>
      </c>
      <c r="M784" s="5">
        <f t="shared" si="200"/>
        <v>4.125</v>
      </c>
      <c r="N784" s="5">
        <f t="shared" si="200"/>
        <v>5.625</v>
      </c>
      <c r="O784" s="5">
        <f t="shared" si="200"/>
        <v>6</v>
      </c>
      <c r="P784" s="5">
        <f t="shared" si="200"/>
        <v>7.5</v>
      </c>
      <c r="Q784" s="5">
        <f t="shared" si="200"/>
        <v>7.5</v>
      </c>
      <c r="R784" s="5">
        <f t="shared" si="200"/>
        <v>0</v>
      </c>
      <c r="S784" s="5">
        <f t="shared" si="200"/>
        <v>0</v>
      </c>
      <c r="T784" s="5">
        <f t="shared" si="200"/>
        <v>0</v>
      </c>
      <c r="U784" s="5">
        <f t="shared" si="200"/>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200"/>
        <v>4.125</v>
      </c>
      <c r="N785" s="5">
        <f t="shared" si="200"/>
        <v>5.625</v>
      </c>
      <c r="O785" s="5">
        <f t="shared" si="200"/>
        <v>6</v>
      </c>
      <c r="P785" s="5">
        <f t="shared" si="200"/>
        <v>7.5</v>
      </c>
      <c r="Q785" s="5">
        <f t="shared" si="200"/>
        <v>7.5</v>
      </c>
      <c r="R785" s="5">
        <f t="shared" si="200"/>
        <v>0</v>
      </c>
      <c r="S785" s="5">
        <f t="shared" si="200"/>
        <v>0</v>
      </c>
      <c r="T785" s="5">
        <f t="shared" si="200"/>
        <v>0</v>
      </c>
      <c r="U785" s="5">
        <f t="shared" si="200"/>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200"/>
        <v>4.125</v>
      </c>
      <c r="N786" s="5">
        <f t="shared" si="200"/>
        <v>5.625</v>
      </c>
      <c r="O786" s="5">
        <f t="shared" si="200"/>
        <v>6</v>
      </c>
      <c r="P786" s="5">
        <f t="shared" si="200"/>
        <v>7.5</v>
      </c>
      <c r="Q786" s="5">
        <f t="shared" si="200"/>
        <v>7.5</v>
      </c>
      <c r="R786" s="5">
        <f t="shared" si="200"/>
        <v>0</v>
      </c>
      <c r="S786" s="5">
        <f t="shared" si="200"/>
        <v>0</v>
      </c>
      <c r="T786" s="5">
        <f t="shared" si="200"/>
        <v>0</v>
      </c>
      <c r="U786" s="5">
        <f t="shared" si="200"/>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ref="M787:U818" si="201">INDEX(M$744:M$753,MATCH($L787,$L$744:$L$753,0))</f>
        <v>4.125</v>
      </c>
      <c r="N787" s="5">
        <f t="shared" si="201"/>
        <v>5.625</v>
      </c>
      <c r="O787" s="5">
        <f t="shared" si="201"/>
        <v>6</v>
      </c>
      <c r="P787" s="5">
        <f t="shared" si="201"/>
        <v>7.5</v>
      </c>
      <c r="Q787" s="5">
        <f t="shared" si="201"/>
        <v>7.5</v>
      </c>
      <c r="R787" s="5">
        <f t="shared" si="201"/>
        <v>0</v>
      </c>
      <c r="S787" s="5">
        <f t="shared" si="201"/>
        <v>0</v>
      </c>
      <c r="T787" s="5">
        <f t="shared" si="201"/>
        <v>0</v>
      </c>
      <c r="U787" s="5">
        <f t="shared" si="20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201"/>
        <v>4.125</v>
      </c>
      <c r="N788" s="5">
        <f t="shared" si="201"/>
        <v>5.625</v>
      </c>
      <c r="O788" s="5">
        <f t="shared" si="201"/>
        <v>6</v>
      </c>
      <c r="P788" s="5">
        <f t="shared" si="201"/>
        <v>7.5</v>
      </c>
      <c r="Q788" s="5">
        <f t="shared" si="201"/>
        <v>7.5</v>
      </c>
      <c r="R788" s="5">
        <f t="shared" si="201"/>
        <v>0</v>
      </c>
      <c r="S788" s="5">
        <f t="shared" si="201"/>
        <v>0</v>
      </c>
      <c r="T788" s="5">
        <f t="shared" si="201"/>
        <v>0</v>
      </c>
      <c r="U788" s="5">
        <f t="shared" si="20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201"/>
        <v>4.125</v>
      </c>
      <c r="N789" s="5">
        <f t="shared" si="201"/>
        <v>5.625</v>
      </c>
      <c r="O789" s="5">
        <f t="shared" si="201"/>
        <v>6</v>
      </c>
      <c r="P789" s="5">
        <f t="shared" si="201"/>
        <v>7.5</v>
      </c>
      <c r="Q789" s="5">
        <f t="shared" si="201"/>
        <v>7.5</v>
      </c>
      <c r="R789" s="5">
        <f t="shared" si="201"/>
        <v>0</v>
      </c>
      <c r="S789" s="5">
        <f t="shared" si="201"/>
        <v>0</v>
      </c>
      <c r="T789" s="5">
        <f t="shared" si="201"/>
        <v>0</v>
      </c>
      <c r="U789" s="5">
        <f t="shared" si="20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201"/>
        <v>4.125</v>
      </c>
      <c r="N790" s="5">
        <f t="shared" si="201"/>
        <v>5.625</v>
      </c>
      <c r="O790" s="5">
        <f t="shared" si="201"/>
        <v>6</v>
      </c>
      <c r="P790" s="5">
        <f t="shared" si="201"/>
        <v>7.5</v>
      </c>
      <c r="Q790" s="5">
        <f t="shared" si="201"/>
        <v>7.5</v>
      </c>
      <c r="R790" s="5">
        <f t="shared" si="201"/>
        <v>0</v>
      </c>
      <c r="S790" s="5">
        <f t="shared" si="201"/>
        <v>0</v>
      </c>
      <c r="T790" s="5">
        <f t="shared" si="201"/>
        <v>0</v>
      </c>
      <c r="U790" s="5">
        <f t="shared" si="20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201"/>
        <v>4.125</v>
      </c>
      <c r="N791" s="5">
        <f t="shared" si="201"/>
        <v>5.625</v>
      </c>
      <c r="O791" s="5">
        <f t="shared" si="201"/>
        <v>6</v>
      </c>
      <c r="P791" s="5">
        <f t="shared" si="201"/>
        <v>7.5</v>
      </c>
      <c r="Q791" s="5">
        <f t="shared" si="201"/>
        <v>7.5</v>
      </c>
      <c r="R791" s="5">
        <f t="shared" si="201"/>
        <v>0</v>
      </c>
      <c r="S791" s="5">
        <f t="shared" si="201"/>
        <v>0</v>
      </c>
      <c r="T791" s="5">
        <f t="shared" si="201"/>
        <v>0</v>
      </c>
      <c r="U791" s="5">
        <f t="shared" si="20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201"/>
        <v>4.125</v>
      </c>
      <c r="N792" s="5">
        <f t="shared" si="201"/>
        <v>5.625</v>
      </c>
      <c r="O792" s="5">
        <f t="shared" si="201"/>
        <v>6</v>
      </c>
      <c r="P792" s="5">
        <f t="shared" si="201"/>
        <v>7.5</v>
      </c>
      <c r="Q792" s="5">
        <f t="shared" si="201"/>
        <v>7.5</v>
      </c>
      <c r="R792" s="5">
        <f t="shared" si="201"/>
        <v>0</v>
      </c>
      <c r="S792" s="5">
        <f t="shared" si="201"/>
        <v>0</v>
      </c>
      <c r="T792" s="5">
        <f t="shared" si="201"/>
        <v>0</v>
      </c>
      <c r="U792" s="5">
        <f t="shared" si="20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201"/>
        <v>4.125</v>
      </c>
      <c r="N793" s="5">
        <f t="shared" si="201"/>
        <v>5.625</v>
      </c>
      <c r="O793" s="5">
        <f t="shared" si="201"/>
        <v>6</v>
      </c>
      <c r="P793" s="5">
        <f t="shared" si="201"/>
        <v>7.5</v>
      </c>
      <c r="Q793" s="5">
        <f t="shared" si="201"/>
        <v>7.5</v>
      </c>
      <c r="R793" s="5">
        <f t="shared" si="201"/>
        <v>0</v>
      </c>
      <c r="S793" s="5">
        <f t="shared" si="201"/>
        <v>0</v>
      </c>
      <c r="T793" s="5">
        <f t="shared" si="201"/>
        <v>0</v>
      </c>
      <c r="U793" s="5">
        <f t="shared" si="20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810</v>
      </c>
      <c r="L794" s="133" t="s">
        <v>396</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201"/>
        <v>4.125</v>
      </c>
      <c r="N795" s="5">
        <f t="shared" si="201"/>
        <v>5.625</v>
      </c>
      <c r="O795" s="5">
        <f t="shared" si="201"/>
        <v>6</v>
      </c>
      <c r="P795" s="5">
        <f t="shared" si="201"/>
        <v>7.5</v>
      </c>
      <c r="Q795" s="5">
        <f t="shared" si="201"/>
        <v>7.5</v>
      </c>
      <c r="R795" s="5">
        <f t="shared" si="201"/>
        <v>0</v>
      </c>
      <c r="S795" s="5">
        <f t="shared" si="201"/>
        <v>0</v>
      </c>
      <c r="T795" s="5">
        <f t="shared" si="201"/>
        <v>0</v>
      </c>
      <c r="U795" s="5">
        <f t="shared" si="20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201"/>
        <v>4.125</v>
      </c>
      <c r="N796" s="5">
        <f t="shared" si="201"/>
        <v>5.625</v>
      </c>
      <c r="O796" s="5">
        <f t="shared" si="201"/>
        <v>6</v>
      </c>
      <c r="P796" s="5">
        <f t="shared" si="201"/>
        <v>7.5</v>
      </c>
      <c r="Q796" s="5">
        <f t="shared" si="201"/>
        <v>7.5</v>
      </c>
      <c r="R796" s="5">
        <f t="shared" si="201"/>
        <v>0</v>
      </c>
      <c r="S796" s="5">
        <f t="shared" si="201"/>
        <v>0</v>
      </c>
      <c r="T796" s="5">
        <f t="shared" si="201"/>
        <v>0</v>
      </c>
      <c r="U796" s="5">
        <f t="shared" si="20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201"/>
        <v>4.125</v>
      </c>
      <c r="N797" s="5">
        <f t="shared" si="201"/>
        <v>5.625</v>
      </c>
      <c r="O797" s="5">
        <f t="shared" si="201"/>
        <v>6</v>
      </c>
      <c r="P797" s="5">
        <f t="shared" si="201"/>
        <v>7.5</v>
      </c>
      <c r="Q797" s="5">
        <f t="shared" si="201"/>
        <v>7.5</v>
      </c>
      <c r="R797" s="5">
        <f t="shared" si="201"/>
        <v>0</v>
      </c>
      <c r="S797" s="5">
        <f t="shared" si="201"/>
        <v>0</v>
      </c>
      <c r="T797" s="5">
        <f t="shared" si="201"/>
        <v>0</v>
      </c>
      <c r="U797" s="5">
        <f t="shared" si="20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201"/>
        <v>4.125</v>
      </c>
      <c r="N798" s="5">
        <f t="shared" si="201"/>
        <v>5.625</v>
      </c>
      <c r="O798" s="5">
        <f t="shared" si="201"/>
        <v>6</v>
      </c>
      <c r="P798" s="5">
        <f t="shared" si="201"/>
        <v>7.5</v>
      </c>
      <c r="Q798" s="5">
        <f t="shared" si="201"/>
        <v>7.5</v>
      </c>
      <c r="R798" s="5">
        <f t="shared" si="201"/>
        <v>0</v>
      </c>
      <c r="S798" s="5">
        <f t="shared" si="201"/>
        <v>0</v>
      </c>
      <c r="T798" s="5">
        <f t="shared" si="201"/>
        <v>0</v>
      </c>
      <c r="U798" s="5">
        <f t="shared" si="20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201"/>
        <v>4.125</v>
      </c>
      <c r="N799" s="5">
        <f t="shared" si="201"/>
        <v>5.625</v>
      </c>
      <c r="O799" s="5">
        <f t="shared" si="201"/>
        <v>6</v>
      </c>
      <c r="P799" s="5">
        <f t="shared" si="201"/>
        <v>7.5</v>
      </c>
      <c r="Q799" s="5">
        <f t="shared" si="201"/>
        <v>7.5</v>
      </c>
      <c r="R799" s="5">
        <f t="shared" si="201"/>
        <v>0</v>
      </c>
      <c r="S799" s="5">
        <f t="shared" si="201"/>
        <v>0</v>
      </c>
      <c r="T799" s="5">
        <f t="shared" si="201"/>
        <v>0</v>
      </c>
      <c r="U799" s="5">
        <f t="shared" si="20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201"/>
        <v>4.125</v>
      </c>
      <c r="N800" s="5">
        <f t="shared" si="201"/>
        <v>5.625</v>
      </c>
      <c r="O800" s="5">
        <f t="shared" si="201"/>
        <v>6</v>
      </c>
      <c r="P800" s="5">
        <f t="shared" si="201"/>
        <v>7.5</v>
      </c>
      <c r="Q800" s="5">
        <f t="shared" si="201"/>
        <v>7.5</v>
      </c>
      <c r="R800" s="5">
        <f t="shared" si="201"/>
        <v>0</v>
      </c>
      <c r="S800" s="5">
        <f t="shared" si="201"/>
        <v>0</v>
      </c>
      <c r="T800" s="5">
        <f t="shared" si="201"/>
        <v>0</v>
      </c>
      <c r="U800" s="5">
        <f t="shared" si="20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201"/>
        <v>4.125</v>
      </c>
      <c r="N801" s="5">
        <f t="shared" si="201"/>
        <v>5.625</v>
      </c>
      <c r="O801" s="5">
        <f t="shared" si="201"/>
        <v>6</v>
      </c>
      <c r="P801" s="5">
        <f t="shared" si="201"/>
        <v>7.5</v>
      </c>
      <c r="Q801" s="5">
        <f t="shared" si="201"/>
        <v>7.5</v>
      </c>
      <c r="R801" s="5">
        <f t="shared" si="201"/>
        <v>0</v>
      </c>
      <c r="S801" s="5">
        <f t="shared" si="201"/>
        <v>0</v>
      </c>
      <c r="T801" s="5">
        <f t="shared" si="201"/>
        <v>0</v>
      </c>
      <c r="U801" s="5">
        <f t="shared" si="20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201"/>
        <v>4.125</v>
      </c>
      <c r="N802" s="5">
        <f t="shared" si="201"/>
        <v>5.625</v>
      </c>
      <c r="O802" s="5">
        <f t="shared" si="201"/>
        <v>6</v>
      </c>
      <c r="P802" s="5">
        <f t="shared" si="201"/>
        <v>7.5</v>
      </c>
      <c r="Q802" s="5">
        <f t="shared" si="201"/>
        <v>7.5</v>
      </c>
      <c r="R802" s="5">
        <f t="shared" si="201"/>
        <v>0</v>
      </c>
      <c r="S802" s="5">
        <f t="shared" si="201"/>
        <v>0</v>
      </c>
      <c r="T802" s="5">
        <f t="shared" si="201"/>
        <v>0</v>
      </c>
      <c r="U802" s="5">
        <f t="shared" si="20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201"/>
        <v>4.125</v>
      </c>
      <c r="N803" s="5">
        <f t="shared" si="201"/>
        <v>5.625</v>
      </c>
      <c r="O803" s="5">
        <f t="shared" si="201"/>
        <v>6</v>
      </c>
      <c r="P803" s="5">
        <f t="shared" si="201"/>
        <v>7.5</v>
      </c>
      <c r="Q803" s="5">
        <f t="shared" si="201"/>
        <v>7.5</v>
      </c>
      <c r="R803" s="5">
        <f t="shared" si="201"/>
        <v>0</v>
      </c>
      <c r="S803" s="5">
        <f t="shared" si="201"/>
        <v>0</v>
      </c>
      <c r="T803" s="5">
        <f t="shared" si="201"/>
        <v>0</v>
      </c>
      <c r="U803" s="5">
        <f t="shared" si="20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811</v>
      </c>
      <c r="L804" s="133" t="s">
        <v>396</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5">
        <f t="shared" si="201"/>
        <v>4.125</v>
      </c>
      <c r="N805" s="5">
        <f t="shared" si="201"/>
        <v>5.625</v>
      </c>
      <c r="O805" s="5">
        <f t="shared" si="201"/>
        <v>6</v>
      </c>
      <c r="P805" s="5">
        <f t="shared" si="201"/>
        <v>7.5</v>
      </c>
      <c r="Q805" s="5">
        <f t="shared" si="201"/>
        <v>7.5</v>
      </c>
      <c r="R805" s="5">
        <f t="shared" si="201"/>
        <v>0</v>
      </c>
      <c r="S805" s="5">
        <f t="shared" si="201"/>
        <v>0</v>
      </c>
      <c r="T805" s="5">
        <f t="shared" si="201"/>
        <v>0</v>
      </c>
      <c r="U805" s="5">
        <f t="shared" si="201"/>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201"/>
        <v>4.125</v>
      </c>
      <c r="N806" s="5">
        <f t="shared" si="201"/>
        <v>5.625</v>
      </c>
      <c r="O806" s="5">
        <f t="shared" si="201"/>
        <v>6</v>
      </c>
      <c r="P806" s="5">
        <f t="shared" si="201"/>
        <v>7.5</v>
      </c>
      <c r="Q806" s="5">
        <f t="shared" si="201"/>
        <v>7.5</v>
      </c>
      <c r="R806" s="5">
        <f t="shared" si="201"/>
        <v>0</v>
      </c>
      <c r="S806" s="5">
        <f t="shared" si="201"/>
        <v>0</v>
      </c>
      <c r="T806" s="5">
        <f t="shared" si="201"/>
        <v>0</v>
      </c>
      <c r="U806" s="5">
        <f t="shared" si="20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201"/>
        <v>4.125</v>
      </c>
      <c r="N807" s="5">
        <f t="shared" si="201"/>
        <v>5.625</v>
      </c>
      <c r="O807" s="5">
        <f t="shared" si="201"/>
        <v>6</v>
      </c>
      <c r="P807" s="5">
        <f t="shared" si="201"/>
        <v>7.5</v>
      </c>
      <c r="Q807" s="5">
        <f t="shared" si="201"/>
        <v>7.5</v>
      </c>
      <c r="R807" s="5">
        <f t="shared" si="201"/>
        <v>0</v>
      </c>
      <c r="S807" s="5">
        <f t="shared" si="201"/>
        <v>0</v>
      </c>
      <c r="T807" s="5">
        <f t="shared" si="201"/>
        <v>0</v>
      </c>
      <c r="U807" s="5">
        <f t="shared" si="20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201"/>
        <v>4.125</v>
      </c>
      <c r="N808" s="5">
        <f t="shared" si="201"/>
        <v>5.625</v>
      </c>
      <c r="O808" s="5">
        <f t="shared" si="201"/>
        <v>6</v>
      </c>
      <c r="P808" s="5">
        <f t="shared" si="201"/>
        <v>7.5</v>
      </c>
      <c r="Q808" s="5">
        <f t="shared" si="201"/>
        <v>7.5</v>
      </c>
      <c r="R808" s="5">
        <f t="shared" si="201"/>
        <v>0</v>
      </c>
      <c r="S808" s="5">
        <f t="shared" si="201"/>
        <v>0</v>
      </c>
      <c r="T808" s="5">
        <f t="shared" si="201"/>
        <v>0</v>
      </c>
      <c r="U808" s="5">
        <f t="shared" si="20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si="201"/>
        <v>4.125</v>
      </c>
      <c r="N809" s="5">
        <f t="shared" si="201"/>
        <v>5.625</v>
      </c>
      <c r="O809" s="5">
        <f t="shared" si="201"/>
        <v>6</v>
      </c>
      <c r="P809" s="5">
        <f t="shared" si="201"/>
        <v>7.5</v>
      </c>
      <c r="Q809" s="5">
        <f t="shared" si="201"/>
        <v>7.5</v>
      </c>
      <c r="R809" s="5">
        <f t="shared" si="201"/>
        <v>0</v>
      </c>
      <c r="S809" s="5">
        <f t="shared" si="201"/>
        <v>0</v>
      </c>
      <c r="T809" s="5">
        <f t="shared" si="201"/>
        <v>0</v>
      </c>
      <c r="U809" s="5">
        <f t="shared" si="201"/>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201"/>
        <v>4.125</v>
      </c>
      <c r="N810" s="5">
        <f t="shared" si="201"/>
        <v>5.625</v>
      </c>
      <c r="O810" s="5">
        <f t="shared" si="201"/>
        <v>6</v>
      </c>
      <c r="P810" s="5">
        <f t="shared" si="201"/>
        <v>7.5</v>
      </c>
      <c r="Q810" s="5">
        <f t="shared" si="201"/>
        <v>7.5</v>
      </c>
      <c r="R810" s="5">
        <f t="shared" si="201"/>
        <v>0</v>
      </c>
      <c r="S810" s="5">
        <f t="shared" si="201"/>
        <v>0</v>
      </c>
      <c r="T810" s="5">
        <f t="shared" si="201"/>
        <v>0</v>
      </c>
      <c r="U810" s="5">
        <f t="shared" si="201"/>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201"/>
        <v>4.125</v>
      </c>
      <c r="N811" s="5">
        <f t="shared" si="201"/>
        <v>5.625</v>
      </c>
      <c r="O811" s="5">
        <f t="shared" si="201"/>
        <v>6</v>
      </c>
      <c r="P811" s="5">
        <f t="shared" si="201"/>
        <v>7.5</v>
      </c>
      <c r="Q811" s="5">
        <f t="shared" si="201"/>
        <v>7.5</v>
      </c>
      <c r="R811" s="5">
        <f t="shared" si="201"/>
        <v>0</v>
      </c>
      <c r="S811" s="5">
        <f t="shared" si="201"/>
        <v>0</v>
      </c>
      <c r="T811" s="5">
        <f t="shared" si="201"/>
        <v>0</v>
      </c>
      <c r="U811" s="5">
        <f t="shared" si="201"/>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201"/>
        <v>4.125</v>
      </c>
      <c r="N812" s="5">
        <f t="shared" si="201"/>
        <v>5.625</v>
      </c>
      <c r="O812" s="5">
        <f t="shared" si="201"/>
        <v>6</v>
      </c>
      <c r="P812" s="5">
        <f t="shared" si="201"/>
        <v>7.5</v>
      </c>
      <c r="Q812" s="5">
        <f t="shared" si="201"/>
        <v>7.5</v>
      </c>
      <c r="R812" s="5">
        <f t="shared" si="201"/>
        <v>0</v>
      </c>
      <c r="S812" s="5">
        <f t="shared" si="201"/>
        <v>0</v>
      </c>
      <c r="T812" s="5">
        <f t="shared" si="201"/>
        <v>0</v>
      </c>
      <c r="U812" s="5">
        <f t="shared" si="201"/>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201"/>
        <v>4.125</v>
      </c>
      <c r="N813" s="5">
        <f t="shared" si="201"/>
        <v>5.625</v>
      </c>
      <c r="O813" s="5">
        <f t="shared" si="201"/>
        <v>6</v>
      </c>
      <c r="P813" s="5">
        <f t="shared" si="201"/>
        <v>7.5</v>
      </c>
      <c r="Q813" s="5">
        <f t="shared" si="201"/>
        <v>7.5</v>
      </c>
      <c r="R813" s="5">
        <f t="shared" si="201"/>
        <v>0</v>
      </c>
      <c r="S813" s="5">
        <f t="shared" si="201"/>
        <v>0</v>
      </c>
      <c r="T813" s="5">
        <f t="shared" si="201"/>
        <v>0</v>
      </c>
      <c r="U813" s="5">
        <f t="shared" si="201"/>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812</v>
      </c>
      <c r="L814" s="133" t="s">
        <v>396</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201"/>
        <v>4.125</v>
      </c>
      <c r="N816" s="5">
        <f t="shared" si="201"/>
        <v>5.625</v>
      </c>
      <c r="O816" s="5">
        <f t="shared" si="201"/>
        <v>6</v>
      </c>
      <c r="P816" s="5">
        <f t="shared" si="201"/>
        <v>7.5</v>
      </c>
      <c r="Q816" s="5">
        <f t="shared" si="201"/>
        <v>7.5</v>
      </c>
      <c r="R816" s="5">
        <f t="shared" si="201"/>
        <v>0</v>
      </c>
      <c r="S816" s="5">
        <f t="shared" si="201"/>
        <v>0</v>
      </c>
      <c r="T816" s="5">
        <f t="shared" si="201"/>
        <v>0</v>
      </c>
      <c r="U816" s="5">
        <f t="shared" si="201"/>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201"/>
        <v>4.125</v>
      </c>
      <c r="N817" s="5">
        <f t="shared" si="201"/>
        <v>5.625</v>
      </c>
      <c r="O817" s="5">
        <f t="shared" si="201"/>
        <v>6</v>
      </c>
      <c r="P817" s="5">
        <f t="shared" si="201"/>
        <v>7.5</v>
      </c>
      <c r="Q817" s="5">
        <f t="shared" si="201"/>
        <v>7.5</v>
      </c>
      <c r="R817" s="5">
        <f t="shared" si="201"/>
        <v>0</v>
      </c>
      <c r="S817" s="5">
        <f t="shared" si="201"/>
        <v>0</v>
      </c>
      <c r="T817" s="5">
        <f t="shared" si="201"/>
        <v>0</v>
      </c>
      <c r="U817" s="5">
        <f t="shared" si="201"/>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201"/>
        <v>4.125</v>
      </c>
      <c r="N818" s="5">
        <f t="shared" si="201"/>
        <v>5.625</v>
      </c>
      <c r="O818" s="5">
        <f t="shared" si="201"/>
        <v>6</v>
      </c>
      <c r="P818" s="5">
        <f t="shared" si="201"/>
        <v>7.5</v>
      </c>
      <c r="Q818" s="5">
        <f t="shared" si="201"/>
        <v>7.5</v>
      </c>
      <c r="R818" s="5">
        <f t="shared" si="201"/>
        <v>0</v>
      </c>
      <c r="S818" s="5">
        <f t="shared" si="201"/>
        <v>0</v>
      </c>
      <c r="T818" s="5">
        <f t="shared" ref="N818:U843" si="202">INDEX(T$744:T$753,MATCH($L818,$L$744:$L$753,0))</f>
        <v>0</v>
      </c>
      <c r="U818" s="5">
        <f t="shared" si="20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ref="M819:M843" si="203">INDEX(M$744:M$753,MATCH($L819,$L$744:$L$753,0))</f>
        <v>4.125</v>
      </c>
      <c r="N819" s="5">
        <f t="shared" si="202"/>
        <v>5.625</v>
      </c>
      <c r="O819" s="5">
        <f t="shared" si="202"/>
        <v>6</v>
      </c>
      <c r="P819" s="5">
        <f t="shared" si="202"/>
        <v>7.5</v>
      </c>
      <c r="Q819" s="5">
        <f t="shared" si="202"/>
        <v>7.5</v>
      </c>
      <c r="R819" s="5">
        <f t="shared" si="202"/>
        <v>0</v>
      </c>
      <c r="S819" s="5">
        <f t="shared" si="202"/>
        <v>0</v>
      </c>
      <c r="T819" s="5">
        <f t="shared" si="202"/>
        <v>0</v>
      </c>
      <c r="U819" s="5">
        <f t="shared" si="20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203"/>
        <v>4.125</v>
      </c>
      <c r="N820" s="5">
        <f t="shared" si="202"/>
        <v>5.625</v>
      </c>
      <c r="O820" s="5">
        <f t="shared" si="202"/>
        <v>6</v>
      </c>
      <c r="P820" s="5">
        <f t="shared" si="202"/>
        <v>7.5</v>
      </c>
      <c r="Q820" s="5">
        <f t="shared" si="202"/>
        <v>7.5</v>
      </c>
      <c r="R820" s="5">
        <f t="shared" si="202"/>
        <v>0</v>
      </c>
      <c r="S820" s="5">
        <f t="shared" si="202"/>
        <v>0</v>
      </c>
      <c r="T820" s="5">
        <f t="shared" si="202"/>
        <v>0</v>
      </c>
      <c r="U820" s="5">
        <f t="shared" si="20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203"/>
        <v>4.125</v>
      </c>
      <c r="N821" s="5">
        <f t="shared" si="202"/>
        <v>5.625</v>
      </c>
      <c r="O821" s="5">
        <f t="shared" si="202"/>
        <v>6</v>
      </c>
      <c r="P821" s="5">
        <f t="shared" si="202"/>
        <v>7.5</v>
      </c>
      <c r="Q821" s="5">
        <f t="shared" si="202"/>
        <v>7.5</v>
      </c>
      <c r="R821" s="5">
        <f t="shared" si="202"/>
        <v>0</v>
      </c>
      <c r="S821" s="5">
        <f t="shared" si="202"/>
        <v>0</v>
      </c>
      <c r="T821" s="5">
        <f t="shared" si="202"/>
        <v>0</v>
      </c>
      <c r="U821" s="5">
        <f t="shared" si="20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203"/>
        <v>4.125</v>
      </c>
      <c r="N822" s="5">
        <f t="shared" si="202"/>
        <v>5.625</v>
      </c>
      <c r="O822" s="5">
        <f t="shared" si="202"/>
        <v>6</v>
      </c>
      <c r="P822" s="5">
        <f t="shared" si="202"/>
        <v>7.5</v>
      </c>
      <c r="Q822" s="5">
        <f t="shared" si="202"/>
        <v>7.5</v>
      </c>
      <c r="R822" s="5">
        <f t="shared" si="202"/>
        <v>0</v>
      </c>
      <c r="S822" s="5">
        <f t="shared" si="202"/>
        <v>0</v>
      </c>
      <c r="T822" s="5">
        <f t="shared" si="202"/>
        <v>0</v>
      </c>
      <c r="U822" s="5">
        <f t="shared" si="20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203"/>
        <v>4.125</v>
      </c>
      <c r="N823" s="5">
        <f t="shared" si="202"/>
        <v>5.625</v>
      </c>
      <c r="O823" s="5">
        <f t="shared" si="202"/>
        <v>6</v>
      </c>
      <c r="P823" s="5">
        <f t="shared" si="202"/>
        <v>7.5</v>
      </c>
      <c r="Q823" s="5">
        <f t="shared" si="202"/>
        <v>7.5</v>
      </c>
      <c r="R823" s="5">
        <f t="shared" si="202"/>
        <v>0</v>
      </c>
      <c r="S823" s="5">
        <f t="shared" si="202"/>
        <v>0</v>
      </c>
      <c r="T823" s="5">
        <f t="shared" si="202"/>
        <v>0</v>
      </c>
      <c r="U823" s="5">
        <f t="shared" si="20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813</v>
      </c>
      <c r="L824" s="133" t="s">
        <v>396</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203"/>
        <v>4.125</v>
      </c>
      <c r="N826" s="5">
        <f t="shared" si="202"/>
        <v>5.625</v>
      </c>
      <c r="O826" s="5">
        <f t="shared" si="202"/>
        <v>6</v>
      </c>
      <c r="P826" s="5">
        <f t="shared" si="202"/>
        <v>7.5</v>
      </c>
      <c r="Q826" s="5">
        <f t="shared" si="202"/>
        <v>7.5</v>
      </c>
      <c r="R826" s="5">
        <f t="shared" si="202"/>
        <v>0</v>
      </c>
      <c r="S826" s="5">
        <f t="shared" si="202"/>
        <v>0</v>
      </c>
      <c r="T826" s="5">
        <f t="shared" si="202"/>
        <v>0</v>
      </c>
      <c r="U826" s="5">
        <f t="shared" si="20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203"/>
        <v>4.125</v>
      </c>
      <c r="N827" s="5">
        <f t="shared" si="202"/>
        <v>5.625</v>
      </c>
      <c r="O827" s="5">
        <f t="shared" si="202"/>
        <v>6</v>
      </c>
      <c r="P827" s="5">
        <f t="shared" si="202"/>
        <v>7.5</v>
      </c>
      <c r="Q827" s="5">
        <f t="shared" si="202"/>
        <v>7.5</v>
      </c>
      <c r="R827" s="5">
        <f t="shared" si="202"/>
        <v>0</v>
      </c>
      <c r="S827" s="5">
        <f t="shared" si="202"/>
        <v>0</v>
      </c>
      <c r="T827" s="5">
        <f t="shared" si="202"/>
        <v>0</v>
      </c>
      <c r="U827" s="5">
        <f t="shared" si="20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203"/>
        <v>4.125</v>
      </c>
      <c r="N828" s="5">
        <f t="shared" si="202"/>
        <v>5.625</v>
      </c>
      <c r="O828" s="5">
        <f t="shared" si="202"/>
        <v>6</v>
      </c>
      <c r="P828" s="5">
        <f t="shared" si="202"/>
        <v>7.5</v>
      </c>
      <c r="Q828" s="5">
        <f t="shared" si="202"/>
        <v>7.5</v>
      </c>
      <c r="R828" s="5">
        <f t="shared" si="202"/>
        <v>0</v>
      </c>
      <c r="S828" s="5">
        <f t="shared" si="202"/>
        <v>0</v>
      </c>
      <c r="T828" s="5">
        <f t="shared" si="202"/>
        <v>0</v>
      </c>
      <c r="U828" s="5">
        <f t="shared" si="20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203"/>
        <v>4.125</v>
      </c>
      <c r="N829" s="5">
        <f t="shared" si="202"/>
        <v>5.625</v>
      </c>
      <c r="O829" s="5">
        <f t="shared" si="202"/>
        <v>6</v>
      </c>
      <c r="P829" s="5">
        <f t="shared" si="202"/>
        <v>7.5</v>
      </c>
      <c r="Q829" s="5">
        <f t="shared" si="202"/>
        <v>7.5</v>
      </c>
      <c r="R829" s="5">
        <f t="shared" si="202"/>
        <v>0</v>
      </c>
      <c r="S829" s="5">
        <f t="shared" si="202"/>
        <v>0</v>
      </c>
      <c r="T829" s="5">
        <f t="shared" si="202"/>
        <v>0</v>
      </c>
      <c r="U829" s="5">
        <f t="shared" si="20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203"/>
        <v>4.125</v>
      </c>
      <c r="N830" s="5">
        <f t="shared" si="202"/>
        <v>5.625</v>
      </c>
      <c r="O830" s="5">
        <f t="shared" si="202"/>
        <v>6</v>
      </c>
      <c r="P830" s="5">
        <f t="shared" si="202"/>
        <v>7.5</v>
      </c>
      <c r="Q830" s="5">
        <f t="shared" si="202"/>
        <v>7.5</v>
      </c>
      <c r="R830" s="5">
        <f t="shared" si="202"/>
        <v>0</v>
      </c>
      <c r="S830" s="5">
        <f t="shared" si="202"/>
        <v>0</v>
      </c>
      <c r="T830" s="5">
        <f t="shared" si="202"/>
        <v>0</v>
      </c>
      <c r="U830" s="5">
        <f t="shared" si="20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203"/>
        <v>4.125</v>
      </c>
      <c r="N831" s="5">
        <f t="shared" si="202"/>
        <v>5.625</v>
      </c>
      <c r="O831" s="5">
        <f t="shared" si="202"/>
        <v>6</v>
      </c>
      <c r="P831" s="5">
        <f t="shared" si="202"/>
        <v>7.5</v>
      </c>
      <c r="Q831" s="5">
        <f t="shared" si="202"/>
        <v>7.5</v>
      </c>
      <c r="R831" s="5">
        <f t="shared" si="202"/>
        <v>0</v>
      </c>
      <c r="S831" s="5">
        <f t="shared" si="202"/>
        <v>0</v>
      </c>
      <c r="T831" s="5">
        <f t="shared" si="202"/>
        <v>0</v>
      </c>
      <c r="U831" s="5">
        <f t="shared" si="20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203"/>
        <v>4.125</v>
      </c>
      <c r="N832" s="5">
        <f t="shared" si="202"/>
        <v>5.625</v>
      </c>
      <c r="O832" s="5">
        <f t="shared" si="202"/>
        <v>6</v>
      </c>
      <c r="P832" s="5">
        <f t="shared" si="202"/>
        <v>7.5</v>
      </c>
      <c r="Q832" s="5">
        <f t="shared" si="202"/>
        <v>7.5</v>
      </c>
      <c r="R832" s="5">
        <f t="shared" si="202"/>
        <v>0</v>
      </c>
      <c r="S832" s="5">
        <f t="shared" si="202"/>
        <v>0</v>
      </c>
      <c r="T832" s="5">
        <f t="shared" si="202"/>
        <v>0</v>
      </c>
      <c r="U832" s="5">
        <f t="shared" si="20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25">
      <c r="A833" s="136"/>
      <c r="B833" s="126"/>
      <c r="C833" s="108"/>
      <c r="D833" s="108"/>
      <c r="E833" s="108"/>
      <c r="F833" s="110"/>
      <c r="G833" s="112"/>
      <c r="H833" s="112"/>
      <c r="K833" s="133"/>
      <c r="L833" s="133" t="s">
        <v>151</v>
      </c>
      <c r="M833" s="5">
        <f t="shared" si="203"/>
        <v>4.125</v>
      </c>
      <c r="N833" s="5">
        <f t="shared" si="202"/>
        <v>5.625</v>
      </c>
      <c r="O833" s="5">
        <f t="shared" si="202"/>
        <v>6</v>
      </c>
      <c r="P833" s="5">
        <f t="shared" si="202"/>
        <v>7.5</v>
      </c>
      <c r="Q833" s="5">
        <f t="shared" si="202"/>
        <v>7.5</v>
      </c>
      <c r="R833" s="5">
        <f t="shared" si="202"/>
        <v>0</v>
      </c>
      <c r="S833" s="5">
        <f t="shared" si="202"/>
        <v>0</v>
      </c>
      <c r="T833" s="5">
        <f t="shared" si="202"/>
        <v>0</v>
      </c>
      <c r="U833" s="5">
        <f t="shared" si="20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25">
      <c r="A834" s="136"/>
      <c r="B834" s="126"/>
      <c r="C834" s="108"/>
      <c r="D834" s="108"/>
      <c r="E834" s="108"/>
      <c r="F834" s="110"/>
      <c r="G834" s="112"/>
      <c r="H834" s="112"/>
      <c r="K834" s="133" t="s">
        <v>814</v>
      </c>
      <c r="L834" s="133" t="s">
        <v>396</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25">
      <c r="A835" s="136"/>
      <c r="B835" s="126"/>
      <c r="C835" s="108"/>
      <c r="D835" s="108"/>
      <c r="E835" s="108"/>
      <c r="F835" s="110"/>
      <c r="G835" s="112"/>
      <c r="H835" s="112"/>
      <c r="K835" s="133"/>
      <c r="L835" s="133" t="s">
        <v>143</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25">
      <c r="A836" s="136"/>
      <c r="B836" s="126"/>
      <c r="C836" s="108"/>
      <c r="D836" s="108"/>
      <c r="E836" s="108"/>
      <c r="F836" s="110"/>
      <c r="G836" s="112"/>
      <c r="H836" s="112"/>
      <c r="K836" s="133"/>
      <c r="L836" s="133" t="s">
        <v>144</v>
      </c>
      <c r="M836" s="5">
        <f t="shared" si="203"/>
        <v>4.125</v>
      </c>
      <c r="N836" s="5">
        <f t="shared" si="202"/>
        <v>5.625</v>
      </c>
      <c r="O836" s="5">
        <f t="shared" si="202"/>
        <v>6</v>
      </c>
      <c r="P836" s="5">
        <f t="shared" si="202"/>
        <v>7.5</v>
      </c>
      <c r="Q836" s="5">
        <f t="shared" si="202"/>
        <v>7.5</v>
      </c>
      <c r="R836" s="5">
        <f t="shared" si="202"/>
        <v>0</v>
      </c>
      <c r="S836" s="5">
        <f t="shared" si="202"/>
        <v>0</v>
      </c>
      <c r="T836" s="5">
        <f t="shared" si="202"/>
        <v>0</v>
      </c>
      <c r="U836" s="5">
        <f t="shared" si="202"/>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25">
      <c r="A837" s="136"/>
      <c r="B837" s="126"/>
      <c r="C837" s="108"/>
      <c r="D837" s="108"/>
      <c r="E837" s="108"/>
      <c r="F837" s="110"/>
      <c r="G837" s="112"/>
      <c r="H837" s="112"/>
      <c r="K837" s="133"/>
      <c r="L837" s="133" t="s">
        <v>145</v>
      </c>
      <c r="M837" s="5">
        <f t="shared" si="203"/>
        <v>4.125</v>
      </c>
      <c r="N837" s="5">
        <f t="shared" si="202"/>
        <v>5.625</v>
      </c>
      <c r="O837" s="5">
        <f t="shared" si="202"/>
        <v>6</v>
      </c>
      <c r="P837" s="5">
        <f t="shared" si="202"/>
        <v>7.5</v>
      </c>
      <c r="Q837" s="5">
        <f t="shared" si="202"/>
        <v>7.5</v>
      </c>
      <c r="R837" s="5">
        <f t="shared" si="202"/>
        <v>0</v>
      </c>
      <c r="S837" s="5">
        <f t="shared" si="202"/>
        <v>0</v>
      </c>
      <c r="T837" s="5">
        <f t="shared" si="202"/>
        <v>0</v>
      </c>
      <c r="U837" s="5">
        <f t="shared" si="202"/>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25">
      <c r="A838" s="136"/>
      <c r="B838" s="126"/>
      <c r="C838" s="108"/>
      <c r="D838" s="108"/>
      <c r="E838" s="108"/>
      <c r="F838" s="110"/>
      <c r="G838" s="112"/>
      <c r="H838" s="112"/>
      <c r="K838" s="133"/>
      <c r="L838" s="133" t="s">
        <v>146</v>
      </c>
      <c r="M838" s="5">
        <f t="shared" si="203"/>
        <v>4.125</v>
      </c>
      <c r="N838" s="5">
        <f t="shared" si="202"/>
        <v>5.625</v>
      </c>
      <c r="O838" s="5">
        <f t="shared" si="202"/>
        <v>6</v>
      </c>
      <c r="P838" s="5">
        <f t="shared" si="202"/>
        <v>7.5</v>
      </c>
      <c r="Q838" s="5">
        <f t="shared" si="202"/>
        <v>7.5</v>
      </c>
      <c r="R838" s="5">
        <f t="shared" si="202"/>
        <v>0</v>
      </c>
      <c r="S838" s="5">
        <f t="shared" si="202"/>
        <v>0</v>
      </c>
      <c r="T838" s="5">
        <f t="shared" si="202"/>
        <v>0</v>
      </c>
      <c r="U838" s="5">
        <f t="shared" si="202"/>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25">
      <c r="A839" s="136"/>
      <c r="B839" s="126"/>
      <c r="C839" s="108"/>
      <c r="D839" s="108"/>
      <c r="E839" s="108"/>
      <c r="F839" s="110"/>
      <c r="G839" s="112"/>
      <c r="H839" s="112"/>
      <c r="K839" s="133"/>
      <c r="L839" s="133" t="s">
        <v>147</v>
      </c>
      <c r="M839" s="5">
        <f t="shared" si="203"/>
        <v>4.125</v>
      </c>
      <c r="N839" s="5">
        <f t="shared" si="202"/>
        <v>5.625</v>
      </c>
      <c r="O839" s="5">
        <f t="shared" si="202"/>
        <v>6</v>
      </c>
      <c r="P839" s="5">
        <f t="shared" si="202"/>
        <v>7.5</v>
      </c>
      <c r="Q839" s="5">
        <f t="shared" si="202"/>
        <v>7.5</v>
      </c>
      <c r="R839" s="5">
        <f t="shared" si="202"/>
        <v>0</v>
      </c>
      <c r="S839" s="5">
        <f t="shared" si="202"/>
        <v>0</v>
      </c>
      <c r="T839" s="5">
        <f t="shared" si="202"/>
        <v>0</v>
      </c>
      <c r="U839" s="5">
        <f t="shared" si="202"/>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25">
      <c r="A840" s="136"/>
      <c r="B840" s="126"/>
      <c r="C840" s="108"/>
      <c r="D840" s="108"/>
      <c r="E840" s="108"/>
      <c r="F840" s="110"/>
      <c r="G840" s="112"/>
      <c r="H840" s="112"/>
      <c r="K840" s="133"/>
      <c r="L840" s="133" t="s">
        <v>148</v>
      </c>
      <c r="M840" s="5">
        <f t="shared" si="203"/>
        <v>4.125</v>
      </c>
      <c r="N840" s="5">
        <f t="shared" si="202"/>
        <v>5.625</v>
      </c>
      <c r="O840" s="5">
        <f t="shared" si="202"/>
        <v>6</v>
      </c>
      <c r="P840" s="5">
        <f t="shared" si="202"/>
        <v>7.5</v>
      </c>
      <c r="Q840" s="5">
        <f t="shared" si="202"/>
        <v>7.5</v>
      </c>
      <c r="R840" s="5">
        <f t="shared" si="202"/>
        <v>0</v>
      </c>
      <c r="S840" s="5">
        <f t="shared" si="202"/>
        <v>0</v>
      </c>
      <c r="T840" s="5">
        <f t="shared" si="202"/>
        <v>0</v>
      </c>
      <c r="U840" s="5">
        <f t="shared" si="202"/>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25">
      <c r="A841" s="136"/>
      <c r="B841" s="126"/>
      <c r="C841" s="108"/>
      <c r="D841" s="108"/>
      <c r="E841" s="108"/>
      <c r="F841" s="110"/>
      <c r="G841" s="112"/>
      <c r="H841" s="112"/>
      <c r="K841" s="133"/>
      <c r="L841" s="133" t="s">
        <v>149</v>
      </c>
      <c r="M841" s="5">
        <f t="shared" si="203"/>
        <v>4.125</v>
      </c>
      <c r="N841" s="5">
        <f t="shared" si="202"/>
        <v>5.625</v>
      </c>
      <c r="O841" s="5">
        <f t="shared" si="202"/>
        <v>6</v>
      </c>
      <c r="P841" s="5">
        <f t="shared" si="202"/>
        <v>7.5</v>
      </c>
      <c r="Q841" s="5">
        <f t="shared" si="202"/>
        <v>7.5</v>
      </c>
      <c r="R841" s="5">
        <f t="shared" si="202"/>
        <v>0</v>
      </c>
      <c r="S841" s="5">
        <f t="shared" si="202"/>
        <v>0</v>
      </c>
      <c r="T841" s="5">
        <f t="shared" si="202"/>
        <v>0</v>
      </c>
      <c r="U841" s="5">
        <f t="shared" si="202"/>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25">
      <c r="A842" s="136"/>
      <c r="B842" s="126"/>
      <c r="C842" s="108"/>
      <c r="D842" s="108"/>
      <c r="E842" s="108"/>
      <c r="F842" s="110"/>
      <c r="G842" s="112"/>
      <c r="H842" s="112"/>
      <c r="K842" s="133"/>
      <c r="L842" s="133" t="s">
        <v>150</v>
      </c>
      <c r="M842" s="5">
        <f t="shared" si="203"/>
        <v>4.125</v>
      </c>
      <c r="N842" s="5">
        <f t="shared" si="202"/>
        <v>5.625</v>
      </c>
      <c r="O842" s="5">
        <f t="shared" si="202"/>
        <v>6</v>
      </c>
      <c r="P842" s="5">
        <f t="shared" si="202"/>
        <v>7.5</v>
      </c>
      <c r="Q842" s="5">
        <f t="shared" si="202"/>
        <v>7.5</v>
      </c>
      <c r="R842" s="5">
        <f t="shared" si="202"/>
        <v>0</v>
      </c>
      <c r="S842" s="5">
        <f t="shared" si="202"/>
        <v>0</v>
      </c>
      <c r="T842" s="5">
        <f t="shared" si="202"/>
        <v>0</v>
      </c>
      <c r="U842" s="5">
        <f t="shared" si="202"/>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25">
      <c r="A843" s="136"/>
      <c r="B843" s="126"/>
      <c r="C843" s="108"/>
      <c r="D843" s="108"/>
      <c r="E843" s="108"/>
      <c r="F843" s="110"/>
      <c r="G843" s="112"/>
      <c r="H843" s="112"/>
      <c r="K843" s="133"/>
      <c r="L843" s="133" t="s">
        <v>151</v>
      </c>
      <c r="M843" s="5">
        <f t="shared" si="203"/>
        <v>4.125</v>
      </c>
      <c r="N843" s="5">
        <f t="shared" si="202"/>
        <v>5.625</v>
      </c>
      <c r="O843" s="5">
        <f t="shared" si="202"/>
        <v>6</v>
      </c>
      <c r="P843" s="5">
        <f t="shared" si="202"/>
        <v>7.5</v>
      </c>
      <c r="Q843" s="5">
        <f t="shared" si="202"/>
        <v>7.5</v>
      </c>
      <c r="R843" s="5">
        <f t="shared" si="202"/>
        <v>0</v>
      </c>
      <c r="S843" s="5">
        <f t="shared" si="202"/>
        <v>0</v>
      </c>
      <c r="T843" s="5">
        <f t="shared" si="202"/>
        <v>0</v>
      </c>
      <c r="U843" s="5">
        <f t="shared" si="202"/>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5" outlineLevel="1" collapsed="1" x14ac:dyDescent="0.25">
      <c r="A844" s="136"/>
      <c r="B844" s="126"/>
      <c r="C844" s="91" t="s">
        <v>127</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128</v>
      </c>
      <c r="AE848" s="125" t="s">
        <v>129</v>
      </c>
      <c r="AF848" s="127"/>
    </row>
    <row r="849" spans="1:62" ht="12"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25">
      <c r="A853" s="136"/>
      <c r="B853" s="75"/>
      <c r="C853" s="84"/>
      <c r="D853" s="84">
        <v>53658.706903201055</v>
      </c>
      <c r="E853" s="84" t="s">
        <v>1</v>
      </c>
      <c r="F853" s="140"/>
      <c r="G853" s="141" t="s">
        <v>214</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84"/>
      <c r="D854" s="91"/>
      <c r="E854" s="92"/>
      <c r="F854" s="140"/>
      <c r="G854" s="140" t="s">
        <v>215</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c r="H858" s="700"/>
      <c r="I858" s="107" t="s">
        <v>217</v>
      </c>
      <c r="J858" s="92"/>
      <c r="K858" s="106"/>
      <c r="L858" s="106"/>
      <c r="M858" s="106"/>
      <c r="N858" s="106"/>
      <c r="O858" s="106"/>
      <c r="P858" s="106"/>
      <c r="Q858" s="106"/>
      <c r="R858" s="106"/>
      <c r="S858" s="973"/>
      <c r="T858" s="107" t="s">
        <v>218</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92"/>
      <c r="D859" s="92"/>
      <c r="E859" s="92"/>
      <c r="F859" s="92"/>
      <c r="G859" s="92" t="s">
        <v>216</v>
      </c>
      <c r="H859" s="700"/>
      <c r="I859" s="107" t="s">
        <v>219</v>
      </c>
      <c r="J859" s="107"/>
      <c r="K859" s="107"/>
      <c r="L859" s="725"/>
      <c r="M859" s="107"/>
      <c r="N859" s="107"/>
      <c r="O859" s="107"/>
      <c r="P859" s="107"/>
      <c r="Q859" s="107"/>
      <c r="R859" s="107"/>
      <c r="S859" s="973"/>
      <c r="T859" s="107" t="s">
        <v>220</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25">
      <c r="A860" s="136"/>
      <c r="B860" s="75"/>
      <c r="C860" s="108"/>
      <c r="D860" s="108"/>
      <c r="E860" s="108"/>
      <c r="F860" s="92"/>
      <c r="G860" s="92"/>
      <c r="H860" s="700"/>
      <c r="I860" s="725" t="str">
        <f t="shared" ref="I860:R860" si="204">J$141</f>
        <v>typ</v>
      </c>
      <c r="J860" s="725" t="str">
        <f t="shared" si="204"/>
        <v>z0</v>
      </c>
      <c r="K860" s="725" t="str">
        <f t="shared" si="204"/>
        <v>z1</v>
      </c>
      <c r="L860" s="725" t="str">
        <f t="shared" si="204"/>
        <v>z2</v>
      </c>
      <c r="M860" s="725" t="str">
        <f t="shared" si="204"/>
        <v>z3</v>
      </c>
      <c r="N860" s="725" t="str">
        <f t="shared" si="204"/>
        <v>z4</v>
      </c>
      <c r="O860" s="725" t="str">
        <f t="shared" si="204"/>
        <v>z5</v>
      </c>
      <c r="P860" s="725" t="str">
        <f t="shared" si="204"/>
        <v>z6</v>
      </c>
      <c r="Q860" s="725" t="str">
        <f t="shared" si="204"/>
        <v>z7</v>
      </c>
      <c r="R860" s="725" t="str">
        <f t="shared" si="204"/>
        <v>z8</v>
      </c>
      <c r="S860" s="973"/>
      <c r="T860" s="725" t="str">
        <f>J$141</f>
        <v>typ</v>
      </c>
      <c r="U860" s="725" t="str">
        <f t="shared" ref="U860:AC860" si="205">K$141</f>
        <v>z0</v>
      </c>
      <c r="V860" s="725" t="str">
        <f t="shared" si="205"/>
        <v>z1</v>
      </c>
      <c r="W860" s="725" t="str">
        <f t="shared" si="205"/>
        <v>z2</v>
      </c>
      <c r="X860" s="725" t="str">
        <f t="shared" si="205"/>
        <v>z3</v>
      </c>
      <c r="Y860" s="725" t="str">
        <f t="shared" si="205"/>
        <v>z4</v>
      </c>
      <c r="Z860" s="725" t="str">
        <f t="shared" si="205"/>
        <v>z5</v>
      </c>
      <c r="AA860" s="725" t="str">
        <f t="shared" si="205"/>
        <v>z6</v>
      </c>
      <c r="AB860" s="725" t="str">
        <f t="shared" si="205"/>
        <v>z7</v>
      </c>
      <c r="AC860" s="725" t="str">
        <f t="shared" si="205"/>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92"/>
      <c r="G861" s="92"/>
      <c r="H861" s="700"/>
      <c r="I861" s="109" t="s">
        <v>124</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398</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49"/>
      <c r="G864" s="203" t="s">
        <v>399</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400</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401</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402</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403</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404</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405</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56"/>
      <c r="G871" s="203" t="s">
        <v>406</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49"/>
      <c r="G872" s="203" t="s">
        <v>407</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customHeight="1" outlineLevel="1" x14ac:dyDescent="0.25">
      <c r="A875" s="136"/>
      <c r="B875" s="75"/>
      <c r="C875" s="91" t="s">
        <v>127</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129</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customHeight="1" outlineLevel="1" x14ac:dyDescent="0.2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25">
      <c r="A881" s="136"/>
      <c r="B881" s="137"/>
      <c r="C881" s="84"/>
      <c r="D881" s="84">
        <v>9535.2401303751758</v>
      </c>
      <c r="E881" s="84" t="s">
        <v>1</v>
      </c>
      <c r="F881" s="140"/>
      <c r="G881" s="141" t="s">
        <v>914</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84"/>
      <c r="D882" s="91"/>
      <c r="E882" s="92"/>
      <c r="F882" s="140"/>
      <c r="G882" s="140" t="s">
        <v>221</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92"/>
      <c r="D887" s="92"/>
      <c r="E887" s="92"/>
      <c r="F887" s="92"/>
      <c r="G887" s="92"/>
      <c r="H887" s="92"/>
      <c r="I887" s="92"/>
      <c r="J887" s="92" t="s">
        <v>216</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92"/>
      <c r="G888" s="92"/>
      <c r="H888" s="92"/>
      <c r="I888" s="92"/>
      <c r="J888" s="107" t="s">
        <v>222</v>
      </c>
      <c r="K888" s="107" t="s">
        <v>397</v>
      </c>
      <c r="L888" s="107" t="s">
        <v>59</v>
      </c>
      <c r="M888" s="107" t="s">
        <v>60</v>
      </c>
      <c r="N888" s="107" t="s">
        <v>61</v>
      </c>
      <c r="O888" s="250" t="s">
        <v>62</v>
      </c>
      <c r="P888" s="250" t="s">
        <v>900</v>
      </c>
      <c r="Q888" s="250" t="s">
        <v>901</v>
      </c>
      <c r="R888" s="725" t="s">
        <v>902</v>
      </c>
      <c r="S888" s="725" t="s">
        <v>1224</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t="s">
        <v>838</v>
      </c>
      <c r="J889" s="203" t="s">
        <v>398</v>
      </c>
      <c r="K889" s="132">
        <v>1000</v>
      </c>
      <c r="L889" s="5">
        <f t="shared" ref="L889:S898" si="206">$K889</f>
        <v>1000</v>
      </c>
      <c r="M889" s="5">
        <f t="shared" si="206"/>
        <v>1000</v>
      </c>
      <c r="N889" s="5">
        <f t="shared" si="206"/>
        <v>1000</v>
      </c>
      <c r="O889" s="5">
        <f t="shared" si="206"/>
        <v>1000</v>
      </c>
      <c r="P889" s="5">
        <f t="shared" si="206"/>
        <v>1000</v>
      </c>
      <c r="Q889" s="5">
        <f t="shared" si="206"/>
        <v>1000</v>
      </c>
      <c r="R889" s="5">
        <f t="shared" si="206"/>
        <v>1000</v>
      </c>
      <c r="S889" s="5">
        <f t="shared" si="206"/>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399</v>
      </c>
      <c r="K890" s="132">
        <v>100</v>
      </c>
      <c r="L890" s="5">
        <f t="shared" si="206"/>
        <v>100</v>
      </c>
      <c r="M890" s="5">
        <f t="shared" si="206"/>
        <v>100</v>
      </c>
      <c r="N890" s="5">
        <f t="shared" si="206"/>
        <v>100</v>
      </c>
      <c r="O890" s="5">
        <f t="shared" si="206"/>
        <v>100</v>
      </c>
      <c r="P890" s="5">
        <f t="shared" si="206"/>
        <v>100</v>
      </c>
      <c r="Q890" s="5">
        <f t="shared" si="206"/>
        <v>100</v>
      </c>
      <c r="R890" s="5">
        <f t="shared" si="206"/>
        <v>100</v>
      </c>
      <c r="S890" s="5">
        <f t="shared" si="206"/>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400</v>
      </c>
      <c r="K891" s="132">
        <v>100</v>
      </c>
      <c r="L891" s="5">
        <f t="shared" si="206"/>
        <v>100</v>
      </c>
      <c r="M891" s="5">
        <f t="shared" si="206"/>
        <v>100</v>
      </c>
      <c r="N891" s="5">
        <f t="shared" si="206"/>
        <v>100</v>
      </c>
      <c r="O891" s="5">
        <f t="shared" si="206"/>
        <v>100</v>
      </c>
      <c r="P891" s="5">
        <f t="shared" si="206"/>
        <v>100</v>
      </c>
      <c r="Q891" s="5">
        <f t="shared" si="206"/>
        <v>100</v>
      </c>
      <c r="R891" s="5">
        <f t="shared" si="206"/>
        <v>100</v>
      </c>
      <c r="S891" s="5">
        <f t="shared" si="206"/>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401</v>
      </c>
      <c r="K892" s="132">
        <v>100</v>
      </c>
      <c r="L892" s="5">
        <f t="shared" si="206"/>
        <v>100</v>
      </c>
      <c r="M892" s="5">
        <f t="shared" si="206"/>
        <v>100</v>
      </c>
      <c r="N892" s="5">
        <f t="shared" si="206"/>
        <v>100</v>
      </c>
      <c r="O892" s="5">
        <f t="shared" si="206"/>
        <v>100</v>
      </c>
      <c r="P892" s="5">
        <f t="shared" si="206"/>
        <v>100</v>
      </c>
      <c r="Q892" s="5">
        <f t="shared" si="206"/>
        <v>100</v>
      </c>
      <c r="R892" s="5">
        <f t="shared" si="206"/>
        <v>100</v>
      </c>
      <c r="S892" s="5">
        <f t="shared" si="206"/>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402</v>
      </c>
      <c r="K893" s="132">
        <v>100</v>
      </c>
      <c r="L893" s="5">
        <f t="shared" si="206"/>
        <v>100</v>
      </c>
      <c r="M893" s="5">
        <f t="shared" si="206"/>
        <v>100</v>
      </c>
      <c r="N893" s="5">
        <f t="shared" si="206"/>
        <v>100</v>
      </c>
      <c r="O893" s="5">
        <f t="shared" si="206"/>
        <v>100</v>
      </c>
      <c r="P893" s="5">
        <f t="shared" si="206"/>
        <v>100</v>
      </c>
      <c r="Q893" s="5">
        <f t="shared" si="206"/>
        <v>100</v>
      </c>
      <c r="R893" s="5">
        <f t="shared" si="206"/>
        <v>100</v>
      </c>
      <c r="S893" s="5">
        <f t="shared" si="206"/>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403</v>
      </c>
      <c r="K894" s="132">
        <v>1500</v>
      </c>
      <c r="L894" s="5">
        <f t="shared" si="206"/>
        <v>1500</v>
      </c>
      <c r="M894" s="5">
        <f t="shared" si="206"/>
        <v>1500</v>
      </c>
      <c r="N894" s="5">
        <f t="shared" si="206"/>
        <v>1500</v>
      </c>
      <c r="O894" s="5">
        <f t="shared" si="206"/>
        <v>1500</v>
      </c>
      <c r="P894" s="5">
        <f t="shared" si="206"/>
        <v>1500</v>
      </c>
      <c r="Q894" s="5">
        <f t="shared" si="206"/>
        <v>1500</v>
      </c>
      <c r="R894" s="5">
        <f t="shared" si="206"/>
        <v>1500</v>
      </c>
      <c r="S894" s="5">
        <f t="shared" si="206"/>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404</v>
      </c>
      <c r="K895" s="132">
        <v>1500</v>
      </c>
      <c r="L895" s="5">
        <f t="shared" si="206"/>
        <v>1500</v>
      </c>
      <c r="M895" s="5">
        <f t="shared" si="206"/>
        <v>1500</v>
      </c>
      <c r="N895" s="5">
        <f t="shared" si="206"/>
        <v>1500</v>
      </c>
      <c r="O895" s="5">
        <f t="shared" si="206"/>
        <v>1500</v>
      </c>
      <c r="P895" s="5">
        <f t="shared" si="206"/>
        <v>1500</v>
      </c>
      <c r="Q895" s="5">
        <f t="shared" si="206"/>
        <v>1500</v>
      </c>
      <c r="R895" s="5">
        <f t="shared" si="206"/>
        <v>1500</v>
      </c>
      <c r="S895" s="5">
        <f t="shared" si="206"/>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405</v>
      </c>
      <c r="K896" s="132">
        <v>1500</v>
      </c>
      <c r="L896" s="5">
        <f t="shared" si="206"/>
        <v>1500</v>
      </c>
      <c r="M896" s="5">
        <f t="shared" si="206"/>
        <v>1500</v>
      </c>
      <c r="N896" s="5">
        <f t="shared" si="206"/>
        <v>1500</v>
      </c>
      <c r="O896" s="5">
        <f t="shared" si="206"/>
        <v>1500</v>
      </c>
      <c r="P896" s="5">
        <f t="shared" si="206"/>
        <v>1500</v>
      </c>
      <c r="Q896" s="5">
        <f t="shared" si="206"/>
        <v>1500</v>
      </c>
      <c r="R896" s="5">
        <f t="shared" si="206"/>
        <v>1500</v>
      </c>
      <c r="S896" s="5">
        <f t="shared" si="206"/>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406</v>
      </c>
      <c r="K897" s="132">
        <v>1500</v>
      </c>
      <c r="L897" s="5">
        <f t="shared" si="206"/>
        <v>1500</v>
      </c>
      <c r="M897" s="5">
        <f t="shared" si="206"/>
        <v>1500</v>
      </c>
      <c r="N897" s="5">
        <f t="shared" si="206"/>
        <v>1500</v>
      </c>
      <c r="O897" s="5">
        <f t="shared" si="206"/>
        <v>1500</v>
      </c>
      <c r="P897" s="5">
        <f t="shared" si="206"/>
        <v>1500</v>
      </c>
      <c r="Q897" s="5">
        <f t="shared" si="206"/>
        <v>1500</v>
      </c>
      <c r="R897" s="5">
        <f t="shared" si="206"/>
        <v>1500</v>
      </c>
      <c r="S897" s="5">
        <f t="shared" si="206"/>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25">
      <c r="A898" s="136"/>
      <c r="B898" s="137"/>
      <c r="C898" s="108"/>
      <c r="D898" s="108"/>
      <c r="E898" s="108"/>
      <c r="F898" s="149"/>
      <c r="G898" s="116"/>
      <c r="H898" s="116"/>
      <c r="I898" s="116"/>
      <c r="J898" s="203" t="s">
        <v>407</v>
      </c>
      <c r="K898" s="132">
        <v>1250</v>
      </c>
      <c r="L898" s="5">
        <f t="shared" si="206"/>
        <v>1250</v>
      </c>
      <c r="M898" s="5">
        <f t="shared" si="206"/>
        <v>1250</v>
      </c>
      <c r="N898" s="5">
        <f t="shared" si="206"/>
        <v>1250</v>
      </c>
      <c r="O898" s="5">
        <f t="shared" si="206"/>
        <v>1250</v>
      </c>
      <c r="P898" s="5">
        <f t="shared" si="206"/>
        <v>1250</v>
      </c>
      <c r="Q898" s="5">
        <f t="shared" si="206"/>
        <v>1250</v>
      </c>
      <c r="R898" s="5">
        <f t="shared" si="206"/>
        <v>1250</v>
      </c>
      <c r="S898" s="5">
        <f t="shared" si="206"/>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411</v>
      </c>
      <c r="J899" s="133" t="s">
        <v>396</v>
      </c>
      <c r="K899" s="132">
        <v>100</v>
      </c>
      <c r="L899" s="5">
        <f>$K899</f>
        <v>100</v>
      </c>
      <c r="M899" s="5">
        <f t="shared" ref="M899:S914" si="207">$K899</f>
        <v>100</v>
      </c>
      <c r="N899" s="5">
        <f t="shared" si="207"/>
        <v>100</v>
      </c>
      <c r="O899" s="5">
        <f t="shared" si="207"/>
        <v>100</v>
      </c>
      <c r="P899" s="5">
        <f t="shared" si="207"/>
        <v>100</v>
      </c>
      <c r="Q899" s="5">
        <f t="shared" si="207"/>
        <v>100</v>
      </c>
      <c r="R899" s="5">
        <f t="shared" si="207"/>
        <v>100</v>
      </c>
      <c r="S899" s="5">
        <f t="shared" si="207"/>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25">
      <c r="A900" s="136"/>
      <c r="B900" s="126"/>
      <c r="C900" s="108"/>
      <c r="D900" s="108"/>
      <c r="E900" s="108"/>
      <c r="F900" s="110"/>
      <c r="G900" s="112"/>
      <c r="H900" s="112"/>
      <c r="I900" s="133"/>
      <c r="J900" s="133" t="s">
        <v>143</v>
      </c>
      <c r="K900" s="132">
        <v>100</v>
      </c>
      <c r="L900" s="5">
        <f t="shared" ref="L900:S931" si="208">$K900</f>
        <v>100</v>
      </c>
      <c r="M900" s="5">
        <f t="shared" si="207"/>
        <v>100</v>
      </c>
      <c r="N900" s="5">
        <f t="shared" si="207"/>
        <v>100</v>
      </c>
      <c r="O900" s="5">
        <f t="shared" si="207"/>
        <v>100</v>
      </c>
      <c r="P900" s="5">
        <f t="shared" si="207"/>
        <v>100</v>
      </c>
      <c r="Q900" s="5">
        <f t="shared" si="207"/>
        <v>100</v>
      </c>
      <c r="R900" s="5">
        <f t="shared" si="207"/>
        <v>100</v>
      </c>
      <c r="S900" s="5">
        <f t="shared" si="207"/>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25">
      <c r="A901" s="136"/>
      <c r="B901" s="126"/>
      <c r="C901" s="108"/>
      <c r="D901" s="108"/>
      <c r="E901" s="108"/>
      <c r="F901" s="110"/>
      <c r="G901" s="112"/>
      <c r="H901" s="112"/>
      <c r="I901" s="133"/>
      <c r="J901" s="133" t="s">
        <v>144</v>
      </c>
      <c r="K901" s="132">
        <v>100</v>
      </c>
      <c r="L901" s="5">
        <f t="shared" si="208"/>
        <v>100</v>
      </c>
      <c r="M901" s="5">
        <f t="shared" si="207"/>
        <v>100</v>
      </c>
      <c r="N901" s="5">
        <f t="shared" si="207"/>
        <v>100</v>
      </c>
      <c r="O901" s="5">
        <f t="shared" si="207"/>
        <v>100</v>
      </c>
      <c r="P901" s="5">
        <f t="shared" si="207"/>
        <v>100</v>
      </c>
      <c r="Q901" s="5">
        <f t="shared" si="207"/>
        <v>100</v>
      </c>
      <c r="R901" s="5">
        <f t="shared" si="207"/>
        <v>100</v>
      </c>
      <c r="S901" s="5">
        <f t="shared" si="207"/>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25">
      <c r="A902" s="136"/>
      <c r="B902" s="126"/>
      <c r="C902" s="108"/>
      <c r="D902" s="108"/>
      <c r="E902" s="108"/>
      <c r="F902" s="110"/>
      <c r="G902" s="112"/>
      <c r="H902" s="112"/>
      <c r="I902" s="133"/>
      <c r="J902" s="133" t="s">
        <v>145</v>
      </c>
      <c r="K902" s="132">
        <v>100</v>
      </c>
      <c r="L902" s="5">
        <f t="shared" si="208"/>
        <v>100</v>
      </c>
      <c r="M902" s="5">
        <f t="shared" si="207"/>
        <v>100</v>
      </c>
      <c r="N902" s="5">
        <f t="shared" si="207"/>
        <v>100</v>
      </c>
      <c r="O902" s="5">
        <f t="shared" si="207"/>
        <v>100</v>
      </c>
      <c r="P902" s="5">
        <f t="shared" si="207"/>
        <v>100</v>
      </c>
      <c r="Q902" s="5">
        <f t="shared" si="207"/>
        <v>100</v>
      </c>
      <c r="R902" s="5">
        <f t="shared" si="207"/>
        <v>100</v>
      </c>
      <c r="S902" s="5">
        <f t="shared" si="207"/>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25">
      <c r="A903" s="136"/>
      <c r="B903" s="126"/>
      <c r="C903" s="108"/>
      <c r="D903" s="108"/>
      <c r="E903" s="108"/>
      <c r="F903" s="110"/>
      <c r="G903" s="112"/>
      <c r="H903" s="112"/>
      <c r="I903" s="133"/>
      <c r="J903" s="133" t="s">
        <v>146</v>
      </c>
      <c r="K903" s="132">
        <v>100</v>
      </c>
      <c r="L903" s="5">
        <f t="shared" si="208"/>
        <v>100</v>
      </c>
      <c r="M903" s="5">
        <f t="shared" si="207"/>
        <v>100</v>
      </c>
      <c r="N903" s="5">
        <f t="shared" si="207"/>
        <v>100</v>
      </c>
      <c r="O903" s="5">
        <f t="shared" si="207"/>
        <v>100</v>
      </c>
      <c r="P903" s="5">
        <f t="shared" si="207"/>
        <v>100</v>
      </c>
      <c r="Q903" s="5">
        <f t="shared" si="207"/>
        <v>100</v>
      </c>
      <c r="R903" s="5">
        <f t="shared" si="207"/>
        <v>100</v>
      </c>
      <c r="S903" s="5">
        <f t="shared" si="207"/>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25">
      <c r="A904" s="136"/>
      <c r="B904" s="126"/>
      <c r="C904" s="108"/>
      <c r="D904" s="108"/>
      <c r="E904" s="108"/>
      <c r="F904" s="110"/>
      <c r="G904" s="112"/>
      <c r="H904" s="112"/>
      <c r="I904" s="133"/>
      <c r="J904" s="133" t="s">
        <v>147</v>
      </c>
      <c r="K904" s="132">
        <v>1500</v>
      </c>
      <c r="L904" s="5">
        <f t="shared" si="208"/>
        <v>1500</v>
      </c>
      <c r="M904" s="5">
        <f t="shared" si="207"/>
        <v>1500</v>
      </c>
      <c r="N904" s="5">
        <f t="shared" si="207"/>
        <v>1500</v>
      </c>
      <c r="O904" s="5">
        <f t="shared" si="207"/>
        <v>1500</v>
      </c>
      <c r="P904" s="5">
        <f t="shared" si="207"/>
        <v>1500</v>
      </c>
      <c r="Q904" s="5">
        <f t="shared" si="207"/>
        <v>1500</v>
      </c>
      <c r="R904" s="5">
        <f t="shared" si="207"/>
        <v>1500</v>
      </c>
      <c r="S904" s="5">
        <f t="shared" si="207"/>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25">
      <c r="A905" s="136"/>
      <c r="B905" s="126"/>
      <c r="C905" s="108"/>
      <c r="D905" s="108"/>
      <c r="E905" s="108"/>
      <c r="F905" s="110"/>
      <c r="G905" s="112"/>
      <c r="H905" s="112"/>
      <c r="I905" s="133"/>
      <c r="J905" s="133" t="s">
        <v>148</v>
      </c>
      <c r="K905" s="132">
        <v>1500</v>
      </c>
      <c r="L905" s="5">
        <f t="shared" si="208"/>
        <v>1500</v>
      </c>
      <c r="M905" s="5">
        <f t="shared" si="207"/>
        <v>1500</v>
      </c>
      <c r="N905" s="5">
        <f t="shared" si="207"/>
        <v>1500</v>
      </c>
      <c r="O905" s="5">
        <f t="shared" si="207"/>
        <v>1500</v>
      </c>
      <c r="P905" s="5">
        <f t="shared" si="207"/>
        <v>1500</v>
      </c>
      <c r="Q905" s="5">
        <f t="shared" si="207"/>
        <v>1500</v>
      </c>
      <c r="R905" s="5">
        <f t="shared" si="207"/>
        <v>1500</v>
      </c>
      <c r="S905" s="5">
        <f t="shared" si="207"/>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25">
      <c r="A906" s="136"/>
      <c r="B906" s="126"/>
      <c r="C906" s="108"/>
      <c r="D906" s="108"/>
      <c r="E906" s="108"/>
      <c r="F906" s="110"/>
      <c r="G906" s="112"/>
      <c r="H906" s="112"/>
      <c r="I906" s="133"/>
      <c r="J906" s="133" t="s">
        <v>149</v>
      </c>
      <c r="K906" s="132">
        <v>1500</v>
      </c>
      <c r="L906" s="5">
        <f t="shared" si="208"/>
        <v>1500</v>
      </c>
      <c r="M906" s="5">
        <f t="shared" si="207"/>
        <v>1500</v>
      </c>
      <c r="N906" s="5">
        <f t="shared" si="207"/>
        <v>1500</v>
      </c>
      <c r="O906" s="5">
        <f t="shared" si="207"/>
        <v>1500</v>
      </c>
      <c r="P906" s="5">
        <f t="shared" si="207"/>
        <v>1500</v>
      </c>
      <c r="Q906" s="5">
        <f t="shared" si="207"/>
        <v>1500</v>
      </c>
      <c r="R906" s="5">
        <f t="shared" si="207"/>
        <v>1500</v>
      </c>
      <c r="S906" s="5">
        <f t="shared" si="207"/>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25">
      <c r="A907" s="136"/>
      <c r="B907" s="126"/>
      <c r="C907" s="108"/>
      <c r="D907" s="108"/>
      <c r="E907" s="108"/>
      <c r="F907" s="110"/>
      <c r="G907" s="112"/>
      <c r="H907" s="112"/>
      <c r="I907" s="133"/>
      <c r="J907" s="133" t="s">
        <v>150</v>
      </c>
      <c r="K907" s="132">
        <v>1250</v>
      </c>
      <c r="L907" s="5">
        <f t="shared" si="208"/>
        <v>1250</v>
      </c>
      <c r="M907" s="5">
        <f t="shared" si="207"/>
        <v>1250</v>
      </c>
      <c r="N907" s="5">
        <f t="shared" si="207"/>
        <v>1250</v>
      </c>
      <c r="O907" s="5">
        <f t="shared" si="207"/>
        <v>1250</v>
      </c>
      <c r="P907" s="5">
        <f t="shared" si="207"/>
        <v>1250</v>
      </c>
      <c r="Q907" s="5">
        <f t="shared" si="207"/>
        <v>1250</v>
      </c>
      <c r="R907" s="5">
        <f t="shared" si="207"/>
        <v>1250</v>
      </c>
      <c r="S907" s="5">
        <f t="shared" si="207"/>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25">
      <c r="A908" s="136"/>
      <c r="B908" s="126"/>
      <c r="C908" s="108"/>
      <c r="D908" s="108"/>
      <c r="E908" s="108"/>
      <c r="F908" s="110"/>
      <c r="G908" s="112"/>
      <c r="H908" s="112"/>
      <c r="I908" s="133"/>
      <c r="J908" s="133" t="s">
        <v>151</v>
      </c>
      <c r="K908" s="132">
        <v>1000</v>
      </c>
      <c r="L908" s="5">
        <f t="shared" si="208"/>
        <v>1000</v>
      </c>
      <c r="M908" s="5">
        <f t="shared" si="207"/>
        <v>1000</v>
      </c>
      <c r="N908" s="5">
        <f t="shared" si="207"/>
        <v>1000</v>
      </c>
      <c r="O908" s="5">
        <f t="shared" si="207"/>
        <v>1000</v>
      </c>
      <c r="P908" s="5">
        <f t="shared" si="207"/>
        <v>1000</v>
      </c>
      <c r="Q908" s="5">
        <f t="shared" si="207"/>
        <v>1000</v>
      </c>
      <c r="R908" s="5">
        <f t="shared" si="207"/>
        <v>1000</v>
      </c>
      <c r="S908" s="5">
        <f t="shared" si="207"/>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25">
      <c r="A909" s="136"/>
      <c r="B909" s="126"/>
      <c r="C909" s="108"/>
      <c r="D909" s="108"/>
      <c r="E909" s="108"/>
      <c r="F909" s="110"/>
      <c r="G909" s="112"/>
      <c r="H909" s="112"/>
      <c r="I909" s="133" t="s">
        <v>807</v>
      </c>
      <c r="J909" s="133" t="s">
        <v>396</v>
      </c>
      <c r="K909" s="132">
        <v>100</v>
      </c>
      <c r="L909" s="5">
        <f t="shared" si="208"/>
        <v>100</v>
      </c>
      <c r="M909" s="5">
        <f t="shared" si="207"/>
        <v>100</v>
      </c>
      <c r="N909" s="5">
        <f t="shared" si="207"/>
        <v>100</v>
      </c>
      <c r="O909" s="5">
        <f t="shared" si="207"/>
        <v>100</v>
      </c>
      <c r="P909" s="5">
        <f t="shared" si="207"/>
        <v>100</v>
      </c>
      <c r="Q909" s="5">
        <f t="shared" si="207"/>
        <v>100</v>
      </c>
      <c r="R909" s="5">
        <f t="shared" si="207"/>
        <v>100</v>
      </c>
      <c r="S909" s="5">
        <f t="shared" si="207"/>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25">
      <c r="A910" s="136"/>
      <c r="B910" s="126"/>
      <c r="C910" s="108"/>
      <c r="D910" s="108"/>
      <c r="E910" s="108"/>
      <c r="F910" s="110"/>
      <c r="G910" s="112"/>
      <c r="H910" s="112"/>
      <c r="I910" s="133"/>
      <c r="J910" s="133" t="s">
        <v>143</v>
      </c>
      <c r="K910" s="132">
        <v>100</v>
      </c>
      <c r="L910" s="5">
        <f t="shared" si="208"/>
        <v>100</v>
      </c>
      <c r="M910" s="5">
        <f t="shared" si="207"/>
        <v>100</v>
      </c>
      <c r="N910" s="5">
        <f t="shared" si="207"/>
        <v>100</v>
      </c>
      <c r="O910" s="5">
        <f t="shared" si="207"/>
        <v>100</v>
      </c>
      <c r="P910" s="5">
        <f t="shared" si="207"/>
        <v>100</v>
      </c>
      <c r="Q910" s="5">
        <f t="shared" si="207"/>
        <v>100</v>
      </c>
      <c r="R910" s="5">
        <f t="shared" si="207"/>
        <v>100</v>
      </c>
      <c r="S910" s="5">
        <f t="shared" si="207"/>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25">
      <c r="A911" s="136"/>
      <c r="B911" s="126"/>
      <c r="C911" s="108"/>
      <c r="D911" s="108"/>
      <c r="E911" s="108"/>
      <c r="F911" s="110"/>
      <c r="G911" s="112"/>
      <c r="H911" s="112"/>
      <c r="I911" s="133"/>
      <c r="J911" s="133" t="s">
        <v>144</v>
      </c>
      <c r="K911" s="132">
        <v>100</v>
      </c>
      <c r="L911" s="5">
        <f t="shared" si="208"/>
        <v>100</v>
      </c>
      <c r="M911" s="5">
        <f t="shared" si="207"/>
        <v>100</v>
      </c>
      <c r="N911" s="5">
        <f t="shared" si="207"/>
        <v>100</v>
      </c>
      <c r="O911" s="5">
        <f t="shared" si="207"/>
        <v>100</v>
      </c>
      <c r="P911" s="5">
        <f t="shared" si="207"/>
        <v>100</v>
      </c>
      <c r="Q911" s="5">
        <f t="shared" si="207"/>
        <v>100</v>
      </c>
      <c r="R911" s="5">
        <f t="shared" si="207"/>
        <v>100</v>
      </c>
      <c r="S911" s="5">
        <f t="shared" si="207"/>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25">
      <c r="A912" s="136"/>
      <c r="B912" s="126"/>
      <c r="C912" s="108"/>
      <c r="D912" s="108"/>
      <c r="E912" s="108"/>
      <c r="F912" s="110"/>
      <c r="G912" s="112"/>
      <c r="H912" s="112"/>
      <c r="I912" s="133"/>
      <c r="J912" s="133" t="s">
        <v>145</v>
      </c>
      <c r="K912" s="132">
        <v>100</v>
      </c>
      <c r="L912" s="5">
        <f t="shared" si="208"/>
        <v>100</v>
      </c>
      <c r="M912" s="5">
        <f t="shared" si="207"/>
        <v>100</v>
      </c>
      <c r="N912" s="5">
        <f t="shared" si="207"/>
        <v>100</v>
      </c>
      <c r="O912" s="5">
        <f t="shared" si="207"/>
        <v>100</v>
      </c>
      <c r="P912" s="5">
        <f t="shared" si="207"/>
        <v>100</v>
      </c>
      <c r="Q912" s="5">
        <f t="shared" si="207"/>
        <v>100</v>
      </c>
      <c r="R912" s="5">
        <f t="shared" si="207"/>
        <v>100</v>
      </c>
      <c r="S912" s="5">
        <f t="shared" si="207"/>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08"/>
        <v>100</v>
      </c>
      <c r="M913" s="5">
        <f t="shared" si="207"/>
        <v>100</v>
      </c>
      <c r="N913" s="5">
        <f t="shared" si="207"/>
        <v>100</v>
      </c>
      <c r="O913" s="5">
        <f t="shared" si="207"/>
        <v>100</v>
      </c>
      <c r="P913" s="5">
        <f t="shared" si="207"/>
        <v>100</v>
      </c>
      <c r="Q913" s="5">
        <f t="shared" si="207"/>
        <v>100</v>
      </c>
      <c r="R913" s="5">
        <f t="shared" si="207"/>
        <v>100</v>
      </c>
      <c r="S913" s="5">
        <f t="shared" si="207"/>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08"/>
        <v>1500</v>
      </c>
      <c r="M914" s="5">
        <f t="shared" si="207"/>
        <v>1500</v>
      </c>
      <c r="N914" s="5">
        <f t="shared" si="207"/>
        <v>1500</v>
      </c>
      <c r="O914" s="5">
        <f t="shared" si="207"/>
        <v>1500</v>
      </c>
      <c r="P914" s="5">
        <f t="shared" si="207"/>
        <v>1500</v>
      </c>
      <c r="Q914" s="5">
        <f t="shared" si="207"/>
        <v>1500</v>
      </c>
      <c r="R914" s="5">
        <f t="shared" si="207"/>
        <v>1500</v>
      </c>
      <c r="S914" s="5">
        <f t="shared" si="207"/>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08"/>
        <v>1500</v>
      </c>
      <c r="M915" s="5">
        <f t="shared" si="208"/>
        <v>1500</v>
      </c>
      <c r="N915" s="5">
        <f t="shared" si="208"/>
        <v>1500</v>
      </c>
      <c r="O915" s="5">
        <f t="shared" si="208"/>
        <v>1500</v>
      </c>
      <c r="P915" s="5">
        <f t="shared" si="208"/>
        <v>1500</v>
      </c>
      <c r="Q915" s="5">
        <f t="shared" si="208"/>
        <v>1500</v>
      </c>
      <c r="R915" s="5">
        <f t="shared" si="208"/>
        <v>1500</v>
      </c>
      <c r="S915" s="5">
        <f t="shared" si="208"/>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08"/>
        <v>1500</v>
      </c>
      <c r="M916" s="5">
        <f t="shared" si="208"/>
        <v>1500</v>
      </c>
      <c r="N916" s="5">
        <f t="shared" si="208"/>
        <v>1500</v>
      </c>
      <c r="O916" s="5">
        <f t="shared" si="208"/>
        <v>1500</v>
      </c>
      <c r="P916" s="5">
        <f t="shared" si="208"/>
        <v>1500</v>
      </c>
      <c r="Q916" s="5">
        <f t="shared" si="208"/>
        <v>1500</v>
      </c>
      <c r="R916" s="5">
        <f t="shared" si="208"/>
        <v>1500</v>
      </c>
      <c r="S916" s="5">
        <f t="shared" si="208"/>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08"/>
        <v>1250</v>
      </c>
      <c r="M917" s="5">
        <f t="shared" si="208"/>
        <v>1250</v>
      </c>
      <c r="N917" s="5">
        <f t="shared" si="208"/>
        <v>1250</v>
      </c>
      <c r="O917" s="5">
        <f t="shared" si="208"/>
        <v>1250</v>
      </c>
      <c r="P917" s="5">
        <f t="shared" si="208"/>
        <v>1250</v>
      </c>
      <c r="Q917" s="5">
        <f t="shared" si="208"/>
        <v>1250</v>
      </c>
      <c r="R917" s="5">
        <f t="shared" si="208"/>
        <v>1250</v>
      </c>
      <c r="S917" s="5">
        <f t="shared" si="208"/>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08"/>
        <v>1000</v>
      </c>
      <c r="M918" s="5">
        <f t="shared" si="208"/>
        <v>1000</v>
      </c>
      <c r="N918" s="5">
        <f t="shared" si="208"/>
        <v>1000</v>
      </c>
      <c r="O918" s="5">
        <f t="shared" si="208"/>
        <v>1000</v>
      </c>
      <c r="P918" s="5">
        <f t="shared" si="208"/>
        <v>1000</v>
      </c>
      <c r="Q918" s="5">
        <f t="shared" si="208"/>
        <v>1000</v>
      </c>
      <c r="R918" s="5">
        <f t="shared" si="208"/>
        <v>1000</v>
      </c>
      <c r="S918" s="5">
        <f t="shared" si="208"/>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808</v>
      </c>
      <c r="J919" s="133" t="s">
        <v>396</v>
      </c>
      <c r="K919" s="132">
        <v>100</v>
      </c>
      <c r="L919" s="5">
        <f t="shared" si="208"/>
        <v>100</v>
      </c>
      <c r="M919" s="5">
        <f t="shared" si="208"/>
        <v>100</v>
      </c>
      <c r="N919" s="5">
        <f t="shared" si="208"/>
        <v>100</v>
      </c>
      <c r="O919" s="5">
        <f t="shared" si="208"/>
        <v>100</v>
      </c>
      <c r="P919" s="5">
        <f t="shared" si="208"/>
        <v>100</v>
      </c>
      <c r="Q919" s="5">
        <f t="shared" si="208"/>
        <v>100</v>
      </c>
      <c r="R919" s="5">
        <f t="shared" si="208"/>
        <v>100</v>
      </c>
      <c r="S919" s="5">
        <f t="shared" si="208"/>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08"/>
        <v>100</v>
      </c>
      <c r="M920" s="5">
        <f t="shared" si="208"/>
        <v>100</v>
      </c>
      <c r="N920" s="5">
        <f t="shared" si="208"/>
        <v>100</v>
      </c>
      <c r="O920" s="5">
        <f t="shared" si="208"/>
        <v>100</v>
      </c>
      <c r="P920" s="5">
        <f t="shared" si="208"/>
        <v>100</v>
      </c>
      <c r="Q920" s="5">
        <f t="shared" si="208"/>
        <v>100</v>
      </c>
      <c r="R920" s="5">
        <f t="shared" si="208"/>
        <v>100</v>
      </c>
      <c r="S920" s="5">
        <f t="shared" si="208"/>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08"/>
        <v>100</v>
      </c>
      <c r="M921" s="5">
        <f t="shared" si="208"/>
        <v>100</v>
      </c>
      <c r="N921" s="5">
        <f t="shared" si="208"/>
        <v>100</v>
      </c>
      <c r="O921" s="5">
        <f t="shared" si="208"/>
        <v>100</v>
      </c>
      <c r="P921" s="5">
        <f t="shared" si="208"/>
        <v>100</v>
      </c>
      <c r="Q921" s="5">
        <f t="shared" si="208"/>
        <v>100</v>
      </c>
      <c r="R921" s="5">
        <f t="shared" si="208"/>
        <v>100</v>
      </c>
      <c r="S921" s="5">
        <f t="shared" si="208"/>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08"/>
        <v>100</v>
      </c>
      <c r="M922" s="5">
        <f t="shared" si="208"/>
        <v>100</v>
      </c>
      <c r="N922" s="5">
        <f t="shared" si="208"/>
        <v>100</v>
      </c>
      <c r="O922" s="5">
        <f t="shared" si="208"/>
        <v>100</v>
      </c>
      <c r="P922" s="5">
        <f t="shared" si="208"/>
        <v>100</v>
      </c>
      <c r="Q922" s="5">
        <f t="shared" si="208"/>
        <v>100</v>
      </c>
      <c r="R922" s="5">
        <f t="shared" si="208"/>
        <v>100</v>
      </c>
      <c r="S922" s="5">
        <f t="shared" si="208"/>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08"/>
        <v>100</v>
      </c>
      <c r="M923" s="5">
        <f t="shared" si="208"/>
        <v>100</v>
      </c>
      <c r="N923" s="5">
        <f t="shared" si="208"/>
        <v>100</v>
      </c>
      <c r="O923" s="5">
        <f t="shared" si="208"/>
        <v>100</v>
      </c>
      <c r="P923" s="5">
        <f t="shared" si="208"/>
        <v>100</v>
      </c>
      <c r="Q923" s="5">
        <f t="shared" si="208"/>
        <v>100</v>
      </c>
      <c r="R923" s="5">
        <f t="shared" si="208"/>
        <v>100</v>
      </c>
      <c r="S923" s="5">
        <f t="shared" si="208"/>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08"/>
        <v>1500</v>
      </c>
      <c r="M924" s="5">
        <f t="shared" si="208"/>
        <v>1500</v>
      </c>
      <c r="N924" s="5">
        <f t="shared" si="208"/>
        <v>1500</v>
      </c>
      <c r="O924" s="5">
        <f t="shared" si="208"/>
        <v>1500</v>
      </c>
      <c r="P924" s="5">
        <f t="shared" si="208"/>
        <v>1500</v>
      </c>
      <c r="Q924" s="5">
        <f t="shared" si="208"/>
        <v>1500</v>
      </c>
      <c r="R924" s="5">
        <f t="shared" si="208"/>
        <v>1500</v>
      </c>
      <c r="S924" s="5">
        <f t="shared" si="208"/>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08"/>
        <v>1500</v>
      </c>
      <c r="M925" s="5">
        <f t="shared" si="208"/>
        <v>1500</v>
      </c>
      <c r="N925" s="5">
        <f t="shared" si="208"/>
        <v>1500</v>
      </c>
      <c r="O925" s="5">
        <f t="shared" si="208"/>
        <v>1500</v>
      </c>
      <c r="P925" s="5">
        <f t="shared" si="208"/>
        <v>1500</v>
      </c>
      <c r="Q925" s="5">
        <f t="shared" si="208"/>
        <v>1500</v>
      </c>
      <c r="R925" s="5">
        <f t="shared" si="208"/>
        <v>1500</v>
      </c>
      <c r="S925" s="5">
        <f t="shared" si="208"/>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08"/>
        <v>1500</v>
      </c>
      <c r="M926" s="5">
        <f t="shared" si="208"/>
        <v>1500</v>
      </c>
      <c r="N926" s="5">
        <f t="shared" si="208"/>
        <v>1500</v>
      </c>
      <c r="O926" s="5">
        <f t="shared" si="208"/>
        <v>1500</v>
      </c>
      <c r="P926" s="5">
        <f t="shared" si="208"/>
        <v>1500</v>
      </c>
      <c r="Q926" s="5">
        <f t="shared" si="208"/>
        <v>1500</v>
      </c>
      <c r="R926" s="5">
        <f t="shared" si="208"/>
        <v>1500</v>
      </c>
      <c r="S926" s="5">
        <f t="shared" si="208"/>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08"/>
        <v>1250</v>
      </c>
      <c r="M927" s="5">
        <f t="shared" si="208"/>
        <v>1250</v>
      </c>
      <c r="N927" s="5">
        <f t="shared" si="208"/>
        <v>1250</v>
      </c>
      <c r="O927" s="5">
        <f t="shared" si="208"/>
        <v>1250</v>
      </c>
      <c r="P927" s="5">
        <f t="shared" si="208"/>
        <v>1250</v>
      </c>
      <c r="Q927" s="5">
        <f t="shared" si="208"/>
        <v>1250</v>
      </c>
      <c r="R927" s="5">
        <f t="shared" si="208"/>
        <v>1250</v>
      </c>
      <c r="S927" s="5">
        <f t="shared" si="208"/>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08"/>
        <v>1000</v>
      </c>
      <c r="M928" s="5">
        <f t="shared" si="208"/>
        <v>1000</v>
      </c>
      <c r="N928" s="5">
        <f t="shared" si="208"/>
        <v>1000</v>
      </c>
      <c r="O928" s="5">
        <f t="shared" si="208"/>
        <v>1000</v>
      </c>
      <c r="P928" s="5">
        <f t="shared" si="208"/>
        <v>1000</v>
      </c>
      <c r="Q928" s="5">
        <f t="shared" si="208"/>
        <v>1000</v>
      </c>
      <c r="R928" s="5">
        <f t="shared" si="208"/>
        <v>1000</v>
      </c>
      <c r="S928" s="5">
        <f t="shared" si="208"/>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809</v>
      </c>
      <c r="J929" s="133" t="s">
        <v>396</v>
      </c>
      <c r="K929" s="132">
        <v>100</v>
      </c>
      <c r="L929" s="5">
        <f t="shared" si="208"/>
        <v>100</v>
      </c>
      <c r="M929" s="5">
        <f t="shared" si="208"/>
        <v>100</v>
      </c>
      <c r="N929" s="5">
        <f t="shared" si="208"/>
        <v>100</v>
      </c>
      <c r="O929" s="5">
        <f t="shared" si="208"/>
        <v>100</v>
      </c>
      <c r="P929" s="5">
        <f t="shared" si="208"/>
        <v>100</v>
      </c>
      <c r="Q929" s="5">
        <f t="shared" si="208"/>
        <v>100</v>
      </c>
      <c r="R929" s="5">
        <f t="shared" si="208"/>
        <v>100</v>
      </c>
      <c r="S929" s="5">
        <f t="shared" si="208"/>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08"/>
        <v>100</v>
      </c>
      <c r="M930" s="5">
        <f t="shared" si="208"/>
        <v>100</v>
      </c>
      <c r="N930" s="5">
        <f t="shared" si="208"/>
        <v>100</v>
      </c>
      <c r="O930" s="5">
        <f t="shared" si="208"/>
        <v>100</v>
      </c>
      <c r="P930" s="5">
        <f t="shared" si="208"/>
        <v>100</v>
      </c>
      <c r="Q930" s="5">
        <f t="shared" si="208"/>
        <v>100</v>
      </c>
      <c r="R930" s="5">
        <f t="shared" si="208"/>
        <v>100</v>
      </c>
      <c r="S930" s="5">
        <f t="shared" si="208"/>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08"/>
        <v>100</v>
      </c>
      <c r="M931" s="5">
        <f t="shared" si="208"/>
        <v>100</v>
      </c>
      <c r="N931" s="5">
        <f t="shared" si="208"/>
        <v>100</v>
      </c>
      <c r="O931" s="5">
        <f t="shared" si="208"/>
        <v>100</v>
      </c>
      <c r="P931" s="5">
        <f t="shared" si="208"/>
        <v>100</v>
      </c>
      <c r="Q931" s="5">
        <f t="shared" si="208"/>
        <v>100</v>
      </c>
      <c r="R931" s="5">
        <f t="shared" si="208"/>
        <v>100</v>
      </c>
      <c r="S931" s="5">
        <f t="shared" si="208"/>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ref="L932:S963" si="209">$K932</f>
        <v>100</v>
      </c>
      <c r="M932" s="5">
        <f t="shared" si="209"/>
        <v>100</v>
      </c>
      <c r="N932" s="5">
        <f t="shared" si="209"/>
        <v>100</v>
      </c>
      <c r="O932" s="5">
        <f t="shared" si="209"/>
        <v>100</v>
      </c>
      <c r="P932" s="5">
        <f t="shared" si="209"/>
        <v>100</v>
      </c>
      <c r="Q932" s="5">
        <f t="shared" si="209"/>
        <v>100</v>
      </c>
      <c r="R932" s="5">
        <f t="shared" si="209"/>
        <v>100</v>
      </c>
      <c r="S932" s="5">
        <f t="shared" si="209"/>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09"/>
        <v>100</v>
      </c>
      <c r="M933" s="5">
        <f t="shared" si="209"/>
        <v>100</v>
      </c>
      <c r="N933" s="5">
        <f t="shared" si="209"/>
        <v>100</v>
      </c>
      <c r="O933" s="5">
        <f t="shared" si="209"/>
        <v>100</v>
      </c>
      <c r="P933" s="5">
        <f t="shared" si="209"/>
        <v>100</v>
      </c>
      <c r="Q933" s="5">
        <f t="shared" si="209"/>
        <v>100</v>
      </c>
      <c r="R933" s="5">
        <f t="shared" si="209"/>
        <v>100</v>
      </c>
      <c r="S933" s="5">
        <f t="shared" si="209"/>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09"/>
        <v>1500</v>
      </c>
      <c r="M934" s="5">
        <f t="shared" si="209"/>
        <v>1500</v>
      </c>
      <c r="N934" s="5">
        <f t="shared" si="209"/>
        <v>1500</v>
      </c>
      <c r="O934" s="5">
        <f t="shared" si="209"/>
        <v>1500</v>
      </c>
      <c r="P934" s="5">
        <f t="shared" si="209"/>
        <v>1500</v>
      </c>
      <c r="Q934" s="5">
        <f t="shared" si="209"/>
        <v>1500</v>
      </c>
      <c r="R934" s="5">
        <f t="shared" si="209"/>
        <v>1500</v>
      </c>
      <c r="S934" s="5">
        <f t="shared" si="209"/>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09"/>
        <v>1500</v>
      </c>
      <c r="M935" s="5">
        <f t="shared" si="209"/>
        <v>1500</v>
      </c>
      <c r="N935" s="5">
        <f t="shared" si="209"/>
        <v>1500</v>
      </c>
      <c r="O935" s="5">
        <f t="shared" si="209"/>
        <v>1500</v>
      </c>
      <c r="P935" s="5">
        <f t="shared" si="209"/>
        <v>1500</v>
      </c>
      <c r="Q935" s="5">
        <f t="shared" si="209"/>
        <v>1500</v>
      </c>
      <c r="R935" s="5">
        <f t="shared" si="209"/>
        <v>1500</v>
      </c>
      <c r="S935" s="5">
        <f t="shared" si="209"/>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09"/>
        <v>1500</v>
      </c>
      <c r="M936" s="5">
        <f t="shared" si="209"/>
        <v>1500</v>
      </c>
      <c r="N936" s="5">
        <f t="shared" si="209"/>
        <v>1500</v>
      </c>
      <c r="O936" s="5">
        <f t="shared" si="209"/>
        <v>1500</v>
      </c>
      <c r="P936" s="5">
        <f t="shared" si="209"/>
        <v>1500</v>
      </c>
      <c r="Q936" s="5">
        <f t="shared" si="209"/>
        <v>1500</v>
      </c>
      <c r="R936" s="5">
        <f t="shared" si="209"/>
        <v>1500</v>
      </c>
      <c r="S936" s="5">
        <f t="shared" si="209"/>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09"/>
        <v>1250</v>
      </c>
      <c r="M937" s="5">
        <f t="shared" si="209"/>
        <v>1250</v>
      </c>
      <c r="N937" s="5">
        <f t="shared" si="209"/>
        <v>1250</v>
      </c>
      <c r="O937" s="5">
        <f t="shared" si="209"/>
        <v>1250</v>
      </c>
      <c r="P937" s="5">
        <f t="shared" si="209"/>
        <v>1250</v>
      </c>
      <c r="Q937" s="5">
        <f t="shared" si="209"/>
        <v>1250</v>
      </c>
      <c r="R937" s="5">
        <f t="shared" si="209"/>
        <v>1250</v>
      </c>
      <c r="S937" s="5">
        <f t="shared" si="209"/>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09"/>
        <v>1000</v>
      </c>
      <c r="M938" s="5">
        <f t="shared" si="209"/>
        <v>1000</v>
      </c>
      <c r="N938" s="5">
        <f t="shared" si="209"/>
        <v>1000</v>
      </c>
      <c r="O938" s="5">
        <f t="shared" si="209"/>
        <v>1000</v>
      </c>
      <c r="P938" s="5">
        <f t="shared" si="209"/>
        <v>1000</v>
      </c>
      <c r="Q938" s="5">
        <f t="shared" si="209"/>
        <v>1000</v>
      </c>
      <c r="R938" s="5">
        <f t="shared" si="209"/>
        <v>1000</v>
      </c>
      <c r="S938" s="5">
        <f t="shared" si="209"/>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810</v>
      </c>
      <c r="J939" s="133" t="s">
        <v>396</v>
      </c>
      <c r="K939" s="132">
        <v>1000</v>
      </c>
      <c r="L939" s="5">
        <f t="shared" si="209"/>
        <v>1000</v>
      </c>
      <c r="M939" s="5">
        <f t="shared" si="209"/>
        <v>1000</v>
      </c>
      <c r="N939" s="5">
        <f t="shared" si="209"/>
        <v>1000</v>
      </c>
      <c r="O939" s="5">
        <f t="shared" si="209"/>
        <v>1000</v>
      </c>
      <c r="P939" s="5">
        <f t="shared" si="209"/>
        <v>1000</v>
      </c>
      <c r="Q939" s="5">
        <f t="shared" si="209"/>
        <v>1000</v>
      </c>
      <c r="R939" s="5">
        <f t="shared" si="209"/>
        <v>1000</v>
      </c>
      <c r="S939" s="5">
        <f t="shared" si="209"/>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209"/>
        <v>100</v>
      </c>
      <c r="M940" s="5">
        <f t="shared" si="209"/>
        <v>100</v>
      </c>
      <c r="N940" s="5">
        <f t="shared" si="209"/>
        <v>100</v>
      </c>
      <c r="O940" s="5">
        <f t="shared" si="209"/>
        <v>100</v>
      </c>
      <c r="P940" s="5">
        <f t="shared" si="209"/>
        <v>100</v>
      </c>
      <c r="Q940" s="5">
        <f t="shared" si="209"/>
        <v>100</v>
      </c>
      <c r="R940" s="5">
        <f t="shared" si="209"/>
        <v>100</v>
      </c>
      <c r="S940" s="5">
        <f t="shared" si="209"/>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09"/>
        <v>100</v>
      </c>
      <c r="M941" s="5">
        <f t="shared" si="209"/>
        <v>100</v>
      </c>
      <c r="N941" s="5">
        <f t="shared" si="209"/>
        <v>100</v>
      </c>
      <c r="O941" s="5">
        <f t="shared" si="209"/>
        <v>100</v>
      </c>
      <c r="P941" s="5">
        <f t="shared" si="209"/>
        <v>100</v>
      </c>
      <c r="Q941" s="5">
        <f t="shared" si="209"/>
        <v>100</v>
      </c>
      <c r="R941" s="5">
        <f t="shared" si="209"/>
        <v>100</v>
      </c>
      <c r="S941" s="5">
        <f t="shared" si="209"/>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09"/>
        <v>100</v>
      </c>
      <c r="M942" s="5">
        <f t="shared" si="209"/>
        <v>100</v>
      </c>
      <c r="N942" s="5">
        <f t="shared" si="209"/>
        <v>100</v>
      </c>
      <c r="O942" s="5">
        <f t="shared" si="209"/>
        <v>100</v>
      </c>
      <c r="P942" s="5">
        <f t="shared" si="209"/>
        <v>100</v>
      </c>
      <c r="Q942" s="5">
        <f t="shared" si="209"/>
        <v>100</v>
      </c>
      <c r="R942" s="5">
        <f t="shared" si="209"/>
        <v>100</v>
      </c>
      <c r="S942" s="5">
        <f t="shared" si="209"/>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09"/>
        <v>100</v>
      </c>
      <c r="M943" s="5">
        <f t="shared" si="209"/>
        <v>100</v>
      </c>
      <c r="N943" s="5">
        <f t="shared" si="209"/>
        <v>100</v>
      </c>
      <c r="O943" s="5">
        <f t="shared" si="209"/>
        <v>100</v>
      </c>
      <c r="P943" s="5">
        <f t="shared" si="209"/>
        <v>100</v>
      </c>
      <c r="Q943" s="5">
        <f t="shared" si="209"/>
        <v>100</v>
      </c>
      <c r="R943" s="5">
        <f t="shared" si="209"/>
        <v>100</v>
      </c>
      <c r="S943" s="5">
        <f t="shared" si="209"/>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209"/>
        <v>1500</v>
      </c>
      <c r="M944" s="5">
        <f t="shared" si="209"/>
        <v>1500</v>
      </c>
      <c r="N944" s="5">
        <f t="shared" si="209"/>
        <v>1500</v>
      </c>
      <c r="O944" s="5">
        <f t="shared" si="209"/>
        <v>1500</v>
      </c>
      <c r="P944" s="5">
        <f t="shared" si="209"/>
        <v>1500</v>
      </c>
      <c r="Q944" s="5">
        <f t="shared" si="209"/>
        <v>1500</v>
      </c>
      <c r="R944" s="5">
        <f t="shared" si="209"/>
        <v>1500</v>
      </c>
      <c r="S944" s="5">
        <f t="shared" si="209"/>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09"/>
        <v>1500</v>
      </c>
      <c r="M945" s="5">
        <f t="shared" si="209"/>
        <v>1500</v>
      </c>
      <c r="N945" s="5">
        <f t="shared" si="209"/>
        <v>1500</v>
      </c>
      <c r="O945" s="5">
        <f t="shared" si="209"/>
        <v>1500</v>
      </c>
      <c r="P945" s="5">
        <f t="shared" si="209"/>
        <v>1500</v>
      </c>
      <c r="Q945" s="5">
        <f t="shared" si="209"/>
        <v>1500</v>
      </c>
      <c r="R945" s="5">
        <f t="shared" si="209"/>
        <v>1500</v>
      </c>
      <c r="S945" s="5">
        <f t="shared" si="209"/>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09"/>
        <v>1500</v>
      </c>
      <c r="M946" s="5">
        <f t="shared" si="209"/>
        <v>1500</v>
      </c>
      <c r="N946" s="5">
        <f t="shared" si="209"/>
        <v>1500</v>
      </c>
      <c r="O946" s="5">
        <f t="shared" si="209"/>
        <v>1500</v>
      </c>
      <c r="P946" s="5">
        <f t="shared" si="209"/>
        <v>1500</v>
      </c>
      <c r="Q946" s="5">
        <f t="shared" si="209"/>
        <v>1500</v>
      </c>
      <c r="R946" s="5">
        <f t="shared" si="209"/>
        <v>1500</v>
      </c>
      <c r="S946" s="5">
        <f t="shared" si="209"/>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09"/>
        <v>1250</v>
      </c>
      <c r="M947" s="5">
        <f t="shared" si="209"/>
        <v>1250</v>
      </c>
      <c r="N947" s="5">
        <f t="shared" si="209"/>
        <v>1250</v>
      </c>
      <c r="O947" s="5">
        <f t="shared" si="209"/>
        <v>1250</v>
      </c>
      <c r="P947" s="5">
        <f t="shared" si="209"/>
        <v>1250</v>
      </c>
      <c r="Q947" s="5">
        <f t="shared" si="209"/>
        <v>1250</v>
      </c>
      <c r="R947" s="5">
        <f t="shared" si="209"/>
        <v>1250</v>
      </c>
      <c r="S947" s="5">
        <f t="shared" si="209"/>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09"/>
        <v>1000</v>
      </c>
      <c r="M948" s="5">
        <f t="shared" si="209"/>
        <v>1000</v>
      </c>
      <c r="N948" s="5">
        <f t="shared" si="209"/>
        <v>1000</v>
      </c>
      <c r="O948" s="5">
        <f t="shared" si="209"/>
        <v>1000</v>
      </c>
      <c r="P948" s="5">
        <f t="shared" si="209"/>
        <v>1000</v>
      </c>
      <c r="Q948" s="5">
        <f t="shared" si="209"/>
        <v>1000</v>
      </c>
      <c r="R948" s="5">
        <f t="shared" si="209"/>
        <v>1000</v>
      </c>
      <c r="S948" s="5">
        <f t="shared" si="209"/>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811</v>
      </c>
      <c r="J949" s="133" t="s">
        <v>396</v>
      </c>
      <c r="K949" s="132">
        <v>1000</v>
      </c>
      <c r="L949" s="5">
        <f t="shared" si="209"/>
        <v>1000</v>
      </c>
      <c r="M949" s="5">
        <f t="shared" si="209"/>
        <v>1000</v>
      </c>
      <c r="N949" s="5">
        <f t="shared" si="209"/>
        <v>1000</v>
      </c>
      <c r="O949" s="5">
        <f t="shared" si="209"/>
        <v>1000</v>
      </c>
      <c r="P949" s="5">
        <f t="shared" si="209"/>
        <v>1000</v>
      </c>
      <c r="Q949" s="5">
        <f t="shared" si="209"/>
        <v>1000</v>
      </c>
      <c r="R949" s="5">
        <f t="shared" si="209"/>
        <v>1000</v>
      </c>
      <c r="S949" s="5">
        <f t="shared" si="209"/>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v>
      </c>
      <c r="L950" s="5">
        <f t="shared" si="209"/>
        <v>100</v>
      </c>
      <c r="M950" s="5">
        <f t="shared" si="209"/>
        <v>100</v>
      </c>
      <c r="N950" s="5">
        <f t="shared" si="209"/>
        <v>100</v>
      </c>
      <c r="O950" s="5">
        <f t="shared" si="209"/>
        <v>100</v>
      </c>
      <c r="P950" s="5">
        <f t="shared" si="209"/>
        <v>100</v>
      </c>
      <c r="Q950" s="5">
        <f t="shared" si="209"/>
        <v>100</v>
      </c>
      <c r="R950" s="5">
        <f t="shared" si="209"/>
        <v>100</v>
      </c>
      <c r="S950" s="5">
        <f t="shared" si="209"/>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09"/>
        <v>100</v>
      </c>
      <c r="M951" s="5">
        <f t="shared" si="209"/>
        <v>100</v>
      </c>
      <c r="N951" s="5">
        <f t="shared" si="209"/>
        <v>100</v>
      </c>
      <c r="O951" s="5">
        <f t="shared" si="209"/>
        <v>100</v>
      </c>
      <c r="P951" s="5">
        <f t="shared" si="209"/>
        <v>100</v>
      </c>
      <c r="Q951" s="5">
        <f t="shared" si="209"/>
        <v>100</v>
      </c>
      <c r="R951" s="5">
        <f t="shared" si="209"/>
        <v>100</v>
      </c>
      <c r="S951" s="5">
        <f t="shared" si="209"/>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09"/>
        <v>100</v>
      </c>
      <c r="M952" s="5">
        <f t="shared" si="209"/>
        <v>100</v>
      </c>
      <c r="N952" s="5">
        <f t="shared" si="209"/>
        <v>100</v>
      </c>
      <c r="O952" s="5">
        <f t="shared" si="209"/>
        <v>100</v>
      </c>
      <c r="P952" s="5">
        <f t="shared" si="209"/>
        <v>100</v>
      </c>
      <c r="Q952" s="5">
        <f t="shared" si="209"/>
        <v>100</v>
      </c>
      <c r="R952" s="5">
        <f t="shared" si="209"/>
        <v>100</v>
      </c>
      <c r="S952" s="5">
        <f t="shared" si="209"/>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09"/>
        <v>100</v>
      </c>
      <c r="M953" s="5">
        <f t="shared" si="209"/>
        <v>100</v>
      </c>
      <c r="N953" s="5">
        <f t="shared" si="209"/>
        <v>100</v>
      </c>
      <c r="O953" s="5">
        <f t="shared" si="209"/>
        <v>100</v>
      </c>
      <c r="P953" s="5">
        <f t="shared" si="209"/>
        <v>100</v>
      </c>
      <c r="Q953" s="5">
        <f t="shared" si="209"/>
        <v>100</v>
      </c>
      <c r="R953" s="5">
        <f t="shared" si="209"/>
        <v>100</v>
      </c>
      <c r="S953" s="5">
        <f t="shared" si="209"/>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09"/>
        <v>1500</v>
      </c>
      <c r="M954" s="5">
        <f t="shared" si="209"/>
        <v>1500</v>
      </c>
      <c r="N954" s="5">
        <f t="shared" si="209"/>
        <v>1500</v>
      </c>
      <c r="O954" s="5">
        <f t="shared" si="209"/>
        <v>1500</v>
      </c>
      <c r="P954" s="5">
        <f t="shared" si="209"/>
        <v>1500</v>
      </c>
      <c r="Q954" s="5">
        <f t="shared" si="209"/>
        <v>1500</v>
      </c>
      <c r="R954" s="5">
        <f t="shared" si="209"/>
        <v>1500</v>
      </c>
      <c r="S954" s="5">
        <f t="shared" si="20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09"/>
        <v>1500</v>
      </c>
      <c r="M955" s="5">
        <f t="shared" si="209"/>
        <v>1500</v>
      </c>
      <c r="N955" s="5">
        <f t="shared" si="209"/>
        <v>1500</v>
      </c>
      <c r="O955" s="5">
        <f t="shared" si="209"/>
        <v>1500</v>
      </c>
      <c r="P955" s="5">
        <f t="shared" si="209"/>
        <v>1500</v>
      </c>
      <c r="Q955" s="5">
        <f t="shared" si="209"/>
        <v>1500</v>
      </c>
      <c r="R955" s="5">
        <f t="shared" si="209"/>
        <v>1500</v>
      </c>
      <c r="S955" s="5">
        <f t="shared" si="20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09"/>
        <v>1500</v>
      </c>
      <c r="M956" s="5">
        <f t="shared" si="209"/>
        <v>1500</v>
      </c>
      <c r="N956" s="5">
        <f t="shared" si="209"/>
        <v>1500</v>
      </c>
      <c r="O956" s="5">
        <f t="shared" si="209"/>
        <v>1500</v>
      </c>
      <c r="P956" s="5">
        <f t="shared" si="209"/>
        <v>1500</v>
      </c>
      <c r="Q956" s="5">
        <f t="shared" si="209"/>
        <v>1500</v>
      </c>
      <c r="R956" s="5">
        <f t="shared" si="209"/>
        <v>1500</v>
      </c>
      <c r="S956" s="5">
        <f t="shared" si="20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09"/>
        <v>1250</v>
      </c>
      <c r="M957" s="5">
        <f t="shared" si="209"/>
        <v>1250</v>
      </c>
      <c r="N957" s="5">
        <f t="shared" si="209"/>
        <v>1250</v>
      </c>
      <c r="O957" s="5">
        <f t="shared" si="209"/>
        <v>1250</v>
      </c>
      <c r="P957" s="5">
        <f t="shared" si="209"/>
        <v>1250</v>
      </c>
      <c r="Q957" s="5">
        <f t="shared" si="209"/>
        <v>1250</v>
      </c>
      <c r="R957" s="5">
        <f t="shared" si="209"/>
        <v>1250</v>
      </c>
      <c r="S957" s="5">
        <f t="shared" si="20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09"/>
        <v>1000</v>
      </c>
      <c r="M958" s="5">
        <f t="shared" si="209"/>
        <v>1000</v>
      </c>
      <c r="N958" s="5">
        <f t="shared" si="209"/>
        <v>1000</v>
      </c>
      <c r="O958" s="5">
        <f t="shared" si="209"/>
        <v>1000</v>
      </c>
      <c r="P958" s="5">
        <f t="shared" si="209"/>
        <v>1000</v>
      </c>
      <c r="Q958" s="5">
        <f t="shared" si="209"/>
        <v>1000</v>
      </c>
      <c r="R958" s="5">
        <f t="shared" si="209"/>
        <v>1000</v>
      </c>
      <c r="S958" s="5">
        <f t="shared" si="20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812</v>
      </c>
      <c r="J959" s="133" t="s">
        <v>396</v>
      </c>
      <c r="K959" s="132">
        <v>1000</v>
      </c>
      <c r="L959" s="5">
        <f t="shared" si="209"/>
        <v>1000</v>
      </c>
      <c r="M959" s="5">
        <f t="shared" si="209"/>
        <v>1000</v>
      </c>
      <c r="N959" s="5">
        <f t="shared" si="209"/>
        <v>1000</v>
      </c>
      <c r="O959" s="5">
        <f t="shared" si="209"/>
        <v>1000</v>
      </c>
      <c r="P959" s="5">
        <f t="shared" si="209"/>
        <v>1000</v>
      </c>
      <c r="Q959" s="5">
        <f t="shared" si="209"/>
        <v>1000</v>
      </c>
      <c r="R959" s="5">
        <f t="shared" si="209"/>
        <v>1000</v>
      </c>
      <c r="S959" s="5">
        <f t="shared" si="20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09"/>
        <v>1000</v>
      </c>
      <c r="M960" s="5">
        <f t="shared" si="209"/>
        <v>1000</v>
      </c>
      <c r="N960" s="5">
        <f t="shared" si="209"/>
        <v>1000</v>
      </c>
      <c r="O960" s="5">
        <f t="shared" si="209"/>
        <v>1000</v>
      </c>
      <c r="P960" s="5">
        <f t="shared" si="209"/>
        <v>1000</v>
      </c>
      <c r="Q960" s="5">
        <f t="shared" si="209"/>
        <v>1000</v>
      </c>
      <c r="R960" s="5">
        <f t="shared" si="209"/>
        <v>1000</v>
      </c>
      <c r="S960" s="5">
        <f t="shared" si="20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209"/>
        <v>100</v>
      </c>
      <c r="M961" s="5">
        <f t="shared" si="209"/>
        <v>100</v>
      </c>
      <c r="N961" s="5">
        <f t="shared" si="209"/>
        <v>100</v>
      </c>
      <c r="O961" s="5">
        <f t="shared" si="209"/>
        <v>100</v>
      </c>
      <c r="P961" s="5">
        <f t="shared" si="209"/>
        <v>100</v>
      </c>
      <c r="Q961" s="5">
        <f t="shared" si="209"/>
        <v>100</v>
      </c>
      <c r="R961" s="5">
        <f t="shared" si="209"/>
        <v>100</v>
      </c>
      <c r="S961" s="5">
        <f t="shared" si="20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209"/>
        <v>100</v>
      </c>
      <c r="M962" s="5">
        <f t="shared" si="209"/>
        <v>100</v>
      </c>
      <c r="N962" s="5">
        <f t="shared" si="209"/>
        <v>100</v>
      </c>
      <c r="O962" s="5">
        <f t="shared" si="209"/>
        <v>100</v>
      </c>
      <c r="P962" s="5">
        <f t="shared" si="209"/>
        <v>100</v>
      </c>
      <c r="Q962" s="5">
        <f t="shared" si="209"/>
        <v>100</v>
      </c>
      <c r="R962" s="5">
        <f t="shared" si="209"/>
        <v>100</v>
      </c>
      <c r="S962" s="5">
        <f t="shared" si="20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209"/>
        <v>100</v>
      </c>
      <c r="M963" s="5">
        <f t="shared" si="209"/>
        <v>100</v>
      </c>
      <c r="N963" s="5">
        <f t="shared" si="209"/>
        <v>100</v>
      </c>
      <c r="O963" s="5">
        <f t="shared" si="209"/>
        <v>100</v>
      </c>
      <c r="P963" s="5">
        <f t="shared" si="209"/>
        <v>100</v>
      </c>
      <c r="Q963" s="5">
        <f t="shared" si="209"/>
        <v>100</v>
      </c>
      <c r="R963" s="5">
        <f t="shared" ref="R963" si="210">$K963</f>
        <v>100</v>
      </c>
      <c r="S963" s="5">
        <f t="shared" si="20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ref="L964:S988" si="211">$K964</f>
        <v>1500</v>
      </c>
      <c r="M964" s="5">
        <f t="shared" si="211"/>
        <v>1500</v>
      </c>
      <c r="N964" s="5">
        <f t="shared" si="211"/>
        <v>1500</v>
      </c>
      <c r="O964" s="5">
        <f t="shared" si="211"/>
        <v>1500</v>
      </c>
      <c r="P964" s="5">
        <f t="shared" si="211"/>
        <v>1500</v>
      </c>
      <c r="Q964" s="5">
        <f t="shared" si="211"/>
        <v>1500</v>
      </c>
      <c r="R964" s="5">
        <f t="shared" si="211"/>
        <v>1500</v>
      </c>
      <c r="S964" s="5">
        <f t="shared" si="211"/>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211"/>
        <v>1500</v>
      </c>
      <c r="M965" s="5">
        <f t="shared" si="211"/>
        <v>1500</v>
      </c>
      <c r="N965" s="5">
        <f t="shared" si="211"/>
        <v>1500</v>
      </c>
      <c r="O965" s="5">
        <f t="shared" si="211"/>
        <v>1500</v>
      </c>
      <c r="P965" s="5">
        <f t="shared" si="211"/>
        <v>1500</v>
      </c>
      <c r="Q965" s="5">
        <f t="shared" si="211"/>
        <v>1500</v>
      </c>
      <c r="R965" s="5">
        <f t="shared" si="211"/>
        <v>1500</v>
      </c>
      <c r="S965" s="5">
        <f t="shared" si="211"/>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211"/>
        <v>1500</v>
      </c>
      <c r="M966" s="5">
        <f t="shared" si="211"/>
        <v>1500</v>
      </c>
      <c r="N966" s="5">
        <f t="shared" si="211"/>
        <v>1500</v>
      </c>
      <c r="O966" s="5">
        <f t="shared" si="211"/>
        <v>1500</v>
      </c>
      <c r="P966" s="5">
        <f t="shared" si="211"/>
        <v>1500</v>
      </c>
      <c r="Q966" s="5">
        <f t="shared" si="211"/>
        <v>1500</v>
      </c>
      <c r="R966" s="5">
        <f t="shared" si="211"/>
        <v>1500</v>
      </c>
      <c r="S966" s="5">
        <f t="shared" si="211"/>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211"/>
        <v>1250</v>
      </c>
      <c r="M967" s="5">
        <f t="shared" si="211"/>
        <v>1250</v>
      </c>
      <c r="N967" s="5">
        <f t="shared" si="211"/>
        <v>1250</v>
      </c>
      <c r="O967" s="5">
        <f t="shared" si="211"/>
        <v>1250</v>
      </c>
      <c r="P967" s="5">
        <f t="shared" si="211"/>
        <v>1250</v>
      </c>
      <c r="Q967" s="5">
        <f t="shared" si="211"/>
        <v>1250</v>
      </c>
      <c r="R967" s="5">
        <f t="shared" si="211"/>
        <v>1250</v>
      </c>
      <c r="S967" s="5">
        <f t="shared" si="211"/>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211"/>
        <v>1000</v>
      </c>
      <c r="M968" s="5">
        <f t="shared" si="211"/>
        <v>1000</v>
      </c>
      <c r="N968" s="5">
        <f t="shared" si="211"/>
        <v>1000</v>
      </c>
      <c r="O968" s="5">
        <f t="shared" si="211"/>
        <v>1000</v>
      </c>
      <c r="P968" s="5">
        <f t="shared" si="211"/>
        <v>1000</v>
      </c>
      <c r="Q968" s="5">
        <f t="shared" si="211"/>
        <v>1000</v>
      </c>
      <c r="R968" s="5">
        <f t="shared" si="211"/>
        <v>1000</v>
      </c>
      <c r="S968" s="5">
        <f t="shared" si="211"/>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813</v>
      </c>
      <c r="J969" s="133" t="s">
        <v>396</v>
      </c>
      <c r="K969" s="132">
        <v>1000</v>
      </c>
      <c r="L969" s="5">
        <f t="shared" si="211"/>
        <v>1000</v>
      </c>
      <c r="M969" s="5">
        <f t="shared" si="211"/>
        <v>1000</v>
      </c>
      <c r="N969" s="5">
        <f t="shared" si="211"/>
        <v>1000</v>
      </c>
      <c r="O969" s="5">
        <f t="shared" si="211"/>
        <v>1000</v>
      </c>
      <c r="P969" s="5">
        <f t="shared" si="211"/>
        <v>1000</v>
      </c>
      <c r="Q969" s="5">
        <f t="shared" si="211"/>
        <v>1000</v>
      </c>
      <c r="R969" s="5">
        <f t="shared" si="211"/>
        <v>1000</v>
      </c>
      <c r="S969" s="5">
        <f t="shared" si="211"/>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211"/>
        <v>1000</v>
      </c>
      <c r="M970" s="5">
        <f t="shared" si="211"/>
        <v>1000</v>
      </c>
      <c r="N970" s="5">
        <f t="shared" si="211"/>
        <v>1000</v>
      </c>
      <c r="O970" s="5">
        <f t="shared" si="211"/>
        <v>1000</v>
      </c>
      <c r="P970" s="5">
        <f t="shared" si="211"/>
        <v>1000</v>
      </c>
      <c r="Q970" s="5">
        <f t="shared" si="211"/>
        <v>1000</v>
      </c>
      <c r="R970" s="5">
        <f t="shared" si="211"/>
        <v>1000</v>
      </c>
      <c r="S970" s="5">
        <f t="shared" si="211"/>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211"/>
        <v>100</v>
      </c>
      <c r="M971" s="5">
        <f t="shared" si="211"/>
        <v>100</v>
      </c>
      <c r="N971" s="5">
        <f t="shared" si="211"/>
        <v>100</v>
      </c>
      <c r="O971" s="5">
        <f t="shared" si="211"/>
        <v>100</v>
      </c>
      <c r="P971" s="5">
        <f t="shared" si="211"/>
        <v>100</v>
      </c>
      <c r="Q971" s="5">
        <f t="shared" si="211"/>
        <v>100</v>
      </c>
      <c r="R971" s="5">
        <f t="shared" si="211"/>
        <v>100</v>
      </c>
      <c r="S971" s="5">
        <f t="shared" si="211"/>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211"/>
        <v>100</v>
      </c>
      <c r="M972" s="5">
        <f t="shared" si="211"/>
        <v>100</v>
      </c>
      <c r="N972" s="5">
        <f t="shared" si="211"/>
        <v>100</v>
      </c>
      <c r="O972" s="5">
        <f t="shared" si="211"/>
        <v>100</v>
      </c>
      <c r="P972" s="5">
        <f t="shared" si="211"/>
        <v>100</v>
      </c>
      <c r="Q972" s="5">
        <f t="shared" si="211"/>
        <v>100</v>
      </c>
      <c r="R972" s="5">
        <f t="shared" si="211"/>
        <v>100</v>
      </c>
      <c r="S972" s="5">
        <f t="shared" si="211"/>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211"/>
        <v>100</v>
      </c>
      <c r="M973" s="5">
        <f t="shared" si="211"/>
        <v>100</v>
      </c>
      <c r="N973" s="5">
        <f t="shared" si="211"/>
        <v>100</v>
      </c>
      <c r="O973" s="5">
        <f t="shared" si="211"/>
        <v>100</v>
      </c>
      <c r="P973" s="5">
        <f t="shared" si="211"/>
        <v>100</v>
      </c>
      <c r="Q973" s="5">
        <f t="shared" si="211"/>
        <v>100</v>
      </c>
      <c r="R973" s="5">
        <f t="shared" si="211"/>
        <v>100</v>
      </c>
      <c r="S973" s="5">
        <f t="shared" si="211"/>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211"/>
        <v>1500</v>
      </c>
      <c r="M974" s="5">
        <f t="shared" si="211"/>
        <v>1500</v>
      </c>
      <c r="N974" s="5">
        <f t="shared" si="211"/>
        <v>1500</v>
      </c>
      <c r="O974" s="5">
        <f t="shared" si="211"/>
        <v>1500</v>
      </c>
      <c r="P974" s="5">
        <f t="shared" si="211"/>
        <v>1500</v>
      </c>
      <c r="Q974" s="5">
        <f t="shared" si="211"/>
        <v>1500</v>
      </c>
      <c r="R974" s="5">
        <f t="shared" si="211"/>
        <v>1500</v>
      </c>
      <c r="S974" s="5">
        <f t="shared" si="211"/>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211"/>
        <v>1500</v>
      </c>
      <c r="M975" s="5">
        <f t="shared" si="211"/>
        <v>1500</v>
      </c>
      <c r="N975" s="5">
        <f t="shared" si="211"/>
        <v>1500</v>
      </c>
      <c r="O975" s="5">
        <f t="shared" si="211"/>
        <v>1500</v>
      </c>
      <c r="P975" s="5">
        <f t="shared" si="211"/>
        <v>1500</v>
      </c>
      <c r="Q975" s="5">
        <f t="shared" si="211"/>
        <v>1500</v>
      </c>
      <c r="R975" s="5">
        <f t="shared" si="211"/>
        <v>1500</v>
      </c>
      <c r="S975" s="5">
        <f t="shared" si="211"/>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211"/>
        <v>1500</v>
      </c>
      <c r="M976" s="5">
        <f t="shared" si="211"/>
        <v>1500</v>
      </c>
      <c r="N976" s="5">
        <f t="shared" si="211"/>
        <v>1500</v>
      </c>
      <c r="O976" s="5">
        <f t="shared" si="211"/>
        <v>1500</v>
      </c>
      <c r="P976" s="5">
        <f t="shared" si="211"/>
        <v>1500</v>
      </c>
      <c r="Q976" s="5">
        <f t="shared" si="211"/>
        <v>1500</v>
      </c>
      <c r="R976" s="5">
        <f t="shared" si="211"/>
        <v>1500</v>
      </c>
      <c r="S976" s="5">
        <f t="shared" si="211"/>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211"/>
        <v>1250</v>
      </c>
      <c r="M977" s="5">
        <f t="shared" si="211"/>
        <v>1250</v>
      </c>
      <c r="N977" s="5">
        <f t="shared" si="211"/>
        <v>1250</v>
      </c>
      <c r="O977" s="5">
        <f t="shared" si="211"/>
        <v>1250</v>
      </c>
      <c r="P977" s="5">
        <f t="shared" si="211"/>
        <v>1250</v>
      </c>
      <c r="Q977" s="5">
        <f t="shared" si="211"/>
        <v>1250</v>
      </c>
      <c r="R977" s="5">
        <f t="shared" si="211"/>
        <v>1250</v>
      </c>
      <c r="S977" s="5">
        <f t="shared" si="211"/>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211"/>
        <v>1000</v>
      </c>
      <c r="M978" s="5">
        <f t="shared" si="211"/>
        <v>1000</v>
      </c>
      <c r="N978" s="5">
        <f t="shared" si="211"/>
        <v>1000</v>
      </c>
      <c r="O978" s="5">
        <f t="shared" si="211"/>
        <v>1000</v>
      </c>
      <c r="P978" s="5">
        <f t="shared" si="211"/>
        <v>1000</v>
      </c>
      <c r="Q978" s="5">
        <f t="shared" si="211"/>
        <v>1000</v>
      </c>
      <c r="R978" s="5">
        <f t="shared" si="211"/>
        <v>1000</v>
      </c>
      <c r="S978" s="5">
        <f t="shared" si="211"/>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25">
      <c r="A979" s="136"/>
      <c r="B979" s="126"/>
      <c r="C979" s="108"/>
      <c r="D979" s="108"/>
      <c r="E979" s="108"/>
      <c r="F979" s="110"/>
      <c r="G979" s="112"/>
      <c r="H979" s="112"/>
      <c r="I979" s="133" t="s">
        <v>814</v>
      </c>
      <c r="J979" s="133" t="s">
        <v>396</v>
      </c>
      <c r="K979" s="132">
        <v>1000</v>
      </c>
      <c r="L979" s="5">
        <f t="shared" si="211"/>
        <v>1000</v>
      </c>
      <c r="M979" s="5">
        <f t="shared" si="211"/>
        <v>1000</v>
      </c>
      <c r="N979" s="5">
        <f t="shared" si="211"/>
        <v>1000</v>
      </c>
      <c r="O979" s="5">
        <f t="shared" si="211"/>
        <v>1000</v>
      </c>
      <c r="P979" s="5">
        <f t="shared" si="211"/>
        <v>1000</v>
      </c>
      <c r="Q979" s="5">
        <f t="shared" si="211"/>
        <v>1000</v>
      </c>
      <c r="R979" s="5">
        <f t="shared" si="211"/>
        <v>1000</v>
      </c>
      <c r="S979" s="5">
        <f t="shared" si="211"/>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25">
      <c r="A980" s="136"/>
      <c r="B980" s="126"/>
      <c r="C980" s="108"/>
      <c r="D980" s="108"/>
      <c r="E980" s="108"/>
      <c r="F980" s="110"/>
      <c r="G980" s="112"/>
      <c r="H980" s="112"/>
      <c r="I980" s="133"/>
      <c r="J980" s="133" t="s">
        <v>143</v>
      </c>
      <c r="K980" s="132">
        <v>1000</v>
      </c>
      <c r="L980" s="5">
        <f t="shared" si="211"/>
        <v>1000</v>
      </c>
      <c r="M980" s="5">
        <f t="shared" si="211"/>
        <v>1000</v>
      </c>
      <c r="N980" s="5">
        <f t="shared" si="211"/>
        <v>1000</v>
      </c>
      <c r="O980" s="5">
        <f t="shared" si="211"/>
        <v>1000</v>
      </c>
      <c r="P980" s="5">
        <f t="shared" si="211"/>
        <v>1000</v>
      </c>
      <c r="Q980" s="5">
        <f t="shared" si="211"/>
        <v>1000</v>
      </c>
      <c r="R980" s="5">
        <f t="shared" si="211"/>
        <v>1000</v>
      </c>
      <c r="S980" s="5">
        <f t="shared" si="211"/>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25">
      <c r="A981" s="136"/>
      <c r="B981" s="126"/>
      <c r="C981" s="108"/>
      <c r="D981" s="108"/>
      <c r="E981" s="108"/>
      <c r="F981" s="110"/>
      <c r="G981" s="112"/>
      <c r="H981" s="112"/>
      <c r="I981" s="133"/>
      <c r="J981" s="133" t="s">
        <v>144</v>
      </c>
      <c r="K981" s="132">
        <v>100</v>
      </c>
      <c r="L981" s="5">
        <f t="shared" si="211"/>
        <v>100</v>
      </c>
      <c r="M981" s="5">
        <f t="shared" si="211"/>
        <v>100</v>
      </c>
      <c r="N981" s="5">
        <f t="shared" si="211"/>
        <v>100</v>
      </c>
      <c r="O981" s="5">
        <f t="shared" si="211"/>
        <v>100</v>
      </c>
      <c r="P981" s="5">
        <f t="shared" si="211"/>
        <v>100</v>
      </c>
      <c r="Q981" s="5">
        <f t="shared" si="211"/>
        <v>100</v>
      </c>
      <c r="R981" s="5">
        <f t="shared" si="211"/>
        <v>100</v>
      </c>
      <c r="S981" s="5">
        <f t="shared" si="211"/>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25">
      <c r="A982" s="136"/>
      <c r="B982" s="126"/>
      <c r="C982" s="108"/>
      <c r="D982" s="108"/>
      <c r="E982" s="108"/>
      <c r="F982" s="110"/>
      <c r="G982" s="112"/>
      <c r="H982" s="112"/>
      <c r="I982" s="133"/>
      <c r="J982" s="133" t="s">
        <v>145</v>
      </c>
      <c r="K982" s="132">
        <v>100</v>
      </c>
      <c r="L982" s="5">
        <f t="shared" si="211"/>
        <v>100</v>
      </c>
      <c r="M982" s="5">
        <f t="shared" si="211"/>
        <v>100</v>
      </c>
      <c r="N982" s="5">
        <f t="shared" si="211"/>
        <v>100</v>
      </c>
      <c r="O982" s="5">
        <f t="shared" si="211"/>
        <v>100</v>
      </c>
      <c r="P982" s="5">
        <f t="shared" si="211"/>
        <v>100</v>
      </c>
      <c r="Q982" s="5">
        <f t="shared" si="211"/>
        <v>100</v>
      </c>
      <c r="R982" s="5">
        <f t="shared" si="211"/>
        <v>100</v>
      </c>
      <c r="S982" s="5">
        <f t="shared" si="211"/>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25">
      <c r="A983" s="136"/>
      <c r="B983" s="126"/>
      <c r="C983" s="108"/>
      <c r="D983" s="108"/>
      <c r="E983" s="108"/>
      <c r="F983" s="110"/>
      <c r="G983" s="112"/>
      <c r="H983" s="112"/>
      <c r="I983" s="133"/>
      <c r="J983" s="133" t="s">
        <v>146</v>
      </c>
      <c r="K983" s="132">
        <v>100</v>
      </c>
      <c r="L983" s="5">
        <f t="shared" si="211"/>
        <v>100</v>
      </c>
      <c r="M983" s="5">
        <f t="shared" si="211"/>
        <v>100</v>
      </c>
      <c r="N983" s="5">
        <f t="shared" si="211"/>
        <v>100</v>
      </c>
      <c r="O983" s="5">
        <f t="shared" si="211"/>
        <v>100</v>
      </c>
      <c r="P983" s="5">
        <f t="shared" si="211"/>
        <v>100</v>
      </c>
      <c r="Q983" s="5">
        <f t="shared" si="211"/>
        <v>100</v>
      </c>
      <c r="R983" s="5">
        <f t="shared" si="211"/>
        <v>100</v>
      </c>
      <c r="S983" s="5">
        <f t="shared" si="211"/>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25">
      <c r="A984" s="136"/>
      <c r="B984" s="126"/>
      <c r="C984" s="108"/>
      <c r="D984" s="108"/>
      <c r="E984" s="108"/>
      <c r="F984" s="110"/>
      <c r="G984" s="112"/>
      <c r="H984" s="112"/>
      <c r="I984" s="133"/>
      <c r="J984" s="133" t="s">
        <v>147</v>
      </c>
      <c r="K984" s="132">
        <v>1500</v>
      </c>
      <c r="L984" s="5">
        <f t="shared" si="211"/>
        <v>1500</v>
      </c>
      <c r="M984" s="5">
        <f t="shared" si="211"/>
        <v>1500</v>
      </c>
      <c r="N984" s="5">
        <f t="shared" si="211"/>
        <v>1500</v>
      </c>
      <c r="O984" s="5">
        <f t="shared" si="211"/>
        <v>1500</v>
      </c>
      <c r="P984" s="5">
        <f t="shared" si="211"/>
        <v>1500</v>
      </c>
      <c r="Q984" s="5">
        <f t="shared" si="211"/>
        <v>1500</v>
      </c>
      <c r="R984" s="5">
        <f t="shared" si="211"/>
        <v>1500</v>
      </c>
      <c r="S984" s="5">
        <f t="shared" si="211"/>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25">
      <c r="A985" s="136"/>
      <c r="B985" s="126"/>
      <c r="C985" s="108"/>
      <c r="D985" s="108"/>
      <c r="E985" s="108"/>
      <c r="F985" s="110"/>
      <c r="G985" s="112"/>
      <c r="H985" s="112"/>
      <c r="I985" s="133"/>
      <c r="J985" s="133" t="s">
        <v>148</v>
      </c>
      <c r="K985" s="132">
        <v>1500</v>
      </c>
      <c r="L985" s="5">
        <f t="shared" si="211"/>
        <v>1500</v>
      </c>
      <c r="M985" s="5">
        <f t="shared" si="211"/>
        <v>1500</v>
      </c>
      <c r="N985" s="5">
        <f t="shared" si="211"/>
        <v>1500</v>
      </c>
      <c r="O985" s="5">
        <f t="shared" si="211"/>
        <v>1500</v>
      </c>
      <c r="P985" s="5">
        <f t="shared" si="211"/>
        <v>1500</v>
      </c>
      <c r="Q985" s="5">
        <f t="shared" si="211"/>
        <v>1500</v>
      </c>
      <c r="R985" s="5">
        <f t="shared" si="211"/>
        <v>1500</v>
      </c>
      <c r="S985" s="5">
        <f t="shared" si="211"/>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25">
      <c r="A986" s="136"/>
      <c r="B986" s="126"/>
      <c r="C986" s="108"/>
      <c r="D986" s="108"/>
      <c r="E986" s="108"/>
      <c r="F986" s="110"/>
      <c r="G986" s="112"/>
      <c r="H986" s="112"/>
      <c r="I986" s="133"/>
      <c r="J986" s="133" t="s">
        <v>149</v>
      </c>
      <c r="K986" s="132">
        <v>1500</v>
      </c>
      <c r="L986" s="5">
        <f t="shared" si="211"/>
        <v>1500</v>
      </c>
      <c r="M986" s="5">
        <f t="shared" si="211"/>
        <v>1500</v>
      </c>
      <c r="N986" s="5">
        <f t="shared" si="211"/>
        <v>1500</v>
      </c>
      <c r="O986" s="5">
        <f t="shared" si="211"/>
        <v>1500</v>
      </c>
      <c r="P986" s="5">
        <f t="shared" si="211"/>
        <v>1500</v>
      </c>
      <c r="Q986" s="5">
        <f t="shared" si="211"/>
        <v>1500</v>
      </c>
      <c r="R986" s="5">
        <f t="shared" si="211"/>
        <v>1500</v>
      </c>
      <c r="S986" s="5">
        <f t="shared" si="211"/>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25">
      <c r="A987" s="136"/>
      <c r="B987" s="126"/>
      <c r="C987" s="108"/>
      <c r="D987" s="108"/>
      <c r="E987" s="108"/>
      <c r="F987" s="110"/>
      <c r="G987" s="112"/>
      <c r="H987" s="112"/>
      <c r="I987" s="133"/>
      <c r="J987" s="133" t="s">
        <v>150</v>
      </c>
      <c r="K987" s="132">
        <v>1250</v>
      </c>
      <c r="L987" s="5">
        <f t="shared" si="211"/>
        <v>1250</v>
      </c>
      <c r="M987" s="5">
        <f t="shared" si="211"/>
        <v>1250</v>
      </c>
      <c r="N987" s="5">
        <f t="shared" si="211"/>
        <v>1250</v>
      </c>
      <c r="O987" s="5">
        <f t="shared" si="211"/>
        <v>1250</v>
      </c>
      <c r="P987" s="5">
        <f t="shared" si="211"/>
        <v>1250</v>
      </c>
      <c r="Q987" s="5">
        <f t="shared" si="211"/>
        <v>1250</v>
      </c>
      <c r="R987" s="5">
        <f t="shared" si="211"/>
        <v>1250</v>
      </c>
      <c r="S987" s="5">
        <f t="shared" si="211"/>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25">
      <c r="A988" s="136"/>
      <c r="B988" s="126"/>
      <c r="C988" s="108"/>
      <c r="D988" s="108"/>
      <c r="E988" s="108"/>
      <c r="F988" s="110"/>
      <c r="G988" s="112"/>
      <c r="H988" s="112"/>
      <c r="I988" s="133"/>
      <c r="J988" s="133" t="s">
        <v>151</v>
      </c>
      <c r="K988" s="132">
        <v>1000</v>
      </c>
      <c r="L988" s="5">
        <f t="shared" si="211"/>
        <v>1000</v>
      </c>
      <c r="M988" s="5">
        <f t="shared" si="211"/>
        <v>1000</v>
      </c>
      <c r="N988" s="5">
        <f t="shared" si="211"/>
        <v>1000</v>
      </c>
      <c r="O988" s="5">
        <f t="shared" si="211"/>
        <v>1000</v>
      </c>
      <c r="P988" s="5">
        <f t="shared" si="211"/>
        <v>1000</v>
      </c>
      <c r="Q988" s="5">
        <f t="shared" si="211"/>
        <v>1000</v>
      </c>
      <c r="R988" s="5">
        <f t="shared" si="211"/>
        <v>1000</v>
      </c>
      <c r="S988" s="5">
        <f t="shared" si="211"/>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5" outlineLevel="1" collapsed="1" x14ac:dyDescent="0.25">
      <c r="A989" s="136"/>
      <c r="B989" s="126"/>
      <c r="C989" s="91" t="s">
        <v>127</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customHeight="1" outlineLevel="1" x14ac:dyDescent="0.2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129</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25">
      <c r="A997" s="136"/>
      <c r="B997" s="126"/>
      <c r="C997" s="84"/>
      <c r="D997" s="84">
        <v>0</v>
      </c>
      <c r="E997" s="84" t="s">
        <v>1</v>
      </c>
      <c r="F997" s="85"/>
      <c r="G997" s="86" t="s">
        <v>761</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84"/>
      <c r="D998" s="91"/>
      <c r="E998" s="92"/>
      <c r="F998" s="93"/>
      <c r="G998" s="94" t="s">
        <v>765</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v>1</v>
      </c>
      <c r="D1000" s="91"/>
      <c r="E1000" s="92"/>
      <c r="F1000" s="100"/>
      <c r="G1000" s="101" t="s">
        <v>962</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92"/>
      <c r="D1001" s="92"/>
      <c r="E1001" s="92"/>
      <c r="F1001" s="92"/>
      <c r="G1001" s="106"/>
      <c r="H1001" s="106"/>
      <c r="I1001" s="106"/>
      <c r="J1001" s="106"/>
      <c r="K1001" s="106"/>
      <c r="L1001" s="106"/>
      <c r="M1001" s="615" t="s">
        <v>763</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244"/>
      <c r="D1002" s="244"/>
      <c r="E1002" s="244"/>
      <c r="F1002" s="244"/>
      <c r="G1002" s="244"/>
      <c r="H1002" s="244"/>
      <c r="I1002" s="244"/>
      <c r="J1002" s="244"/>
      <c r="K1002" s="244"/>
      <c r="L1002" s="601"/>
      <c r="M1002" s="615" t="s">
        <v>762</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92"/>
      <c r="H1003" s="92"/>
      <c r="I1003" s="92"/>
      <c r="J1003" s="92"/>
      <c r="K1003" s="92"/>
      <c r="L1003" s="106"/>
      <c r="M1003" s="131" t="s">
        <v>932</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92"/>
      <c r="D1004" s="92"/>
      <c r="E1004" s="92"/>
      <c r="F1004" s="92"/>
      <c r="G1004" s="107"/>
      <c r="H1004" s="107"/>
      <c r="I1004" s="107"/>
      <c r="J1004" s="107"/>
      <c r="K1004" s="107"/>
      <c r="L1004" s="107" t="s">
        <v>223</v>
      </c>
      <c r="M1004" s="131" t="s">
        <v>372</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92"/>
      <c r="G1005" s="107"/>
      <c r="H1005" s="107"/>
      <c r="I1005" s="107"/>
      <c r="J1005" s="107"/>
      <c r="K1005" s="161" t="s">
        <v>165</v>
      </c>
      <c r="L1005" s="161" t="s">
        <v>224</v>
      </c>
      <c r="M1005" s="610" t="s">
        <v>202</v>
      </c>
      <c r="N1005" s="610" t="s">
        <v>386</v>
      </c>
      <c r="O1005" s="610" t="s">
        <v>385</v>
      </c>
      <c r="P1005" s="610" t="s">
        <v>201</v>
      </c>
      <c r="Q1005" s="107" t="s">
        <v>760</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204"/>
      <c r="H1006" s="205"/>
      <c r="I1006" s="168"/>
      <c r="J1006" s="168"/>
      <c r="K1006" s="667" t="s">
        <v>398</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8" t="s">
        <v>399</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8" t="s">
        <v>400</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8" t="s">
        <v>401</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8" t="s">
        <v>402</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2"/>
      <c r="J1011" s="112"/>
      <c r="K1011" s="668" t="s">
        <v>403</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8" t="s">
        <v>404</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8" t="s">
        <v>405</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33"/>
      <c r="H1014" s="133"/>
      <c r="I1014" s="118"/>
      <c r="J1014" s="118"/>
      <c r="K1014" s="668" t="s">
        <v>406</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72"/>
      <c r="H1015" s="172"/>
      <c r="I1015" s="171"/>
      <c r="J1015" s="171"/>
      <c r="K1015" s="669" t="s">
        <v>407</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t="s">
        <v>933</v>
      </c>
      <c r="H1017" s="111"/>
      <c r="I1017" s="111"/>
      <c r="J1017" s="111"/>
      <c r="K1017" s="111"/>
      <c r="L1017" s="616">
        <v>6.5</v>
      </c>
      <c r="M1017" s="111" t="s">
        <v>766</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customHeight="1" outlineLevel="1" x14ac:dyDescent="0.25">
      <c r="A1019" s="136"/>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J146:S146">
    <cfRule type="expression" dxfId="16" priority="3">
      <formula>J$147&lt;MIN(i_date_node_zm)</formula>
    </cfRule>
  </conditionalFormatting>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I678" zoomScale="85" zoomScaleNormal="85" workbookViewId="0">
      <selection activeCell="J704" activeCellId="8" sqref="K634 J634:K634 J644:K644 J654:K654 J664:K664 J674:K674 J684:K685 J694:K695 J704:K705"/>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2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0999999999999996"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114" t="s">
        <v>1087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112" t="s">
        <v>1088</v>
      </c>
      <c r="I20" s="112"/>
      <c r="J20" s="112" t="s">
        <v>398</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112"/>
      <c r="I21" s="112"/>
      <c r="J21" s="112" t="s">
        <v>399</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112"/>
      <c r="I22" s="112"/>
      <c r="J22" s="112" t="s">
        <v>400</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112"/>
      <c r="I23" s="112"/>
      <c r="J23" s="112" t="s">
        <v>401</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112"/>
      <c r="I24" s="112"/>
      <c r="J24" s="112" t="s">
        <v>402</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112"/>
      <c r="I25" s="112"/>
      <c r="J25" s="112" t="s">
        <v>403</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112"/>
      <c r="I26" s="112"/>
      <c r="J26" s="112" t="s">
        <v>404</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112"/>
      <c r="I27" s="112"/>
      <c r="J27" s="112" t="s">
        <v>405</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112"/>
      <c r="I28" s="112"/>
      <c r="J28" s="112" t="s">
        <v>406</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112"/>
      <c r="I29" s="112"/>
      <c r="J29" s="112" t="s">
        <v>407</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2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0999999999999996"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1242</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844</v>
      </c>
      <c r="I51" s="116"/>
      <c r="J51" s="114"/>
      <c r="K51" s="346" t="s">
        <v>1099</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134</v>
      </c>
      <c r="I52" s="116"/>
      <c r="J52" s="114"/>
      <c r="K52" s="346" t="s">
        <v>1098</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137</v>
      </c>
      <c r="I54" s="116"/>
      <c r="J54" s="114"/>
      <c r="K54" s="347" t="s">
        <v>1100</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387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90" t="s">
        <v>1160</v>
      </c>
      <c r="I57" s="1191"/>
      <c r="J57" s="1191"/>
      <c r="K57" s="1191"/>
      <c r="L57" s="1191"/>
      <c r="M57" s="1191"/>
      <c r="N57" s="1191"/>
      <c r="O57" s="1191"/>
      <c r="P57" s="1191"/>
      <c r="Q57" s="1191"/>
      <c r="R57" s="1191"/>
      <c r="S57" s="1191"/>
      <c r="T57" s="1192"/>
      <c r="U57" s="666"/>
      <c r="V57" s="666"/>
      <c r="W57" s="666"/>
      <c r="X57" s="666"/>
      <c r="Y57" s="666"/>
      <c r="Z57" s="112"/>
      <c r="AA57" s="110"/>
      <c r="AB57" s="110"/>
      <c r="AC57" s="110"/>
      <c r="AD57" s="110"/>
      <c r="AE57" s="695"/>
      <c r="AF57" s="690"/>
    </row>
    <row r="58" spans="1:32" ht="5.0999999999999996"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customHeight="1" outlineLevel="1" collapsed="1" x14ac:dyDescent="0.25">
      <c r="A64" s="691"/>
      <c r="B64" s="126"/>
      <c r="C64" s="709"/>
      <c r="D64" s="709">
        <v>0</v>
      </c>
      <c r="E64" s="70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2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25">
      <c r="A71" s="691"/>
      <c r="B71" s="126"/>
      <c r="C71" s="108"/>
      <c r="D71" s="108"/>
      <c r="E71" s="108"/>
      <c r="F71" s="700"/>
      <c r="G71" s="725" t="s">
        <v>140</v>
      </c>
      <c r="H71" s="725" t="s">
        <v>141</v>
      </c>
      <c r="I71" s="725"/>
      <c r="J71" s="725" t="s">
        <v>838</v>
      </c>
      <c r="K71" s="725" t="s">
        <v>411</v>
      </c>
      <c r="L71" s="725" t="s">
        <v>807</v>
      </c>
      <c r="M71" s="725" t="s">
        <v>808</v>
      </c>
      <c r="N71" s="725" t="s">
        <v>809</v>
      </c>
      <c r="O71" s="725" t="s">
        <v>810</v>
      </c>
      <c r="P71" s="725" t="s">
        <v>811</v>
      </c>
      <c r="Q71" s="725" t="s">
        <v>812</v>
      </c>
      <c r="R71" s="725" t="s">
        <v>813</v>
      </c>
      <c r="S71" s="725" t="s">
        <v>814</v>
      </c>
      <c r="T71" s="725"/>
      <c r="U71" s="725"/>
      <c r="V71" s="725"/>
      <c r="W71" s="725"/>
      <c r="X71" s="725"/>
      <c r="Y71" s="725"/>
      <c r="Z71" s="725"/>
      <c r="AA71" s="1167"/>
      <c r="AB71" s="1167"/>
      <c r="AC71" s="1167"/>
      <c r="AD71" s="1167"/>
      <c r="AE71" s="695"/>
      <c r="AF71" s="690"/>
    </row>
    <row r="72" spans="1:32" ht="5.0999999999999996"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836</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908</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837</v>
      </c>
      <c r="H77" s="118"/>
      <c r="I77" s="118"/>
      <c r="J77" s="130">
        <v>4.0000000000000001E-3</v>
      </c>
      <c r="K77" s="762" t="s">
        <v>1104</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1218</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1219</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388</v>
      </c>
      <c r="K94" s="725" t="s">
        <v>389</v>
      </c>
      <c r="L94" s="725" t="s">
        <v>391</v>
      </c>
      <c r="M94" s="725" t="s">
        <v>392</v>
      </c>
      <c r="N94" s="725" t="s">
        <v>393</v>
      </c>
      <c r="O94" s="725" t="s">
        <v>395</v>
      </c>
      <c r="P94" s="725" t="s">
        <v>903</v>
      </c>
      <c r="Q94" s="725" t="s">
        <v>904</v>
      </c>
      <c r="R94" s="725" t="s">
        <v>1225</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1170"/>
      <c r="I97" s="762" t="s">
        <v>1220</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2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0999999999999996" customHeight="1" outlineLevel="1" x14ac:dyDescent="0.2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25">
      <c r="A107" s="136"/>
      <c r="B107" s="137"/>
      <c r="C107" s="709"/>
      <c r="D107" s="709">
        <v>410</v>
      </c>
      <c r="E107" s="709" t="s">
        <v>1</v>
      </c>
      <c r="F107" s="708"/>
      <c r="G107" s="710" t="s">
        <v>992</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25">
      <c r="A108" s="136"/>
      <c r="B108" s="137"/>
      <c r="C108" s="709"/>
      <c r="D108" s="91"/>
      <c r="E108" s="700"/>
      <c r="F108" s="708"/>
      <c r="G108" s="708" t="s">
        <v>993</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2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2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2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2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25">
      <c r="A113" s="136"/>
      <c r="B113" s="137"/>
      <c r="C113" s="700"/>
      <c r="D113" s="700"/>
      <c r="E113" s="700"/>
      <c r="F113" s="700"/>
      <c r="G113" s="700"/>
      <c r="H113" s="725"/>
      <c r="I113" s="725" t="s">
        <v>390</v>
      </c>
      <c r="J113" s="726" t="s">
        <v>995</v>
      </c>
      <c r="K113" s="726"/>
      <c r="L113" s="726"/>
      <c r="M113" s="726"/>
      <c r="N113" s="726"/>
      <c r="O113" s="726"/>
      <c r="P113" s="726"/>
      <c r="Q113" s="726"/>
      <c r="R113" s="726"/>
      <c r="S113" s="725"/>
      <c r="T113" s="726" t="s">
        <v>1229</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25">
      <c r="A114" s="136"/>
      <c r="B114" s="137"/>
      <c r="C114" s="108"/>
      <c r="D114" s="108"/>
      <c r="E114" s="108"/>
      <c r="F114" s="700"/>
      <c r="G114" s="700"/>
      <c r="H114" s="725" t="s">
        <v>473</v>
      </c>
      <c r="I114" s="725" t="s">
        <v>38</v>
      </c>
      <c r="J114" s="725" t="s">
        <v>388</v>
      </c>
      <c r="K114" s="725" t="s">
        <v>389</v>
      </c>
      <c r="L114" s="725" t="s">
        <v>391</v>
      </c>
      <c r="M114" s="725" t="s">
        <v>392</v>
      </c>
      <c r="N114" s="725" t="s">
        <v>393</v>
      </c>
      <c r="O114" s="725" t="s">
        <v>395</v>
      </c>
      <c r="P114" s="725" t="s">
        <v>903</v>
      </c>
      <c r="Q114" s="725" t="s">
        <v>904</v>
      </c>
      <c r="R114" s="725" t="s">
        <v>1225</v>
      </c>
      <c r="S114" s="725"/>
      <c r="T114" s="725" t="s">
        <v>396</v>
      </c>
      <c r="U114" s="725" t="s">
        <v>143</v>
      </c>
      <c r="V114" s="725" t="s">
        <v>144</v>
      </c>
      <c r="W114" s="725" t="s">
        <v>145</v>
      </c>
      <c r="X114" s="725" t="s">
        <v>146</v>
      </c>
      <c r="Y114" s="725" t="s">
        <v>147</v>
      </c>
      <c r="Z114" s="725" t="s">
        <v>148</v>
      </c>
      <c r="AA114" s="725" t="s">
        <v>149</v>
      </c>
      <c r="AB114" s="725" t="s">
        <v>150</v>
      </c>
      <c r="AC114" s="725" t="s">
        <v>151</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0999999999999996" customHeight="1" outlineLevel="1" x14ac:dyDescent="0.25">
      <c r="A115" s="136"/>
      <c r="B115" s="137"/>
      <c r="C115" s="108"/>
      <c r="D115" s="108"/>
      <c r="E115" s="108"/>
      <c r="F115" s="700"/>
      <c r="G115" s="700"/>
      <c r="H115" s="725"/>
      <c r="I115" s="148"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0999999999999996" customHeight="1" outlineLevel="1" x14ac:dyDescent="0.2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25">
      <c r="A117" s="136"/>
      <c r="B117" s="137"/>
      <c r="C117" s="108"/>
      <c r="D117" s="108"/>
      <c r="E117" s="108"/>
      <c r="F117" s="271"/>
      <c r="G117" s="116"/>
      <c r="H117" s="617" t="s">
        <v>838</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25">
      <c r="A118" s="136"/>
      <c r="B118" s="137"/>
      <c r="C118" s="108"/>
      <c r="D118" s="108"/>
      <c r="E118" s="108"/>
      <c r="F118" s="271"/>
      <c r="G118" s="116"/>
      <c r="H118" s="617" t="s">
        <v>411</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25">
      <c r="A119" s="136"/>
      <c r="B119" s="137"/>
      <c r="C119" s="108"/>
      <c r="D119" s="108"/>
      <c r="E119" s="108"/>
      <c r="F119" s="271"/>
      <c r="G119" s="116"/>
      <c r="H119" s="617" t="s">
        <v>807</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25">
      <c r="A120" s="136"/>
      <c r="B120" s="137"/>
      <c r="C120" s="108"/>
      <c r="D120" s="108"/>
      <c r="E120" s="108"/>
      <c r="F120" s="271"/>
      <c r="G120" s="116"/>
      <c r="H120" s="617" t="s">
        <v>808</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25">
      <c r="A121" s="136"/>
      <c r="B121" s="137"/>
      <c r="C121" s="108"/>
      <c r="D121" s="108"/>
      <c r="E121" s="108"/>
      <c r="F121" s="271"/>
      <c r="G121" s="116"/>
      <c r="H121" s="617" t="s">
        <v>809</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25">
      <c r="A122" s="136"/>
      <c r="B122" s="137"/>
      <c r="C122" s="108"/>
      <c r="D122" s="108"/>
      <c r="E122" s="108"/>
      <c r="F122" s="271"/>
      <c r="G122" s="116"/>
      <c r="H122" s="617" t="s">
        <v>810</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25">
      <c r="A123" s="136"/>
      <c r="B123" s="137"/>
      <c r="C123" s="108"/>
      <c r="D123" s="108"/>
      <c r="E123" s="108"/>
      <c r="F123" s="271"/>
      <c r="G123" s="116"/>
      <c r="H123" s="617" t="s">
        <v>811</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25">
      <c r="A124" s="136"/>
      <c r="B124" s="137"/>
      <c r="C124" s="108"/>
      <c r="D124" s="108"/>
      <c r="E124" s="108"/>
      <c r="F124" s="271"/>
      <c r="G124" s="116"/>
      <c r="H124" s="617" t="s">
        <v>812</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25">
      <c r="A125" s="136"/>
      <c r="B125" s="137"/>
      <c r="C125" s="108"/>
      <c r="D125" s="108"/>
      <c r="E125" s="108"/>
      <c r="F125" s="271"/>
      <c r="G125" s="116"/>
      <c r="H125" s="617" t="s">
        <v>813</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25">
      <c r="A126" s="136"/>
      <c r="B126" s="137"/>
      <c r="C126" s="108"/>
      <c r="D126" s="108"/>
      <c r="E126" s="108"/>
      <c r="F126" s="271"/>
      <c r="G126" s="116"/>
      <c r="H126" s="617" t="s">
        <v>814</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0999999999999996" customHeight="1" outlineLevel="1" x14ac:dyDescent="0.2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2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2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2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0999999999999996" customHeight="1" outlineLevel="1" collapsed="1" thickBot="1" x14ac:dyDescent="0.3">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0999999999999996" customHeight="1" outlineLevel="1" collapsed="1" x14ac:dyDescent="0.2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25">
      <c r="A134" s="136"/>
      <c r="B134" s="126"/>
      <c r="C134" s="709"/>
      <c r="D134" s="709">
        <v>0</v>
      </c>
      <c r="E134" s="709"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25">
      <c r="A135" s="136"/>
      <c r="B135" s="126"/>
      <c r="C135" s="709"/>
      <c r="D135" s="91"/>
      <c r="E135" s="700"/>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2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2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2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2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2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2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0999999999999996" customHeight="1" outlineLevel="1" x14ac:dyDescent="0.25">
      <c r="A142" s="136"/>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1152</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1152</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1152</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1152</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330</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25">
      <c r="A153" s="136"/>
      <c r="B153" s="126"/>
      <c r="C153" s="108"/>
      <c r="D153" s="108"/>
      <c r="E153" s="108"/>
      <c r="F153" s="110"/>
      <c r="G153" s="112"/>
      <c r="H153" s="301" t="s">
        <v>331</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25">
      <c r="A158" s="136"/>
      <c r="B158" s="126"/>
      <c r="C158" s="108"/>
      <c r="D158" s="108"/>
      <c r="E158" s="108"/>
      <c r="F158" s="110"/>
      <c r="G158" s="112"/>
      <c r="H158" s="168" t="s">
        <v>271</v>
      </c>
      <c r="I158" s="168"/>
      <c r="J158" s="168"/>
      <c r="K158" s="168"/>
      <c r="L158" s="169" t="s">
        <v>390</v>
      </c>
      <c r="M158" s="170" t="s">
        <v>172</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25">
      <c r="A159" s="136"/>
      <c r="B159" s="126"/>
      <c r="C159" s="108"/>
      <c r="D159" s="108"/>
      <c r="E159" s="108"/>
      <c r="F159" s="110"/>
      <c r="G159" s="118"/>
      <c r="H159" s="171"/>
      <c r="I159" s="171"/>
      <c r="J159" s="171"/>
      <c r="K159" s="171"/>
      <c r="L159" s="172" t="s">
        <v>38</v>
      </c>
      <c r="M159" s="172" t="s">
        <v>388</v>
      </c>
      <c r="N159" s="172" t="s">
        <v>389</v>
      </c>
      <c r="O159" s="172" t="s">
        <v>391</v>
      </c>
      <c r="P159" s="172" t="s">
        <v>392</v>
      </c>
      <c r="Q159" s="172" t="s">
        <v>393</v>
      </c>
      <c r="R159" s="172" t="s">
        <v>395</v>
      </c>
      <c r="S159" s="172" t="s">
        <v>903</v>
      </c>
      <c r="T159" s="172" t="s">
        <v>904</v>
      </c>
      <c r="U159" s="172" t="s">
        <v>1225</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2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2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994</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996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997</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337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2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25">
      <c r="A176" s="691"/>
      <c r="B176" s="126"/>
      <c r="C176" s="700"/>
      <c r="D176" s="700"/>
      <c r="E176" s="700"/>
      <c r="F176" s="700"/>
      <c r="G176" s="725"/>
      <c r="H176" s="725"/>
      <c r="I176" s="725"/>
      <c r="J176" s="725"/>
      <c r="K176" s="725"/>
      <c r="L176" s="726"/>
      <c r="M176" s="726" t="s">
        <v>153</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25">
      <c r="A177" s="691"/>
      <c r="B177" s="126"/>
      <c r="C177" s="108"/>
      <c r="D177" s="108"/>
      <c r="E177" s="108"/>
      <c r="F177" s="700"/>
      <c r="G177" s="161"/>
      <c r="H177" s="161" t="s">
        <v>154</v>
      </c>
      <c r="I177" s="161" t="s">
        <v>155</v>
      </c>
      <c r="J177" s="161" t="s">
        <v>156</v>
      </c>
      <c r="K177" s="161" t="s">
        <v>157</v>
      </c>
      <c r="L177" s="161" t="s">
        <v>158</v>
      </c>
      <c r="M177" s="161" t="s">
        <v>336</v>
      </c>
      <c r="N177" s="161" t="s">
        <v>159</v>
      </c>
      <c r="O177" s="725"/>
      <c r="P177" s="161" t="s">
        <v>159</v>
      </c>
      <c r="Q177" s="725" t="s">
        <v>1155</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25">
      <c r="A178" s="691"/>
      <c r="B178" s="126"/>
      <c r="C178" s="108"/>
      <c r="D178" s="108"/>
      <c r="E178" s="108"/>
      <c r="F178" s="110"/>
      <c r="G178" s="1171"/>
      <c r="H178" s="163" t="s">
        <v>1222</v>
      </c>
      <c r="I178" s="163" t="s">
        <v>1222</v>
      </c>
      <c r="J178" s="163" t="s">
        <v>1222</v>
      </c>
      <c r="K178" s="163" t="s">
        <v>1222</v>
      </c>
      <c r="L178" s="163" t="s">
        <v>1222</v>
      </c>
      <c r="M178" s="163" t="s">
        <v>1166</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2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0999999999999996" customHeight="1" outlineLevel="1" collapsed="1" thickBot="1" x14ac:dyDescent="0.3">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0999999999999996" customHeight="1" outlineLevel="1" x14ac:dyDescent="0.2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25">
      <c r="A185" s="136"/>
      <c r="B185" s="126"/>
      <c r="C185" s="709"/>
      <c r="D185" s="709">
        <v>0</v>
      </c>
      <c r="E185" s="709" t="s">
        <v>1</v>
      </c>
      <c r="F185" s="85"/>
      <c r="G185" s="86" t="s">
        <v>332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25">
      <c r="A186" s="136"/>
      <c r="B186" s="126"/>
      <c r="C186" s="709"/>
      <c r="D186" s="91"/>
      <c r="E186" s="70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2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2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25">
      <c r="A189" s="136"/>
      <c r="B189" s="126"/>
      <c r="C189" s="700"/>
      <c r="D189" s="700"/>
      <c r="E189" s="700"/>
      <c r="F189" s="700"/>
      <c r="G189" s="1168"/>
      <c r="H189" s="1168"/>
      <c r="I189" s="1168"/>
      <c r="J189" s="1168"/>
      <c r="K189" s="728" t="s">
        <v>1126</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2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25">
      <c r="A191" s="136"/>
      <c r="B191" s="126"/>
      <c r="C191" s="700"/>
      <c r="D191" s="700"/>
      <c r="E191" s="700"/>
      <c r="F191" s="700"/>
      <c r="G191" s="725"/>
      <c r="H191" s="725"/>
      <c r="I191" s="725" t="s">
        <v>473</v>
      </c>
      <c r="J191" s="725" t="s">
        <v>768</v>
      </c>
      <c r="K191" s="726" t="s">
        <v>178</v>
      </c>
      <c r="L191" s="726"/>
      <c r="M191" s="725"/>
      <c r="N191" s="725"/>
      <c r="O191" s="725"/>
      <c r="P191" s="725"/>
      <c r="Q191" s="725"/>
      <c r="R191" s="725"/>
      <c r="S191" s="725"/>
      <c r="T191" s="725"/>
      <c r="U191" s="725"/>
      <c r="V191" s="726" t="s">
        <v>179</v>
      </c>
      <c r="W191" s="726"/>
      <c r="X191" s="725"/>
      <c r="Y191" s="725"/>
      <c r="Z191" s="725"/>
      <c r="AA191" s="725"/>
      <c r="AB191" s="725"/>
      <c r="AC191" s="725"/>
      <c r="AD191" s="725"/>
      <c r="AE191" s="726" t="s">
        <v>394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25">
      <c r="A192" s="136"/>
      <c r="B192" s="126"/>
      <c r="C192" s="108"/>
      <c r="D192" s="108"/>
      <c r="E192" s="108"/>
      <c r="F192" s="700"/>
      <c r="G192" s="725"/>
      <c r="H192" s="725"/>
      <c r="I192" s="725"/>
      <c r="J192" s="725"/>
      <c r="K192" s="725" t="s">
        <v>388</v>
      </c>
      <c r="L192" s="725" t="s">
        <v>389</v>
      </c>
      <c r="M192" s="725" t="s">
        <v>391</v>
      </c>
      <c r="N192" s="725" t="s">
        <v>392</v>
      </c>
      <c r="O192" s="725" t="s">
        <v>393</v>
      </c>
      <c r="P192" s="725" t="s">
        <v>395</v>
      </c>
      <c r="Q192" s="725" t="s">
        <v>903</v>
      </c>
      <c r="R192" s="725" t="s">
        <v>904</v>
      </c>
      <c r="S192" s="725" t="s">
        <v>1225</v>
      </c>
      <c r="T192" s="725"/>
      <c r="U192" s="725"/>
      <c r="V192" s="725" t="s">
        <v>388</v>
      </c>
      <c r="W192" s="725" t="s">
        <v>389</v>
      </c>
      <c r="X192" s="725" t="s">
        <v>391</v>
      </c>
      <c r="Y192" s="725" t="s">
        <v>392</v>
      </c>
      <c r="Z192" s="725" t="s">
        <v>393</v>
      </c>
      <c r="AA192" s="725" t="s">
        <v>395</v>
      </c>
      <c r="AB192" s="725" t="s">
        <v>903</v>
      </c>
      <c r="AC192" s="725" t="s">
        <v>904</v>
      </c>
      <c r="AD192" s="725" t="s">
        <v>1225</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25">
      <c r="A193" s="136"/>
      <c r="B193" s="126"/>
      <c r="C193" s="108"/>
      <c r="D193" s="108"/>
      <c r="E193" s="108"/>
      <c r="F193" s="110"/>
      <c r="G193" s="112"/>
      <c r="H193" s="112"/>
      <c r="I193" s="133" t="s">
        <v>838</v>
      </c>
      <c r="J193" s="133" t="s">
        <v>398</v>
      </c>
      <c r="K193" s="375">
        <f>$O193</f>
        <v>80</v>
      </c>
      <c r="L193" s="375">
        <f t="shared" ref="L193:N209" si="6">$O193</f>
        <v>80</v>
      </c>
      <c r="M193" s="375">
        <f t="shared" si="6"/>
        <v>80</v>
      </c>
      <c r="N193" s="375">
        <f t="shared" si="6"/>
        <v>80</v>
      </c>
      <c r="O193" s="377">
        <v>80</v>
      </c>
      <c r="P193" s="180">
        <v>0</v>
      </c>
      <c r="Q193" s="180">
        <v>0</v>
      </c>
      <c r="R193" s="180">
        <v>0</v>
      </c>
      <c r="S193" s="180">
        <v>0</v>
      </c>
      <c r="T193" s="112"/>
      <c r="U193" s="133" t="s">
        <v>396</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25">
      <c r="A194" s="136"/>
      <c r="B194" s="126"/>
      <c r="C194" s="108"/>
      <c r="D194" s="108"/>
      <c r="E194" s="108"/>
      <c r="F194" s="110"/>
      <c r="G194" s="112"/>
      <c r="H194" s="112"/>
      <c r="I194" s="133"/>
      <c r="J194" s="133" t="s">
        <v>399</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143</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25">
      <c r="A195" s="136"/>
      <c r="B195" s="126"/>
      <c r="C195" s="108"/>
      <c r="D195" s="108"/>
      <c r="E195" s="108"/>
      <c r="F195" s="110"/>
      <c r="G195" s="112"/>
      <c r="H195" s="112"/>
      <c r="I195" s="133"/>
      <c r="J195" s="133" t="s">
        <v>400</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144</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25">
      <c r="A196" s="136"/>
      <c r="B196" s="126"/>
      <c r="C196" s="108"/>
      <c r="D196" s="108"/>
      <c r="E196" s="108"/>
      <c r="F196" s="110"/>
      <c r="G196" s="112"/>
      <c r="H196" s="112"/>
      <c r="I196" s="133"/>
      <c r="J196" s="133" t="s">
        <v>401</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145</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25">
      <c r="A197" s="136"/>
      <c r="B197" s="126"/>
      <c r="C197" s="108"/>
      <c r="D197" s="108"/>
      <c r="E197" s="108"/>
      <c r="F197" s="110"/>
      <c r="G197" s="112"/>
      <c r="H197" s="112"/>
      <c r="I197" s="133"/>
      <c r="J197" s="133" t="s">
        <v>402</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146</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25">
      <c r="A198" s="136"/>
      <c r="B198" s="126"/>
      <c r="C198" s="108"/>
      <c r="D198" s="108"/>
      <c r="E198" s="108"/>
      <c r="F198" s="110"/>
      <c r="G198" s="112"/>
      <c r="H198" s="112"/>
      <c r="I198" s="133"/>
      <c r="J198" s="133" t="s">
        <v>403</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147</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25">
      <c r="A199" s="136"/>
      <c r="B199" s="126"/>
      <c r="C199" s="108"/>
      <c r="D199" s="108"/>
      <c r="E199" s="108"/>
      <c r="F199" s="110"/>
      <c r="G199" s="112"/>
      <c r="H199" s="112"/>
      <c r="I199" s="133"/>
      <c r="J199" s="133" t="s">
        <v>404</v>
      </c>
      <c r="K199" s="375">
        <f t="shared" si="11"/>
        <v>80</v>
      </c>
      <c r="L199" s="375">
        <f t="shared" si="6"/>
        <v>80</v>
      </c>
      <c r="M199" s="375">
        <f t="shared" si="6"/>
        <v>80</v>
      </c>
      <c r="N199" s="375">
        <f t="shared" si="6"/>
        <v>80</v>
      </c>
      <c r="O199" s="377">
        <v>80</v>
      </c>
      <c r="P199" s="180">
        <v>0</v>
      </c>
      <c r="Q199" s="180">
        <v>0</v>
      </c>
      <c r="R199" s="180">
        <v>0</v>
      </c>
      <c r="S199" s="180">
        <v>0</v>
      </c>
      <c r="T199" s="112"/>
      <c r="U199" s="133" t="s">
        <v>148</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25">
      <c r="A200" s="136"/>
      <c r="B200" s="126"/>
      <c r="C200" s="108"/>
      <c r="D200" s="108"/>
      <c r="E200" s="108"/>
      <c r="F200" s="110"/>
      <c r="G200" s="112"/>
      <c r="H200" s="112"/>
      <c r="I200" s="133"/>
      <c r="J200" s="133" t="s">
        <v>405</v>
      </c>
      <c r="K200" s="375">
        <f t="shared" si="11"/>
        <v>80</v>
      </c>
      <c r="L200" s="375">
        <f t="shared" si="6"/>
        <v>80</v>
      </c>
      <c r="M200" s="375">
        <f t="shared" si="6"/>
        <v>80</v>
      </c>
      <c r="N200" s="375">
        <f t="shared" si="6"/>
        <v>80</v>
      </c>
      <c r="O200" s="377">
        <v>80</v>
      </c>
      <c r="P200" s="180">
        <v>0</v>
      </c>
      <c r="Q200" s="180">
        <v>0</v>
      </c>
      <c r="R200" s="180">
        <v>0</v>
      </c>
      <c r="S200" s="180">
        <v>0</v>
      </c>
      <c r="T200" s="112"/>
      <c r="U200" s="133" t="s">
        <v>149</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25">
      <c r="A201" s="136"/>
      <c r="B201" s="126"/>
      <c r="C201" s="108"/>
      <c r="D201" s="108"/>
      <c r="E201" s="108"/>
      <c r="F201" s="110"/>
      <c r="G201" s="112"/>
      <c r="H201" s="112"/>
      <c r="I201" s="133"/>
      <c r="J201" s="133" t="s">
        <v>406</v>
      </c>
      <c r="K201" s="375">
        <f t="shared" si="11"/>
        <v>80</v>
      </c>
      <c r="L201" s="375">
        <f t="shared" si="6"/>
        <v>80</v>
      </c>
      <c r="M201" s="375">
        <f t="shared" si="6"/>
        <v>80</v>
      </c>
      <c r="N201" s="375">
        <f t="shared" si="6"/>
        <v>80</v>
      </c>
      <c r="O201" s="377">
        <v>80</v>
      </c>
      <c r="P201" s="180">
        <v>0</v>
      </c>
      <c r="Q201" s="180">
        <v>0</v>
      </c>
      <c r="R201" s="180">
        <v>0</v>
      </c>
      <c r="S201" s="180">
        <v>0</v>
      </c>
      <c r="T201" s="112"/>
      <c r="U201" s="133" t="s">
        <v>150</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25">
      <c r="A202" s="136"/>
      <c r="B202" s="126"/>
      <c r="C202" s="108"/>
      <c r="D202" s="108"/>
      <c r="E202" s="108"/>
      <c r="F202" s="110"/>
      <c r="G202" s="112"/>
      <c r="H202" s="112"/>
      <c r="I202" s="133"/>
      <c r="J202" s="133" t="s">
        <v>407</v>
      </c>
      <c r="K202" s="375">
        <f t="shared" si="11"/>
        <v>80</v>
      </c>
      <c r="L202" s="375">
        <f t="shared" si="6"/>
        <v>80</v>
      </c>
      <c r="M202" s="375">
        <f t="shared" si="6"/>
        <v>80</v>
      </c>
      <c r="N202" s="375">
        <f t="shared" si="6"/>
        <v>80</v>
      </c>
      <c r="O202" s="377">
        <v>80</v>
      </c>
      <c r="P202" s="180">
        <v>0</v>
      </c>
      <c r="Q202" s="180">
        <v>0</v>
      </c>
      <c r="R202" s="180">
        <v>0</v>
      </c>
      <c r="S202" s="180">
        <v>0</v>
      </c>
      <c r="T202" s="112"/>
      <c r="U202" s="133" t="s">
        <v>151</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25">
      <c r="A203" s="136"/>
      <c r="B203" s="126"/>
      <c r="C203" s="108"/>
      <c r="D203" s="108"/>
      <c r="E203" s="108"/>
      <c r="F203" s="110"/>
      <c r="G203" s="112"/>
      <c r="H203" s="112"/>
      <c r="I203" s="133" t="s">
        <v>411</v>
      </c>
      <c r="J203" s="133" t="s">
        <v>398</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396</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25">
      <c r="A204" s="136"/>
      <c r="B204" s="126"/>
      <c r="C204" s="108"/>
      <c r="D204" s="108"/>
      <c r="E204" s="108"/>
      <c r="F204" s="110"/>
      <c r="G204" s="112"/>
      <c r="H204" s="112"/>
      <c r="I204" s="133"/>
      <c r="J204" s="133" t="s">
        <v>399</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143</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25">
      <c r="A205" s="136"/>
      <c r="B205" s="126"/>
      <c r="C205" s="108"/>
      <c r="D205" s="108"/>
      <c r="E205" s="108"/>
      <c r="F205" s="110"/>
      <c r="G205" s="112"/>
      <c r="H205" s="112"/>
      <c r="I205" s="133"/>
      <c r="J205" s="133" t="s">
        <v>400</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144</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25">
      <c r="A206" s="136"/>
      <c r="B206" s="126"/>
      <c r="C206" s="108"/>
      <c r="D206" s="108"/>
      <c r="E206" s="108"/>
      <c r="F206" s="110"/>
      <c r="G206" s="112"/>
      <c r="H206" s="112"/>
      <c r="I206" s="133"/>
      <c r="J206" s="133" t="s">
        <v>401</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145</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25">
      <c r="A207" s="136"/>
      <c r="B207" s="126"/>
      <c r="C207" s="108"/>
      <c r="D207" s="108"/>
      <c r="E207" s="108"/>
      <c r="F207" s="110"/>
      <c r="G207" s="112"/>
      <c r="H207" s="112"/>
      <c r="I207" s="133"/>
      <c r="J207" s="133" t="s">
        <v>402</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146</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25">
      <c r="A208" s="136"/>
      <c r="B208" s="126"/>
      <c r="C208" s="108"/>
      <c r="D208" s="108"/>
      <c r="E208" s="108"/>
      <c r="F208" s="110"/>
      <c r="G208" s="112"/>
      <c r="H208" s="112"/>
      <c r="I208" s="133"/>
      <c r="J208" s="133" t="s">
        <v>403</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147</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25">
      <c r="A209" s="136"/>
      <c r="B209" s="126"/>
      <c r="C209" s="108"/>
      <c r="D209" s="108"/>
      <c r="E209" s="108"/>
      <c r="F209" s="110"/>
      <c r="G209" s="112"/>
      <c r="H209" s="112"/>
      <c r="I209" s="133"/>
      <c r="J209" s="133" t="s">
        <v>404</v>
      </c>
      <c r="K209" s="375">
        <f t="shared" si="11"/>
        <v>80</v>
      </c>
      <c r="L209" s="375">
        <f t="shared" si="6"/>
        <v>80</v>
      </c>
      <c r="M209" s="375">
        <f t="shared" si="6"/>
        <v>80</v>
      </c>
      <c r="N209" s="375">
        <f t="shared" si="6"/>
        <v>80</v>
      </c>
      <c r="O209" s="377">
        <v>80</v>
      </c>
      <c r="P209" s="180">
        <v>0</v>
      </c>
      <c r="Q209" s="180">
        <v>0</v>
      </c>
      <c r="R209" s="180">
        <v>0</v>
      </c>
      <c r="S209" s="180">
        <v>0</v>
      </c>
      <c r="T209" s="112"/>
      <c r="U209" s="133" t="s">
        <v>148</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25">
      <c r="A210" s="136"/>
      <c r="B210" s="126"/>
      <c r="C210" s="108"/>
      <c r="D210" s="108"/>
      <c r="E210" s="108"/>
      <c r="F210" s="110"/>
      <c r="G210" s="112"/>
      <c r="H210" s="112"/>
      <c r="I210" s="133"/>
      <c r="J210" s="133" t="s">
        <v>405</v>
      </c>
      <c r="K210" s="375">
        <f t="shared" si="11"/>
        <v>80</v>
      </c>
      <c r="L210" s="375">
        <f t="shared" si="11"/>
        <v>80</v>
      </c>
      <c r="M210" s="375">
        <f t="shared" si="11"/>
        <v>80</v>
      </c>
      <c r="N210" s="375">
        <f t="shared" si="11"/>
        <v>80</v>
      </c>
      <c r="O210" s="377">
        <v>80</v>
      </c>
      <c r="P210" s="180">
        <v>0</v>
      </c>
      <c r="Q210" s="180">
        <v>0</v>
      </c>
      <c r="R210" s="180">
        <v>0</v>
      </c>
      <c r="S210" s="180">
        <v>0</v>
      </c>
      <c r="T210" s="112"/>
      <c r="U210" s="133" t="s">
        <v>149</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25">
      <c r="A211" s="136"/>
      <c r="B211" s="126"/>
      <c r="C211" s="108"/>
      <c r="D211" s="108"/>
      <c r="E211" s="108"/>
      <c r="F211" s="110"/>
      <c r="G211" s="112"/>
      <c r="H211" s="112"/>
      <c r="I211" s="133"/>
      <c r="J211" s="133" t="s">
        <v>406</v>
      </c>
      <c r="K211" s="375">
        <f t="shared" si="11"/>
        <v>80</v>
      </c>
      <c r="L211" s="375">
        <f t="shared" si="11"/>
        <v>80</v>
      </c>
      <c r="M211" s="375">
        <f t="shared" si="11"/>
        <v>80</v>
      </c>
      <c r="N211" s="375">
        <f t="shared" si="11"/>
        <v>80</v>
      </c>
      <c r="O211" s="377">
        <v>80</v>
      </c>
      <c r="P211" s="180">
        <v>0</v>
      </c>
      <c r="Q211" s="180">
        <v>0</v>
      </c>
      <c r="R211" s="180">
        <v>0</v>
      </c>
      <c r="S211" s="180">
        <v>0</v>
      </c>
      <c r="T211" s="112"/>
      <c r="U211" s="133" t="s">
        <v>150</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25">
      <c r="A212" s="136"/>
      <c r="B212" s="126"/>
      <c r="C212" s="108"/>
      <c r="D212" s="108"/>
      <c r="E212" s="108"/>
      <c r="F212" s="110"/>
      <c r="G212" s="112"/>
      <c r="H212" s="112"/>
      <c r="I212" s="133"/>
      <c r="J212" s="133" t="s">
        <v>407</v>
      </c>
      <c r="K212" s="375">
        <f t="shared" si="11"/>
        <v>80</v>
      </c>
      <c r="L212" s="375">
        <f t="shared" si="11"/>
        <v>80</v>
      </c>
      <c r="M212" s="375">
        <f t="shared" si="11"/>
        <v>80</v>
      </c>
      <c r="N212" s="375">
        <f t="shared" si="11"/>
        <v>80</v>
      </c>
      <c r="O212" s="377">
        <v>80</v>
      </c>
      <c r="P212" s="180">
        <v>0</v>
      </c>
      <c r="Q212" s="180">
        <v>0</v>
      </c>
      <c r="R212" s="180">
        <v>0</v>
      </c>
      <c r="S212" s="180">
        <v>0</v>
      </c>
      <c r="T212" s="112"/>
      <c r="U212" s="133" t="s">
        <v>151</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25">
      <c r="A213" s="136"/>
      <c r="B213" s="126"/>
      <c r="C213" s="108"/>
      <c r="D213" s="108"/>
      <c r="E213" s="108"/>
      <c r="F213" s="110"/>
      <c r="G213" s="112"/>
      <c r="H213" s="112"/>
      <c r="I213" s="133" t="s">
        <v>807</v>
      </c>
      <c r="J213" s="133" t="s">
        <v>398</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396</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25">
      <c r="A214" s="136"/>
      <c r="B214" s="126"/>
      <c r="C214" s="108"/>
      <c r="D214" s="108"/>
      <c r="E214" s="108"/>
      <c r="F214" s="110"/>
      <c r="G214" s="112"/>
      <c r="H214" s="112"/>
      <c r="I214" s="133"/>
      <c r="J214" s="133" t="s">
        <v>399</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143</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25">
      <c r="A215" s="136"/>
      <c r="B215" s="126"/>
      <c r="C215" s="108"/>
      <c r="D215" s="108"/>
      <c r="E215" s="108"/>
      <c r="F215" s="110"/>
      <c r="G215" s="112"/>
      <c r="H215" s="112"/>
      <c r="I215" s="133"/>
      <c r="J215" s="133" t="s">
        <v>400</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144</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25">
      <c r="A216" s="136"/>
      <c r="B216" s="126"/>
      <c r="C216" s="108"/>
      <c r="D216" s="108"/>
      <c r="E216" s="108"/>
      <c r="F216" s="110"/>
      <c r="G216" s="112"/>
      <c r="H216" s="112"/>
      <c r="I216" s="133"/>
      <c r="J216" s="133" t="s">
        <v>401</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145</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25">
      <c r="A217" s="136"/>
      <c r="B217" s="126"/>
      <c r="C217" s="108"/>
      <c r="D217" s="108"/>
      <c r="E217" s="108"/>
      <c r="F217" s="110"/>
      <c r="G217" s="112"/>
      <c r="H217" s="112"/>
      <c r="I217" s="133"/>
      <c r="J217" s="133" t="s">
        <v>402</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146</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25">
      <c r="A218" s="136"/>
      <c r="B218" s="126"/>
      <c r="C218" s="108"/>
      <c r="D218" s="108"/>
      <c r="E218" s="108"/>
      <c r="F218" s="110"/>
      <c r="G218" s="112"/>
      <c r="H218" s="112"/>
      <c r="I218" s="133"/>
      <c r="J218" s="133" t="s">
        <v>403</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147</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25">
      <c r="A219" s="136"/>
      <c r="B219" s="126"/>
      <c r="C219" s="108"/>
      <c r="D219" s="108"/>
      <c r="E219" s="108"/>
      <c r="F219" s="110"/>
      <c r="G219" s="112"/>
      <c r="H219" s="112"/>
      <c r="I219" s="133"/>
      <c r="J219" s="133" t="s">
        <v>404</v>
      </c>
      <c r="K219" s="375">
        <f t="shared" si="11"/>
        <v>80</v>
      </c>
      <c r="L219" s="375">
        <f t="shared" si="11"/>
        <v>80</v>
      </c>
      <c r="M219" s="375">
        <f t="shared" si="11"/>
        <v>80</v>
      </c>
      <c r="N219" s="375">
        <f t="shared" si="11"/>
        <v>80</v>
      </c>
      <c r="O219" s="377">
        <v>80</v>
      </c>
      <c r="P219" s="180">
        <v>0</v>
      </c>
      <c r="Q219" s="180">
        <v>0</v>
      </c>
      <c r="R219" s="180">
        <v>0</v>
      </c>
      <c r="S219" s="180">
        <v>0</v>
      </c>
      <c r="T219" s="112"/>
      <c r="U219" s="133" t="s">
        <v>148</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25">
      <c r="A220" s="136"/>
      <c r="B220" s="126"/>
      <c r="C220" s="108"/>
      <c r="D220" s="108"/>
      <c r="E220" s="108"/>
      <c r="F220" s="110"/>
      <c r="G220" s="112"/>
      <c r="H220" s="112"/>
      <c r="I220" s="133"/>
      <c r="J220" s="133" t="s">
        <v>405</v>
      </c>
      <c r="K220" s="375">
        <f t="shared" si="11"/>
        <v>80</v>
      </c>
      <c r="L220" s="375">
        <f t="shared" si="11"/>
        <v>80</v>
      </c>
      <c r="M220" s="375">
        <f t="shared" si="11"/>
        <v>80</v>
      </c>
      <c r="N220" s="375">
        <f t="shared" si="11"/>
        <v>80</v>
      </c>
      <c r="O220" s="377">
        <v>80</v>
      </c>
      <c r="P220" s="180">
        <v>0</v>
      </c>
      <c r="Q220" s="180">
        <v>0</v>
      </c>
      <c r="R220" s="180">
        <v>0</v>
      </c>
      <c r="S220" s="180">
        <v>0</v>
      </c>
      <c r="T220" s="112"/>
      <c r="U220" s="133" t="s">
        <v>149</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25">
      <c r="A221" s="136"/>
      <c r="B221" s="126"/>
      <c r="C221" s="108"/>
      <c r="D221" s="108"/>
      <c r="E221" s="108"/>
      <c r="F221" s="110"/>
      <c r="G221" s="112"/>
      <c r="H221" s="112"/>
      <c r="I221" s="133"/>
      <c r="J221" s="133" t="s">
        <v>406</v>
      </c>
      <c r="K221" s="375">
        <f t="shared" si="11"/>
        <v>80</v>
      </c>
      <c r="L221" s="375">
        <f t="shared" si="11"/>
        <v>80</v>
      </c>
      <c r="M221" s="375">
        <f t="shared" si="11"/>
        <v>80</v>
      </c>
      <c r="N221" s="375">
        <f t="shared" si="11"/>
        <v>80</v>
      </c>
      <c r="O221" s="377">
        <v>80</v>
      </c>
      <c r="P221" s="180">
        <v>0</v>
      </c>
      <c r="Q221" s="180">
        <v>0</v>
      </c>
      <c r="R221" s="180">
        <v>0</v>
      </c>
      <c r="S221" s="180">
        <v>0</v>
      </c>
      <c r="T221" s="112"/>
      <c r="U221" s="133" t="s">
        <v>150</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25">
      <c r="A222" s="136"/>
      <c r="B222" s="126"/>
      <c r="C222" s="108"/>
      <c r="D222" s="108"/>
      <c r="E222" s="108"/>
      <c r="F222" s="110"/>
      <c r="G222" s="112"/>
      <c r="H222" s="112"/>
      <c r="I222" s="133"/>
      <c r="J222" s="133" t="s">
        <v>407</v>
      </c>
      <c r="K222" s="375">
        <f t="shared" si="11"/>
        <v>80</v>
      </c>
      <c r="L222" s="375">
        <f t="shared" si="11"/>
        <v>80</v>
      </c>
      <c r="M222" s="375">
        <f t="shared" si="11"/>
        <v>80</v>
      </c>
      <c r="N222" s="375">
        <f t="shared" si="11"/>
        <v>80</v>
      </c>
      <c r="O222" s="377">
        <v>80</v>
      </c>
      <c r="P222" s="180">
        <v>0</v>
      </c>
      <c r="Q222" s="180">
        <v>0</v>
      </c>
      <c r="R222" s="180">
        <v>0</v>
      </c>
      <c r="S222" s="180">
        <v>0</v>
      </c>
      <c r="T222" s="112"/>
      <c r="U222" s="133" t="s">
        <v>151</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25">
      <c r="A223" s="136"/>
      <c r="B223" s="126"/>
      <c r="C223" s="108"/>
      <c r="D223" s="108"/>
      <c r="E223" s="108"/>
      <c r="F223" s="110"/>
      <c r="G223" s="112"/>
      <c r="H223" s="112"/>
      <c r="I223" s="133" t="s">
        <v>808</v>
      </c>
      <c r="J223" s="133" t="s">
        <v>398</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396</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25">
      <c r="A224" s="136"/>
      <c r="B224" s="126"/>
      <c r="C224" s="108"/>
      <c r="D224" s="108"/>
      <c r="E224" s="108"/>
      <c r="F224" s="110"/>
      <c r="G224" s="112"/>
      <c r="H224" s="112"/>
      <c r="I224" s="133"/>
      <c r="J224" s="133" t="s">
        <v>399</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143</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25">
      <c r="A225" s="136"/>
      <c r="B225" s="126"/>
      <c r="C225" s="108"/>
      <c r="D225" s="108"/>
      <c r="E225" s="108"/>
      <c r="F225" s="110"/>
      <c r="G225" s="112"/>
      <c r="H225" s="112"/>
      <c r="I225" s="133"/>
      <c r="J225" s="133" t="s">
        <v>400</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144</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25">
      <c r="A226" s="136"/>
      <c r="B226" s="126"/>
      <c r="C226" s="108"/>
      <c r="D226" s="108"/>
      <c r="E226" s="108"/>
      <c r="F226" s="110"/>
      <c r="G226" s="112"/>
      <c r="H226" s="112"/>
      <c r="I226" s="133"/>
      <c r="J226" s="133" t="s">
        <v>401</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145</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25">
      <c r="A227" s="136"/>
      <c r="B227" s="126"/>
      <c r="C227" s="108"/>
      <c r="D227" s="108"/>
      <c r="E227" s="108"/>
      <c r="F227" s="110"/>
      <c r="G227" s="112"/>
      <c r="H227" s="112"/>
      <c r="I227" s="133"/>
      <c r="J227" s="133" t="s">
        <v>402</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146</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25">
      <c r="A228" s="136"/>
      <c r="B228" s="126"/>
      <c r="C228" s="108"/>
      <c r="D228" s="108"/>
      <c r="E228" s="108"/>
      <c r="F228" s="110"/>
      <c r="G228" s="112"/>
      <c r="H228" s="112"/>
      <c r="I228" s="133"/>
      <c r="J228" s="133" t="s">
        <v>403</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147</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25">
      <c r="A229" s="136"/>
      <c r="B229" s="126"/>
      <c r="C229" s="108"/>
      <c r="D229" s="108"/>
      <c r="E229" s="108"/>
      <c r="F229" s="110"/>
      <c r="G229" s="112"/>
      <c r="H229" s="112"/>
      <c r="I229" s="133"/>
      <c r="J229" s="133" t="s">
        <v>404</v>
      </c>
      <c r="K229" s="375">
        <f t="shared" si="12"/>
        <v>80</v>
      </c>
      <c r="L229" s="375">
        <f t="shared" si="12"/>
        <v>80</v>
      </c>
      <c r="M229" s="375">
        <f t="shared" si="12"/>
        <v>80</v>
      </c>
      <c r="N229" s="375">
        <f t="shared" si="12"/>
        <v>80</v>
      </c>
      <c r="O229" s="377">
        <v>80</v>
      </c>
      <c r="P229" s="180">
        <v>0</v>
      </c>
      <c r="Q229" s="180">
        <v>0</v>
      </c>
      <c r="R229" s="180">
        <v>0</v>
      </c>
      <c r="S229" s="180">
        <v>0</v>
      </c>
      <c r="T229" s="112"/>
      <c r="U229" s="133" t="s">
        <v>148</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25">
      <c r="A230" s="136"/>
      <c r="B230" s="126"/>
      <c r="C230" s="108"/>
      <c r="D230" s="108"/>
      <c r="E230" s="108"/>
      <c r="F230" s="110"/>
      <c r="G230" s="112"/>
      <c r="H230" s="112"/>
      <c r="I230" s="133"/>
      <c r="J230" s="133" t="s">
        <v>405</v>
      </c>
      <c r="K230" s="375">
        <f t="shared" si="12"/>
        <v>80</v>
      </c>
      <c r="L230" s="375">
        <f t="shared" si="12"/>
        <v>80</v>
      </c>
      <c r="M230" s="375">
        <f t="shared" si="12"/>
        <v>80</v>
      </c>
      <c r="N230" s="375">
        <f t="shared" si="12"/>
        <v>80</v>
      </c>
      <c r="O230" s="377">
        <v>80</v>
      </c>
      <c r="P230" s="180">
        <v>0</v>
      </c>
      <c r="Q230" s="180">
        <v>0</v>
      </c>
      <c r="R230" s="180">
        <v>0</v>
      </c>
      <c r="S230" s="180">
        <v>0</v>
      </c>
      <c r="T230" s="112"/>
      <c r="U230" s="133" t="s">
        <v>149</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25">
      <c r="A231" s="136"/>
      <c r="B231" s="126"/>
      <c r="C231" s="108"/>
      <c r="D231" s="108"/>
      <c r="E231" s="108"/>
      <c r="F231" s="110"/>
      <c r="G231" s="112"/>
      <c r="H231" s="112"/>
      <c r="I231" s="133"/>
      <c r="J231" s="133" t="s">
        <v>406</v>
      </c>
      <c r="K231" s="375">
        <f t="shared" si="12"/>
        <v>80</v>
      </c>
      <c r="L231" s="375">
        <f t="shared" si="12"/>
        <v>80</v>
      </c>
      <c r="M231" s="375">
        <f t="shared" si="12"/>
        <v>80</v>
      </c>
      <c r="N231" s="375">
        <f t="shared" si="12"/>
        <v>80</v>
      </c>
      <c r="O231" s="377">
        <v>80</v>
      </c>
      <c r="P231" s="180">
        <v>0</v>
      </c>
      <c r="Q231" s="180">
        <v>0</v>
      </c>
      <c r="R231" s="180">
        <v>0</v>
      </c>
      <c r="S231" s="180">
        <v>0</v>
      </c>
      <c r="T231" s="112"/>
      <c r="U231" s="133" t="s">
        <v>150</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25">
      <c r="A232" s="136"/>
      <c r="B232" s="126"/>
      <c r="C232" s="108"/>
      <c r="D232" s="108"/>
      <c r="E232" s="108"/>
      <c r="F232" s="110"/>
      <c r="G232" s="112"/>
      <c r="H232" s="112"/>
      <c r="I232" s="133"/>
      <c r="J232" s="133" t="s">
        <v>407</v>
      </c>
      <c r="K232" s="375">
        <f t="shared" si="12"/>
        <v>80</v>
      </c>
      <c r="L232" s="375">
        <f t="shared" si="12"/>
        <v>80</v>
      </c>
      <c r="M232" s="375">
        <f t="shared" si="12"/>
        <v>80</v>
      </c>
      <c r="N232" s="375">
        <f t="shared" si="12"/>
        <v>80</v>
      </c>
      <c r="O232" s="377">
        <v>80</v>
      </c>
      <c r="P232" s="180">
        <v>0</v>
      </c>
      <c r="Q232" s="180">
        <v>0</v>
      </c>
      <c r="R232" s="180">
        <v>0</v>
      </c>
      <c r="S232" s="180">
        <v>0</v>
      </c>
      <c r="T232" s="112"/>
      <c r="U232" s="133" t="s">
        <v>151</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25">
      <c r="A233" s="136"/>
      <c r="B233" s="126"/>
      <c r="C233" s="108"/>
      <c r="D233" s="108"/>
      <c r="E233" s="108"/>
      <c r="F233" s="110"/>
      <c r="G233" s="112"/>
      <c r="H233" s="112"/>
      <c r="I233" s="133" t="s">
        <v>809</v>
      </c>
      <c r="J233" s="133" t="s">
        <v>398</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396</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25">
      <c r="A234" s="136"/>
      <c r="B234" s="126"/>
      <c r="C234" s="108"/>
      <c r="D234" s="108"/>
      <c r="E234" s="108"/>
      <c r="F234" s="110"/>
      <c r="G234" s="112"/>
      <c r="H234" s="112"/>
      <c r="I234" s="133"/>
      <c r="J234" s="133" t="s">
        <v>399</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143</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25">
      <c r="A235" s="136"/>
      <c r="B235" s="126"/>
      <c r="C235" s="108"/>
      <c r="D235" s="108"/>
      <c r="E235" s="108"/>
      <c r="F235" s="110"/>
      <c r="G235" s="112"/>
      <c r="H235" s="112"/>
      <c r="I235" s="133"/>
      <c r="J235" s="133" t="s">
        <v>400</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144</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25">
      <c r="A236" s="136"/>
      <c r="B236" s="126"/>
      <c r="C236" s="108"/>
      <c r="D236" s="108"/>
      <c r="E236" s="108"/>
      <c r="F236" s="110"/>
      <c r="G236" s="112"/>
      <c r="H236" s="112"/>
      <c r="I236" s="133"/>
      <c r="J236" s="133" t="s">
        <v>401</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145</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25">
      <c r="A237" s="136"/>
      <c r="B237" s="126"/>
      <c r="C237" s="108"/>
      <c r="D237" s="108"/>
      <c r="E237" s="108"/>
      <c r="F237" s="110"/>
      <c r="G237" s="112"/>
      <c r="H237" s="112"/>
      <c r="I237" s="133"/>
      <c r="J237" s="133" t="s">
        <v>402</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146</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25">
      <c r="A238" s="136"/>
      <c r="B238" s="126"/>
      <c r="C238" s="108"/>
      <c r="D238" s="108"/>
      <c r="E238" s="108"/>
      <c r="F238" s="110"/>
      <c r="G238" s="112"/>
      <c r="H238" s="112"/>
      <c r="I238" s="133"/>
      <c r="J238" s="133" t="s">
        <v>403</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147</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25">
      <c r="A239" s="136"/>
      <c r="B239" s="126"/>
      <c r="C239" s="108"/>
      <c r="D239" s="108"/>
      <c r="E239" s="108"/>
      <c r="F239" s="110"/>
      <c r="G239" s="112"/>
      <c r="H239" s="112"/>
      <c r="I239" s="133"/>
      <c r="J239" s="133" t="s">
        <v>404</v>
      </c>
      <c r="K239" s="375">
        <f t="shared" si="12"/>
        <v>80</v>
      </c>
      <c r="L239" s="375">
        <f t="shared" si="12"/>
        <v>80</v>
      </c>
      <c r="M239" s="375">
        <f t="shared" si="12"/>
        <v>80</v>
      </c>
      <c r="N239" s="375">
        <f t="shared" si="12"/>
        <v>80</v>
      </c>
      <c r="O239" s="377">
        <v>80</v>
      </c>
      <c r="P239" s="180">
        <v>0</v>
      </c>
      <c r="Q239" s="180">
        <v>0</v>
      </c>
      <c r="R239" s="180">
        <v>0</v>
      </c>
      <c r="S239" s="180">
        <v>0</v>
      </c>
      <c r="T239" s="112"/>
      <c r="U239" s="133" t="s">
        <v>148</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25">
      <c r="A240" s="136"/>
      <c r="B240" s="126"/>
      <c r="C240" s="108"/>
      <c r="D240" s="108"/>
      <c r="E240" s="108"/>
      <c r="F240" s="110"/>
      <c r="G240" s="112"/>
      <c r="H240" s="112"/>
      <c r="I240" s="133"/>
      <c r="J240" s="133" t="s">
        <v>405</v>
      </c>
      <c r="K240" s="375">
        <f t="shared" si="12"/>
        <v>80</v>
      </c>
      <c r="L240" s="375">
        <f t="shared" si="12"/>
        <v>80</v>
      </c>
      <c r="M240" s="375">
        <f t="shared" si="12"/>
        <v>80</v>
      </c>
      <c r="N240" s="375">
        <f t="shared" si="12"/>
        <v>80</v>
      </c>
      <c r="O240" s="377">
        <v>80</v>
      </c>
      <c r="P240" s="180">
        <v>0</v>
      </c>
      <c r="Q240" s="180">
        <v>0</v>
      </c>
      <c r="R240" s="180">
        <v>0</v>
      </c>
      <c r="S240" s="180">
        <v>0</v>
      </c>
      <c r="T240" s="112"/>
      <c r="U240" s="133" t="s">
        <v>149</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25">
      <c r="A241" s="136"/>
      <c r="B241" s="126"/>
      <c r="C241" s="108"/>
      <c r="D241" s="108"/>
      <c r="E241" s="108"/>
      <c r="F241" s="110"/>
      <c r="G241" s="112"/>
      <c r="H241" s="112"/>
      <c r="I241" s="133"/>
      <c r="J241" s="133" t="s">
        <v>406</v>
      </c>
      <c r="K241" s="375">
        <f t="shared" si="12"/>
        <v>80</v>
      </c>
      <c r="L241" s="375">
        <f t="shared" si="12"/>
        <v>80</v>
      </c>
      <c r="M241" s="375">
        <f t="shared" si="12"/>
        <v>80</v>
      </c>
      <c r="N241" s="375">
        <f t="shared" si="12"/>
        <v>80</v>
      </c>
      <c r="O241" s="377">
        <v>80</v>
      </c>
      <c r="P241" s="180">
        <v>0</v>
      </c>
      <c r="Q241" s="180">
        <v>0</v>
      </c>
      <c r="R241" s="180">
        <v>0</v>
      </c>
      <c r="S241" s="180">
        <v>0</v>
      </c>
      <c r="T241" s="112"/>
      <c r="U241" s="133" t="s">
        <v>150</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25">
      <c r="A242" s="136"/>
      <c r="B242" s="126"/>
      <c r="C242" s="108"/>
      <c r="D242" s="108"/>
      <c r="E242" s="108"/>
      <c r="F242" s="110"/>
      <c r="G242" s="112"/>
      <c r="H242" s="112"/>
      <c r="I242" s="133"/>
      <c r="J242" s="133" t="s">
        <v>407</v>
      </c>
      <c r="K242" s="375">
        <f t="shared" si="12"/>
        <v>80</v>
      </c>
      <c r="L242" s="375">
        <f t="shared" si="12"/>
        <v>80</v>
      </c>
      <c r="M242" s="375">
        <f t="shared" si="12"/>
        <v>80</v>
      </c>
      <c r="N242" s="375">
        <f t="shared" si="12"/>
        <v>80</v>
      </c>
      <c r="O242" s="377">
        <v>80</v>
      </c>
      <c r="P242" s="180">
        <v>0</v>
      </c>
      <c r="Q242" s="180">
        <v>0</v>
      </c>
      <c r="R242" s="180">
        <v>0</v>
      </c>
      <c r="S242" s="180">
        <v>0</v>
      </c>
      <c r="T242" s="112"/>
      <c r="U242" s="133" t="s">
        <v>151</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25">
      <c r="A243" s="136"/>
      <c r="B243" s="126"/>
      <c r="C243" s="108"/>
      <c r="D243" s="108"/>
      <c r="E243" s="108"/>
      <c r="F243" s="110"/>
      <c r="G243" s="112"/>
      <c r="H243" s="112"/>
      <c r="I243" s="133" t="s">
        <v>810</v>
      </c>
      <c r="J243" s="133" t="s">
        <v>398</v>
      </c>
      <c r="K243" s="375">
        <f t="shared" si="12"/>
        <v>80</v>
      </c>
      <c r="L243" s="375">
        <f t="shared" si="12"/>
        <v>80</v>
      </c>
      <c r="M243" s="375">
        <f t="shared" si="12"/>
        <v>80</v>
      </c>
      <c r="N243" s="375">
        <f t="shared" si="12"/>
        <v>80</v>
      </c>
      <c r="O243" s="377">
        <v>80</v>
      </c>
      <c r="P243" s="180">
        <v>0</v>
      </c>
      <c r="Q243" s="180">
        <v>0</v>
      </c>
      <c r="R243" s="180">
        <v>0</v>
      </c>
      <c r="S243" s="180">
        <v>0</v>
      </c>
      <c r="T243" s="112"/>
      <c r="U243" s="133" t="s">
        <v>396</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25">
      <c r="A244" s="136"/>
      <c r="B244" s="126"/>
      <c r="C244" s="108"/>
      <c r="D244" s="108"/>
      <c r="E244" s="108"/>
      <c r="F244" s="110"/>
      <c r="G244" s="112"/>
      <c r="H244" s="112"/>
      <c r="I244" s="133"/>
      <c r="J244" s="133" t="s">
        <v>399</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143</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25">
      <c r="A245" s="136"/>
      <c r="B245" s="126"/>
      <c r="C245" s="108"/>
      <c r="D245" s="108"/>
      <c r="E245" s="108"/>
      <c r="F245" s="110"/>
      <c r="G245" s="112"/>
      <c r="H245" s="112"/>
      <c r="I245" s="133"/>
      <c r="J245" s="133" t="s">
        <v>400</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144</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25">
      <c r="A246" s="136"/>
      <c r="B246" s="126"/>
      <c r="C246" s="108"/>
      <c r="D246" s="108"/>
      <c r="E246" s="108"/>
      <c r="F246" s="110"/>
      <c r="G246" s="112"/>
      <c r="H246" s="112"/>
      <c r="I246" s="133"/>
      <c r="J246" s="133" t="s">
        <v>401</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145</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25">
      <c r="A247" s="136"/>
      <c r="B247" s="126"/>
      <c r="C247" s="108"/>
      <c r="D247" s="108"/>
      <c r="E247" s="108"/>
      <c r="F247" s="110"/>
      <c r="G247" s="112"/>
      <c r="H247" s="112"/>
      <c r="I247" s="133"/>
      <c r="J247" s="133" t="s">
        <v>402</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146</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25">
      <c r="A248" s="136"/>
      <c r="B248" s="126"/>
      <c r="C248" s="108"/>
      <c r="D248" s="108"/>
      <c r="E248" s="108"/>
      <c r="F248" s="110"/>
      <c r="G248" s="112"/>
      <c r="H248" s="112"/>
      <c r="I248" s="133"/>
      <c r="J248" s="133" t="s">
        <v>403</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147</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25">
      <c r="A249" s="136"/>
      <c r="B249" s="126"/>
      <c r="C249" s="108"/>
      <c r="D249" s="108"/>
      <c r="E249" s="108"/>
      <c r="F249" s="110"/>
      <c r="G249" s="112"/>
      <c r="H249" s="112"/>
      <c r="I249" s="133"/>
      <c r="J249" s="133" t="s">
        <v>404</v>
      </c>
      <c r="K249" s="375">
        <f t="shared" si="12"/>
        <v>80</v>
      </c>
      <c r="L249" s="375">
        <f t="shared" si="12"/>
        <v>80</v>
      </c>
      <c r="M249" s="375">
        <f t="shared" si="12"/>
        <v>80</v>
      </c>
      <c r="N249" s="375">
        <f t="shared" si="12"/>
        <v>80</v>
      </c>
      <c r="O249" s="377">
        <v>80</v>
      </c>
      <c r="P249" s="180">
        <v>0</v>
      </c>
      <c r="Q249" s="180">
        <v>0</v>
      </c>
      <c r="R249" s="180">
        <v>0</v>
      </c>
      <c r="S249" s="180">
        <v>0</v>
      </c>
      <c r="T249" s="112"/>
      <c r="U249" s="133" t="s">
        <v>148</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25">
      <c r="A250" s="136"/>
      <c r="B250" s="126"/>
      <c r="C250" s="108"/>
      <c r="D250" s="108"/>
      <c r="E250" s="108"/>
      <c r="F250" s="110"/>
      <c r="G250" s="112"/>
      <c r="H250" s="112"/>
      <c r="I250" s="133"/>
      <c r="J250" s="133" t="s">
        <v>405</v>
      </c>
      <c r="K250" s="375">
        <f t="shared" si="12"/>
        <v>80</v>
      </c>
      <c r="L250" s="375">
        <f t="shared" si="12"/>
        <v>80</v>
      </c>
      <c r="M250" s="375">
        <f t="shared" si="12"/>
        <v>80</v>
      </c>
      <c r="N250" s="375">
        <f t="shared" si="12"/>
        <v>80</v>
      </c>
      <c r="O250" s="377">
        <v>80</v>
      </c>
      <c r="P250" s="180">
        <v>0</v>
      </c>
      <c r="Q250" s="180">
        <v>0</v>
      </c>
      <c r="R250" s="180">
        <v>0</v>
      </c>
      <c r="S250" s="180">
        <v>0</v>
      </c>
      <c r="T250" s="112"/>
      <c r="U250" s="133" t="s">
        <v>149</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25">
      <c r="A251" s="136"/>
      <c r="B251" s="126"/>
      <c r="C251" s="108"/>
      <c r="D251" s="108"/>
      <c r="E251" s="108"/>
      <c r="F251" s="110"/>
      <c r="G251" s="112"/>
      <c r="H251" s="112"/>
      <c r="I251" s="133"/>
      <c r="J251" s="133" t="s">
        <v>406</v>
      </c>
      <c r="K251" s="375">
        <f t="shared" si="12"/>
        <v>80</v>
      </c>
      <c r="L251" s="375">
        <f t="shared" si="12"/>
        <v>80</v>
      </c>
      <c r="M251" s="375">
        <f t="shared" si="12"/>
        <v>80</v>
      </c>
      <c r="N251" s="375">
        <f t="shared" si="12"/>
        <v>80</v>
      </c>
      <c r="O251" s="377">
        <v>80</v>
      </c>
      <c r="P251" s="180">
        <v>0</v>
      </c>
      <c r="Q251" s="180">
        <v>0</v>
      </c>
      <c r="R251" s="180">
        <v>0</v>
      </c>
      <c r="S251" s="180">
        <v>0</v>
      </c>
      <c r="T251" s="112"/>
      <c r="U251" s="133" t="s">
        <v>150</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25">
      <c r="A252" s="136"/>
      <c r="B252" s="126"/>
      <c r="C252" s="108"/>
      <c r="D252" s="108"/>
      <c r="E252" s="108"/>
      <c r="F252" s="110"/>
      <c r="G252" s="112"/>
      <c r="H252" s="112"/>
      <c r="I252" s="133"/>
      <c r="J252" s="133" t="s">
        <v>407</v>
      </c>
      <c r="K252" s="375">
        <f t="shared" si="12"/>
        <v>80</v>
      </c>
      <c r="L252" s="375">
        <f t="shared" si="12"/>
        <v>80</v>
      </c>
      <c r="M252" s="375">
        <f t="shared" si="12"/>
        <v>80</v>
      </c>
      <c r="N252" s="375">
        <f t="shared" si="12"/>
        <v>80</v>
      </c>
      <c r="O252" s="377">
        <v>80</v>
      </c>
      <c r="P252" s="180">
        <v>0</v>
      </c>
      <c r="Q252" s="180">
        <v>0</v>
      </c>
      <c r="R252" s="180">
        <v>0</v>
      </c>
      <c r="S252" s="180">
        <v>0</v>
      </c>
      <c r="T252" s="112"/>
      <c r="U252" s="133" t="s">
        <v>151</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25">
      <c r="A253" s="136"/>
      <c r="B253" s="126"/>
      <c r="C253" s="108"/>
      <c r="D253" s="108"/>
      <c r="E253" s="108"/>
      <c r="F253" s="110"/>
      <c r="G253" s="112"/>
      <c r="H253" s="112"/>
      <c r="I253" s="133" t="s">
        <v>811</v>
      </c>
      <c r="J253" s="133" t="s">
        <v>398</v>
      </c>
      <c r="K253" s="375">
        <f t="shared" si="12"/>
        <v>80</v>
      </c>
      <c r="L253" s="375">
        <f t="shared" si="12"/>
        <v>80</v>
      </c>
      <c r="M253" s="375">
        <f t="shared" si="12"/>
        <v>80</v>
      </c>
      <c r="N253" s="375">
        <f t="shared" si="12"/>
        <v>80</v>
      </c>
      <c r="O253" s="377">
        <v>80</v>
      </c>
      <c r="P253" s="180">
        <v>0</v>
      </c>
      <c r="Q253" s="180">
        <v>0</v>
      </c>
      <c r="R253" s="180">
        <v>0</v>
      </c>
      <c r="S253" s="180">
        <v>0</v>
      </c>
      <c r="T253" s="112"/>
      <c r="U253" s="133" t="s">
        <v>396</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25">
      <c r="A254" s="136"/>
      <c r="B254" s="126"/>
      <c r="C254" s="108"/>
      <c r="D254" s="108"/>
      <c r="E254" s="108"/>
      <c r="F254" s="110"/>
      <c r="G254" s="112"/>
      <c r="H254" s="112"/>
      <c r="I254" s="133"/>
      <c r="J254" s="133" t="s">
        <v>399</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143</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25">
      <c r="A255" s="136"/>
      <c r="B255" s="126"/>
      <c r="C255" s="108"/>
      <c r="D255" s="108"/>
      <c r="E255" s="108"/>
      <c r="F255" s="110"/>
      <c r="G255" s="112"/>
      <c r="H255" s="112"/>
      <c r="I255" s="133"/>
      <c r="J255" s="133" t="s">
        <v>400</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144</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25">
      <c r="A256" s="136"/>
      <c r="B256" s="126"/>
      <c r="C256" s="108"/>
      <c r="D256" s="108"/>
      <c r="E256" s="108"/>
      <c r="F256" s="110"/>
      <c r="G256" s="112"/>
      <c r="H256" s="112"/>
      <c r="I256" s="133"/>
      <c r="J256" s="133" t="s">
        <v>401</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145</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25">
      <c r="A257" s="136"/>
      <c r="B257" s="126"/>
      <c r="C257" s="108"/>
      <c r="D257" s="108"/>
      <c r="E257" s="108"/>
      <c r="F257" s="110"/>
      <c r="G257" s="112"/>
      <c r="H257" s="112"/>
      <c r="I257" s="133"/>
      <c r="J257" s="133" t="s">
        <v>402</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146</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25">
      <c r="A258" s="136"/>
      <c r="B258" s="126"/>
      <c r="C258" s="108"/>
      <c r="D258" s="108"/>
      <c r="E258" s="108"/>
      <c r="F258" s="110"/>
      <c r="G258" s="112"/>
      <c r="H258" s="112"/>
      <c r="I258" s="133"/>
      <c r="J258" s="133" t="s">
        <v>403</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147</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25">
      <c r="A259" s="136"/>
      <c r="B259" s="126"/>
      <c r="C259" s="108"/>
      <c r="D259" s="108"/>
      <c r="E259" s="108"/>
      <c r="F259" s="110"/>
      <c r="G259" s="112"/>
      <c r="H259" s="112"/>
      <c r="I259" s="133"/>
      <c r="J259" s="133" t="s">
        <v>404</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148</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25">
      <c r="A260" s="136"/>
      <c r="B260" s="126"/>
      <c r="C260" s="108"/>
      <c r="D260" s="108"/>
      <c r="E260" s="108"/>
      <c r="F260" s="110"/>
      <c r="G260" s="112"/>
      <c r="H260" s="112"/>
      <c r="I260" s="133"/>
      <c r="J260" s="133" t="s">
        <v>405</v>
      </c>
      <c r="K260" s="375">
        <f t="shared" si="17"/>
        <v>80</v>
      </c>
      <c r="L260" s="375">
        <f t="shared" si="17"/>
        <v>80</v>
      </c>
      <c r="M260" s="375">
        <f t="shared" si="17"/>
        <v>80</v>
      </c>
      <c r="N260" s="375">
        <f t="shared" si="17"/>
        <v>80</v>
      </c>
      <c r="O260" s="377">
        <v>80</v>
      </c>
      <c r="P260" s="180">
        <v>0</v>
      </c>
      <c r="Q260" s="180">
        <v>0</v>
      </c>
      <c r="R260" s="180">
        <v>0</v>
      </c>
      <c r="S260" s="180">
        <v>0</v>
      </c>
      <c r="T260" s="112"/>
      <c r="U260" s="133" t="s">
        <v>149</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25">
      <c r="A261" s="136"/>
      <c r="B261" s="126"/>
      <c r="C261" s="108"/>
      <c r="D261" s="108"/>
      <c r="E261" s="108"/>
      <c r="F261" s="110"/>
      <c r="G261" s="112"/>
      <c r="H261" s="112"/>
      <c r="I261" s="133"/>
      <c r="J261" s="133" t="s">
        <v>406</v>
      </c>
      <c r="K261" s="375">
        <f t="shared" si="17"/>
        <v>80</v>
      </c>
      <c r="L261" s="375">
        <f t="shared" si="17"/>
        <v>80</v>
      </c>
      <c r="M261" s="375">
        <f t="shared" si="17"/>
        <v>80</v>
      </c>
      <c r="N261" s="375">
        <f t="shared" si="17"/>
        <v>80</v>
      </c>
      <c r="O261" s="377">
        <v>80</v>
      </c>
      <c r="P261" s="180">
        <v>0</v>
      </c>
      <c r="Q261" s="180">
        <v>0</v>
      </c>
      <c r="R261" s="180">
        <v>0</v>
      </c>
      <c r="S261" s="180">
        <v>0</v>
      </c>
      <c r="T261" s="112"/>
      <c r="U261" s="133" t="s">
        <v>150</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25">
      <c r="A262" s="136"/>
      <c r="B262" s="126"/>
      <c r="C262" s="108"/>
      <c r="D262" s="108"/>
      <c r="E262" s="108"/>
      <c r="F262" s="110"/>
      <c r="G262" s="112"/>
      <c r="H262" s="112"/>
      <c r="I262" s="133"/>
      <c r="J262" s="133" t="s">
        <v>407</v>
      </c>
      <c r="K262" s="375">
        <f t="shared" si="17"/>
        <v>80</v>
      </c>
      <c r="L262" s="375">
        <f t="shared" si="17"/>
        <v>80</v>
      </c>
      <c r="M262" s="375">
        <f t="shared" si="17"/>
        <v>80</v>
      </c>
      <c r="N262" s="375">
        <f t="shared" si="17"/>
        <v>80</v>
      </c>
      <c r="O262" s="377">
        <v>80</v>
      </c>
      <c r="P262" s="180">
        <v>0</v>
      </c>
      <c r="Q262" s="180">
        <v>0</v>
      </c>
      <c r="R262" s="180">
        <v>0</v>
      </c>
      <c r="S262" s="180">
        <v>0</v>
      </c>
      <c r="T262" s="112"/>
      <c r="U262" s="133" t="s">
        <v>151</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25">
      <c r="A263" s="136"/>
      <c r="B263" s="126"/>
      <c r="C263" s="108"/>
      <c r="D263" s="108"/>
      <c r="E263" s="108"/>
      <c r="F263" s="110"/>
      <c r="G263" s="112"/>
      <c r="H263" s="112"/>
      <c r="I263" s="133" t="s">
        <v>812</v>
      </c>
      <c r="J263" s="133" t="s">
        <v>398</v>
      </c>
      <c r="K263" s="375">
        <f t="shared" si="17"/>
        <v>80</v>
      </c>
      <c r="L263" s="375">
        <f t="shared" si="17"/>
        <v>80</v>
      </c>
      <c r="M263" s="375">
        <f t="shared" si="17"/>
        <v>80</v>
      </c>
      <c r="N263" s="375">
        <f t="shared" si="17"/>
        <v>80</v>
      </c>
      <c r="O263" s="377">
        <v>80</v>
      </c>
      <c r="P263" s="180">
        <v>0</v>
      </c>
      <c r="Q263" s="180">
        <v>0</v>
      </c>
      <c r="R263" s="180">
        <v>0</v>
      </c>
      <c r="S263" s="180">
        <v>0</v>
      </c>
      <c r="T263" s="112"/>
      <c r="U263" s="133" t="s">
        <v>396</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25">
      <c r="A264" s="136"/>
      <c r="B264" s="126"/>
      <c r="C264" s="108"/>
      <c r="D264" s="108"/>
      <c r="E264" s="108"/>
      <c r="F264" s="110"/>
      <c r="G264" s="112"/>
      <c r="H264" s="112"/>
      <c r="I264" s="133"/>
      <c r="J264" s="133" t="s">
        <v>399</v>
      </c>
      <c r="K264" s="375">
        <f t="shared" si="17"/>
        <v>80</v>
      </c>
      <c r="L264" s="375">
        <f t="shared" si="17"/>
        <v>80</v>
      </c>
      <c r="M264" s="375">
        <f t="shared" si="17"/>
        <v>80</v>
      </c>
      <c r="N264" s="375">
        <f t="shared" si="17"/>
        <v>80</v>
      </c>
      <c r="O264" s="377">
        <v>80</v>
      </c>
      <c r="P264" s="180">
        <v>0</v>
      </c>
      <c r="Q264" s="180">
        <v>0</v>
      </c>
      <c r="R264" s="180">
        <v>0</v>
      </c>
      <c r="S264" s="180">
        <v>0</v>
      </c>
      <c r="T264" s="112"/>
      <c r="U264" s="133" t="s">
        <v>143</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25">
      <c r="A265" s="136"/>
      <c r="B265" s="126"/>
      <c r="C265" s="108"/>
      <c r="D265" s="108"/>
      <c r="E265" s="108"/>
      <c r="F265" s="110"/>
      <c r="G265" s="112"/>
      <c r="H265" s="112"/>
      <c r="I265" s="133"/>
      <c r="J265" s="133" t="s">
        <v>400</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144</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25">
      <c r="A266" s="136"/>
      <c r="B266" s="126"/>
      <c r="C266" s="108"/>
      <c r="D266" s="108"/>
      <c r="E266" s="108"/>
      <c r="F266" s="110"/>
      <c r="G266" s="112"/>
      <c r="H266" s="112"/>
      <c r="I266" s="133"/>
      <c r="J266" s="133" t="s">
        <v>401</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145</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25">
      <c r="A267" s="136"/>
      <c r="B267" s="126"/>
      <c r="C267" s="108"/>
      <c r="D267" s="108"/>
      <c r="E267" s="108"/>
      <c r="F267" s="110"/>
      <c r="G267" s="112"/>
      <c r="H267" s="112"/>
      <c r="I267" s="133"/>
      <c r="J267" s="133" t="s">
        <v>402</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146</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25">
      <c r="A268" s="136"/>
      <c r="B268" s="126"/>
      <c r="C268" s="108"/>
      <c r="D268" s="108"/>
      <c r="E268" s="108"/>
      <c r="F268" s="110"/>
      <c r="G268" s="112"/>
      <c r="H268" s="112"/>
      <c r="I268" s="133"/>
      <c r="J268" s="133" t="s">
        <v>403</v>
      </c>
      <c r="K268" s="375">
        <f t="shared" si="17"/>
        <v>468</v>
      </c>
      <c r="L268" s="375">
        <f t="shared" si="17"/>
        <v>468</v>
      </c>
      <c r="M268" s="375">
        <f t="shared" si="17"/>
        <v>468</v>
      </c>
      <c r="N268" s="375">
        <f t="shared" si="17"/>
        <v>468</v>
      </c>
      <c r="O268" s="377">
        <v>468</v>
      </c>
      <c r="P268" s="180">
        <v>0</v>
      </c>
      <c r="Q268" s="180">
        <v>0</v>
      </c>
      <c r="R268" s="180">
        <v>0</v>
      </c>
      <c r="S268" s="180">
        <v>0</v>
      </c>
      <c r="T268" s="112"/>
      <c r="U268" s="133" t="s">
        <v>147</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25">
      <c r="A269" s="136"/>
      <c r="B269" s="126"/>
      <c r="C269" s="108"/>
      <c r="D269" s="108"/>
      <c r="E269" s="108"/>
      <c r="F269" s="110"/>
      <c r="G269" s="112"/>
      <c r="H269" s="112"/>
      <c r="I269" s="133"/>
      <c r="J269" s="133" t="s">
        <v>404</v>
      </c>
      <c r="K269" s="375">
        <f t="shared" si="17"/>
        <v>80</v>
      </c>
      <c r="L269" s="375">
        <f t="shared" si="17"/>
        <v>80</v>
      </c>
      <c r="M269" s="375">
        <f t="shared" si="17"/>
        <v>80</v>
      </c>
      <c r="N269" s="375">
        <f t="shared" si="17"/>
        <v>80</v>
      </c>
      <c r="O269" s="377">
        <v>80</v>
      </c>
      <c r="P269" s="180">
        <v>0</v>
      </c>
      <c r="Q269" s="180">
        <v>0</v>
      </c>
      <c r="R269" s="180">
        <v>0</v>
      </c>
      <c r="S269" s="180">
        <v>0</v>
      </c>
      <c r="T269" s="112"/>
      <c r="U269" s="133" t="s">
        <v>148</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25">
      <c r="A270" s="136"/>
      <c r="B270" s="126"/>
      <c r="C270" s="108"/>
      <c r="D270" s="108"/>
      <c r="E270" s="108"/>
      <c r="F270" s="110"/>
      <c r="G270" s="112"/>
      <c r="H270" s="112"/>
      <c r="I270" s="133"/>
      <c r="J270" s="133" t="s">
        <v>405</v>
      </c>
      <c r="K270" s="375">
        <f t="shared" si="17"/>
        <v>80</v>
      </c>
      <c r="L270" s="375">
        <f t="shared" si="17"/>
        <v>80</v>
      </c>
      <c r="M270" s="375">
        <f t="shared" si="17"/>
        <v>80</v>
      </c>
      <c r="N270" s="375">
        <f t="shared" si="17"/>
        <v>80</v>
      </c>
      <c r="O270" s="377">
        <v>80</v>
      </c>
      <c r="P270" s="180">
        <v>0</v>
      </c>
      <c r="Q270" s="180">
        <v>0</v>
      </c>
      <c r="R270" s="180">
        <v>0</v>
      </c>
      <c r="S270" s="180">
        <v>0</v>
      </c>
      <c r="T270" s="112"/>
      <c r="U270" s="133" t="s">
        <v>149</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25">
      <c r="A271" s="136"/>
      <c r="B271" s="126"/>
      <c r="C271" s="108"/>
      <c r="D271" s="108"/>
      <c r="E271" s="108"/>
      <c r="F271" s="110"/>
      <c r="G271" s="112"/>
      <c r="H271" s="112"/>
      <c r="I271" s="133"/>
      <c r="J271" s="133" t="s">
        <v>406</v>
      </c>
      <c r="K271" s="375">
        <f t="shared" si="17"/>
        <v>80</v>
      </c>
      <c r="L271" s="375">
        <f t="shared" si="17"/>
        <v>80</v>
      </c>
      <c r="M271" s="375">
        <f t="shared" si="17"/>
        <v>80</v>
      </c>
      <c r="N271" s="375">
        <f t="shared" si="17"/>
        <v>80</v>
      </c>
      <c r="O271" s="377">
        <v>80</v>
      </c>
      <c r="P271" s="180">
        <v>0</v>
      </c>
      <c r="Q271" s="180">
        <v>0</v>
      </c>
      <c r="R271" s="180">
        <v>0</v>
      </c>
      <c r="S271" s="180">
        <v>0</v>
      </c>
      <c r="T271" s="112"/>
      <c r="U271" s="133" t="s">
        <v>150</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25">
      <c r="A272" s="136"/>
      <c r="B272" s="126"/>
      <c r="C272" s="108"/>
      <c r="D272" s="108"/>
      <c r="E272" s="108"/>
      <c r="F272" s="110"/>
      <c r="G272" s="112"/>
      <c r="H272" s="112"/>
      <c r="I272" s="133"/>
      <c r="J272" s="133" t="s">
        <v>407</v>
      </c>
      <c r="K272" s="375">
        <f t="shared" si="17"/>
        <v>80</v>
      </c>
      <c r="L272" s="375">
        <f t="shared" si="17"/>
        <v>80</v>
      </c>
      <c r="M272" s="375">
        <f t="shared" si="17"/>
        <v>80</v>
      </c>
      <c r="N272" s="375">
        <f t="shared" si="17"/>
        <v>80</v>
      </c>
      <c r="O272" s="377">
        <v>80</v>
      </c>
      <c r="P272" s="180">
        <v>0</v>
      </c>
      <c r="Q272" s="180">
        <v>0</v>
      </c>
      <c r="R272" s="180">
        <v>0</v>
      </c>
      <c r="S272" s="180">
        <v>0</v>
      </c>
      <c r="T272" s="112"/>
      <c r="U272" s="133" t="s">
        <v>151</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25">
      <c r="A273" s="136"/>
      <c r="B273" s="126"/>
      <c r="C273" s="108"/>
      <c r="D273" s="108"/>
      <c r="E273" s="108"/>
      <c r="F273" s="110"/>
      <c r="G273" s="112"/>
      <c r="H273" s="112"/>
      <c r="I273" s="133" t="s">
        <v>813</v>
      </c>
      <c r="J273" s="133" t="s">
        <v>398</v>
      </c>
      <c r="K273" s="375">
        <f t="shared" si="17"/>
        <v>80</v>
      </c>
      <c r="L273" s="375">
        <f t="shared" si="17"/>
        <v>80</v>
      </c>
      <c r="M273" s="375">
        <f t="shared" si="17"/>
        <v>80</v>
      </c>
      <c r="N273" s="375">
        <f t="shared" si="17"/>
        <v>80</v>
      </c>
      <c r="O273" s="377">
        <v>80</v>
      </c>
      <c r="P273" s="180">
        <v>0</v>
      </c>
      <c r="Q273" s="180">
        <v>0</v>
      </c>
      <c r="R273" s="180">
        <v>0</v>
      </c>
      <c r="S273" s="180">
        <v>0</v>
      </c>
      <c r="T273" s="112"/>
      <c r="U273" s="133" t="s">
        <v>396</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25">
      <c r="A274" s="136"/>
      <c r="B274" s="126"/>
      <c r="C274" s="108"/>
      <c r="D274" s="108"/>
      <c r="E274" s="108"/>
      <c r="F274" s="110"/>
      <c r="G274" s="112"/>
      <c r="H274" s="112"/>
      <c r="I274" s="133"/>
      <c r="J274" s="133" t="s">
        <v>399</v>
      </c>
      <c r="K274" s="375">
        <f t="shared" si="17"/>
        <v>80</v>
      </c>
      <c r="L274" s="375">
        <f t="shared" si="17"/>
        <v>80</v>
      </c>
      <c r="M274" s="375">
        <f t="shared" si="17"/>
        <v>80</v>
      </c>
      <c r="N274" s="375">
        <f t="shared" si="17"/>
        <v>80</v>
      </c>
      <c r="O274" s="377">
        <v>80</v>
      </c>
      <c r="P274" s="180">
        <v>0</v>
      </c>
      <c r="Q274" s="180">
        <v>0</v>
      </c>
      <c r="R274" s="180">
        <v>0</v>
      </c>
      <c r="S274" s="180">
        <v>0</v>
      </c>
      <c r="T274" s="112"/>
      <c r="U274" s="133" t="s">
        <v>143</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25">
      <c r="A275" s="136"/>
      <c r="B275" s="126"/>
      <c r="C275" s="108"/>
      <c r="D275" s="108"/>
      <c r="E275" s="108"/>
      <c r="F275" s="110"/>
      <c r="G275" s="112"/>
      <c r="H275" s="112"/>
      <c r="I275" s="133"/>
      <c r="J275" s="133" t="s">
        <v>400</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144</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25">
      <c r="A276" s="136"/>
      <c r="B276" s="126"/>
      <c r="C276" s="108"/>
      <c r="D276" s="108"/>
      <c r="E276" s="108"/>
      <c r="F276" s="110"/>
      <c r="G276" s="112"/>
      <c r="H276" s="112"/>
      <c r="I276" s="133"/>
      <c r="J276" s="133" t="s">
        <v>401</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145</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25">
      <c r="A277" s="136"/>
      <c r="B277" s="126"/>
      <c r="C277" s="108"/>
      <c r="D277" s="108"/>
      <c r="E277" s="108"/>
      <c r="F277" s="110"/>
      <c r="G277" s="112"/>
      <c r="H277" s="112"/>
      <c r="I277" s="133"/>
      <c r="J277" s="133" t="s">
        <v>402</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146</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25">
      <c r="A278" s="136"/>
      <c r="B278" s="126"/>
      <c r="C278" s="108"/>
      <c r="D278" s="108"/>
      <c r="E278" s="108"/>
      <c r="F278" s="110"/>
      <c r="G278" s="112"/>
      <c r="H278" s="112"/>
      <c r="I278" s="133"/>
      <c r="J278" s="133" t="s">
        <v>403</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147</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25">
      <c r="A279" s="136"/>
      <c r="B279" s="126"/>
      <c r="C279" s="108"/>
      <c r="D279" s="108"/>
      <c r="E279" s="108"/>
      <c r="F279" s="110"/>
      <c r="G279" s="112"/>
      <c r="H279" s="112"/>
      <c r="I279" s="133"/>
      <c r="J279" s="133" t="s">
        <v>404</v>
      </c>
      <c r="K279" s="375">
        <f t="shared" si="17"/>
        <v>80</v>
      </c>
      <c r="L279" s="375">
        <f t="shared" si="17"/>
        <v>80</v>
      </c>
      <c r="M279" s="375">
        <f t="shared" si="17"/>
        <v>80</v>
      </c>
      <c r="N279" s="375">
        <f t="shared" si="17"/>
        <v>80</v>
      </c>
      <c r="O279" s="377">
        <v>80</v>
      </c>
      <c r="P279" s="180">
        <v>0</v>
      </c>
      <c r="Q279" s="180">
        <v>0</v>
      </c>
      <c r="R279" s="180">
        <v>0</v>
      </c>
      <c r="S279" s="180">
        <v>0</v>
      </c>
      <c r="T279" s="112"/>
      <c r="U279" s="133" t="s">
        <v>148</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25">
      <c r="A280" s="136"/>
      <c r="B280" s="126"/>
      <c r="C280" s="108"/>
      <c r="D280" s="108"/>
      <c r="E280" s="108"/>
      <c r="F280" s="110"/>
      <c r="G280" s="112"/>
      <c r="H280" s="112"/>
      <c r="I280" s="133"/>
      <c r="J280" s="133" t="s">
        <v>405</v>
      </c>
      <c r="K280" s="375">
        <f t="shared" si="17"/>
        <v>80</v>
      </c>
      <c r="L280" s="375">
        <f t="shared" si="17"/>
        <v>80</v>
      </c>
      <c r="M280" s="375">
        <f t="shared" si="17"/>
        <v>80</v>
      </c>
      <c r="N280" s="375">
        <f t="shared" si="17"/>
        <v>80</v>
      </c>
      <c r="O280" s="377">
        <v>80</v>
      </c>
      <c r="P280" s="180">
        <v>0</v>
      </c>
      <c r="Q280" s="180">
        <v>0</v>
      </c>
      <c r="R280" s="180">
        <v>0</v>
      </c>
      <c r="S280" s="180">
        <v>0</v>
      </c>
      <c r="T280" s="112"/>
      <c r="U280" s="133" t="s">
        <v>149</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25">
      <c r="A281" s="136"/>
      <c r="B281" s="126"/>
      <c r="C281" s="108"/>
      <c r="D281" s="108"/>
      <c r="E281" s="108"/>
      <c r="F281" s="110"/>
      <c r="G281" s="112"/>
      <c r="H281" s="112"/>
      <c r="I281" s="133"/>
      <c r="J281" s="133" t="s">
        <v>406</v>
      </c>
      <c r="K281" s="375">
        <f t="shared" si="17"/>
        <v>80</v>
      </c>
      <c r="L281" s="375">
        <f t="shared" si="17"/>
        <v>80</v>
      </c>
      <c r="M281" s="375">
        <f t="shared" si="17"/>
        <v>80</v>
      </c>
      <c r="N281" s="375">
        <f t="shared" si="17"/>
        <v>80</v>
      </c>
      <c r="O281" s="377">
        <v>80</v>
      </c>
      <c r="P281" s="180">
        <v>0</v>
      </c>
      <c r="Q281" s="180">
        <v>0</v>
      </c>
      <c r="R281" s="180">
        <v>0</v>
      </c>
      <c r="S281" s="180">
        <v>0</v>
      </c>
      <c r="T281" s="112"/>
      <c r="U281" s="133" t="s">
        <v>150</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25">
      <c r="A282" s="136"/>
      <c r="B282" s="126"/>
      <c r="C282" s="108"/>
      <c r="D282" s="108"/>
      <c r="E282" s="108"/>
      <c r="F282" s="110"/>
      <c r="G282" s="112"/>
      <c r="H282" s="112"/>
      <c r="I282" s="133"/>
      <c r="J282" s="133" t="s">
        <v>407</v>
      </c>
      <c r="K282" s="375">
        <f t="shared" si="17"/>
        <v>80</v>
      </c>
      <c r="L282" s="375">
        <f t="shared" si="17"/>
        <v>80</v>
      </c>
      <c r="M282" s="375">
        <f t="shared" si="17"/>
        <v>80</v>
      </c>
      <c r="N282" s="375">
        <f t="shared" si="17"/>
        <v>80</v>
      </c>
      <c r="O282" s="377">
        <v>80</v>
      </c>
      <c r="P282" s="180">
        <v>0</v>
      </c>
      <c r="Q282" s="180">
        <v>0</v>
      </c>
      <c r="R282" s="180">
        <v>0</v>
      </c>
      <c r="S282" s="180">
        <v>0</v>
      </c>
      <c r="T282" s="112"/>
      <c r="U282" s="133" t="s">
        <v>151</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25">
      <c r="A283" s="136"/>
      <c r="B283" s="126"/>
      <c r="C283" s="108"/>
      <c r="D283" s="108"/>
      <c r="E283" s="108"/>
      <c r="F283" s="110"/>
      <c r="G283" s="112"/>
      <c r="H283" s="112"/>
      <c r="I283" s="133" t="s">
        <v>814</v>
      </c>
      <c r="J283" s="133" t="s">
        <v>398</v>
      </c>
      <c r="K283" s="375">
        <f t="shared" si="17"/>
        <v>80</v>
      </c>
      <c r="L283" s="375">
        <f t="shared" si="17"/>
        <v>80</v>
      </c>
      <c r="M283" s="375">
        <f t="shared" si="17"/>
        <v>80</v>
      </c>
      <c r="N283" s="375">
        <f t="shared" si="17"/>
        <v>80</v>
      </c>
      <c r="O283" s="377">
        <v>80</v>
      </c>
      <c r="P283" s="180">
        <v>0</v>
      </c>
      <c r="Q283" s="180">
        <v>0</v>
      </c>
      <c r="R283" s="180">
        <v>0</v>
      </c>
      <c r="S283" s="180">
        <v>0</v>
      </c>
      <c r="T283" s="112"/>
      <c r="U283" s="133" t="s">
        <v>396</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25">
      <c r="A284" s="136"/>
      <c r="B284" s="126"/>
      <c r="C284" s="108"/>
      <c r="D284" s="108"/>
      <c r="E284" s="108"/>
      <c r="F284" s="110"/>
      <c r="G284" s="112"/>
      <c r="H284" s="112"/>
      <c r="I284" s="133"/>
      <c r="J284" s="133" t="s">
        <v>399</v>
      </c>
      <c r="K284" s="375">
        <f t="shared" si="17"/>
        <v>80</v>
      </c>
      <c r="L284" s="375">
        <f t="shared" si="17"/>
        <v>80</v>
      </c>
      <c r="M284" s="375">
        <f t="shared" si="17"/>
        <v>80</v>
      </c>
      <c r="N284" s="375">
        <f t="shared" si="17"/>
        <v>80</v>
      </c>
      <c r="O284" s="377">
        <v>80</v>
      </c>
      <c r="P284" s="180">
        <v>0</v>
      </c>
      <c r="Q284" s="180">
        <v>0</v>
      </c>
      <c r="R284" s="180">
        <v>0</v>
      </c>
      <c r="S284" s="180">
        <v>0</v>
      </c>
      <c r="T284" s="112"/>
      <c r="U284" s="133" t="s">
        <v>143</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25">
      <c r="A285" s="136"/>
      <c r="B285" s="126"/>
      <c r="C285" s="108"/>
      <c r="D285" s="108"/>
      <c r="E285" s="108"/>
      <c r="F285" s="110"/>
      <c r="G285" s="112"/>
      <c r="H285" s="112"/>
      <c r="I285" s="133"/>
      <c r="J285" s="133" t="s">
        <v>400</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144</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25">
      <c r="A286" s="136"/>
      <c r="B286" s="126"/>
      <c r="C286" s="108"/>
      <c r="D286" s="108"/>
      <c r="E286" s="108"/>
      <c r="F286" s="110"/>
      <c r="G286" s="112"/>
      <c r="H286" s="112"/>
      <c r="I286" s="133"/>
      <c r="J286" s="133" t="s">
        <v>401</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145</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25">
      <c r="A287" s="136"/>
      <c r="B287" s="126"/>
      <c r="C287" s="108"/>
      <c r="D287" s="108"/>
      <c r="E287" s="108"/>
      <c r="F287" s="110"/>
      <c r="G287" s="112"/>
      <c r="H287" s="112"/>
      <c r="I287" s="133"/>
      <c r="J287" s="133" t="s">
        <v>402</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146</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25">
      <c r="A288" s="136"/>
      <c r="B288" s="126"/>
      <c r="C288" s="108"/>
      <c r="D288" s="108"/>
      <c r="E288" s="108"/>
      <c r="F288" s="110"/>
      <c r="G288" s="112"/>
      <c r="H288" s="112"/>
      <c r="I288" s="133"/>
      <c r="J288" s="133" t="s">
        <v>403</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147</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25">
      <c r="A289" s="136"/>
      <c r="B289" s="126"/>
      <c r="C289" s="108"/>
      <c r="D289" s="108"/>
      <c r="E289" s="108"/>
      <c r="F289" s="110"/>
      <c r="G289" s="112"/>
      <c r="H289" s="112"/>
      <c r="I289" s="133"/>
      <c r="J289" s="133" t="s">
        <v>404</v>
      </c>
      <c r="K289" s="375">
        <f t="shared" si="17"/>
        <v>80</v>
      </c>
      <c r="L289" s="375">
        <f t="shared" si="17"/>
        <v>80</v>
      </c>
      <c r="M289" s="375">
        <f t="shared" si="17"/>
        <v>80</v>
      </c>
      <c r="N289" s="375">
        <f t="shared" si="17"/>
        <v>80</v>
      </c>
      <c r="O289" s="377">
        <v>80</v>
      </c>
      <c r="P289" s="180">
        <v>0</v>
      </c>
      <c r="Q289" s="180">
        <v>0</v>
      </c>
      <c r="R289" s="180">
        <v>0</v>
      </c>
      <c r="S289" s="180">
        <v>0</v>
      </c>
      <c r="T289" s="112"/>
      <c r="U289" s="133" t="s">
        <v>148</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25">
      <c r="A290" s="136"/>
      <c r="B290" s="126"/>
      <c r="C290" s="108"/>
      <c r="D290" s="108"/>
      <c r="E290" s="108"/>
      <c r="F290" s="110"/>
      <c r="G290" s="112"/>
      <c r="H290" s="112"/>
      <c r="I290" s="133"/>
      <c r="J290" s="133" t="s">
        <v>405</v>
      </c>
      <c r="K290" s="375">
        <f t="shared" si="17"/>
        <v>80</v>
      </c>
      <c r="L290" s="375">
        <f t="shared" si="17"/>
        <v>80</v>
      </c>
      <c r="M290" s="375">
        <f t="shared" si="17"/>
        <v>80</v>
      </c>
      <c r="N290" s="375">
        <f t="shared" si="17"/>
        <v>80</v>
      </c>
      <c r="O290" s="377">
        <v>80</v>
      </c>
      <c r="P290" s="180">
        <v>0</v>
      </c>
      <c r="Q290" s="180">
        <v>0</v>
      </c>
      <c r="R290" s="180">
        <v>0</v>
      </c>
      <c r="S290" s="180">
        <v>0</v>
      </c>
      <c r="T290" s="112"/>
      <c r="U290" s="133" t="s">
        <v>149</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25">
      <c r="A291" s="136"/>
      <c r="B291" s="126"/>
      <c r="C291" s="108"/>
      <c r="D291" s="108"/>
      <c r="E291" s="108"/>
      <c r="F291" s="110"/>
      <c r="G291" s="112"/>
      <c r="H291" s="112"/>
      <c r="I291" s="133"/>
      <c r="J291" s="133" t="s">
        <v>406</v>
      </c>
      <c r="K291" s="375">
        <f t="shared" si="17"/>
        <v>80</v>
      </c>
      <c r="L291" s="375">
        <f t="shared" si="17"/>
        <v>80</v>
      </c>
      <c r="M291" s="375">
        <f t="shared" si="17"/>
        <v>80</v>
      </c>
      <c r="N291" s="375">
        <f t="shared" si="17"/>
        <v>80</v>
      </c>
      <c r="O291" s="377">
        <v>80</v>
      </c>
      <c r="P291" s="180">
        <v>0</v>
      </c>
      <c r="Q291" s="180">
        <v>0</v>
      </c>
      <c r="R291" s="180">
        <v>0</v>
      </c>
      <c r="S291" s="180">
        <v>0</v>
      </c>
      <c r="T291" s="112"/>
      <c r="U291" s="133" t="s">
        <v>150</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25">
      <c r="A292" s="136"/>
      <c r="B292" s="126"/>
      <c r="C292" s="108"/>
      <c r="D292" s="108"/>
      <c r="E292" s="108"/>
      <c r="F292" s="110"/>
      <c r="G292" s="112"/>
      <c r="H292" s="112"/>
      <c r="I292" s="133"/>
      <c r="J292" s="133" t="s">
        <v>407</v>
      </c>
      <c r="K292" s="375">
        <f t="shared" si="17"/>
        <v>80</v>
      </c>
      <c r="L292" s="375">
        <f t="shared" si="17"/>
        <v>80</v>
      </c>
      <c r="M292" s="375">
        <f t="shared" si="17"/>
        <v>80</v>
      </c>
      <c r="N292" s="375">
        <f t="shared" si="17"/>
        <v>80</v>
      </c>
      <c r="O292" s="377">
        <v>80</v>
      </c>
      <c r="P292" s="180">
        <v>0</v>
      </c>
      <c r="Q292" s="180">
        <v>0</v>
      </c>
      <c r="R292" s="180">
        <v>0</v>
      </c>
      <c r="S292" s="180">
        <v>0</v>
      </c>
      <c r="T292" s="112"/>
      <c r="U292" s="133" t="s">
        <v>151</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2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2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2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0999999999999996" customHeight="1" outlineLevel="1" collapsed="1" thickBot="1" x14ac:dyDescent="0.3">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0999999999999996" customHeight="1" outlineLevel="1" x14ac:dyDescent="0.2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25">
      <c r="A299" s="136"/>
      <c r="B299" s="126"/>
      <c r="C299" s="709"/>
      <c r="D299" s="709">
        <v>0</v>
      </c>
      <c r="E299" s="709" t="s">
        <v>1</v>
      </c>
      <c r="F299" s="85"/>
      <c r="G299" s="86" t="s">
        <v>333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25">
      <c r="A300" s="136"/>
      <c r="B300" s="126"/>
      <c r="C300" s="709"/>
      <c r="D300" s="91"/>
      <c r="E300" s="70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2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2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25">
      <c r="A303" s="136"/>
      <c r="B303" s="126"/>
      <c r="C303" s="700"/>
      <c r="D303" s="700"/>
      <c r="E303" s="700"/>
      <c r="F303" s="700"/>
      <c r="G303" s="1168"/>
      <c r="H303" s="1168"/>
      <c r="I303" s="1168"/>
      <c r="J303" s="1168"/>
      <c r="K303" s="728" t="s">
        <v>1126</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2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25">
      <c r="A305" s="136"/>
      <c r="B305" s="126"/>
      <c r="C305" s="700"/>
      <c r="D305" s="700"/>
      <c r="E305" s="700"/>
      <c r="F305" s="700"/>
      <c r="G305" s="725"/>
      <c r="H305" s="725"/>
      <c r="I305" s="725" t="s">
        <v>473</v>
      </c>
      <c r="J305" s="725"/>
      <c r="K305" s="726" t="s">
        <v>180</v>
      </c>
      <c r="L305" s="726"/>
      <c r="M305" s="725"/>
      <c r="N305" s="725"/>
      <c r="O305" s="725"/>
      <c r="P305" s="725"/>
      <c r="Q305" s="725"/>
      <c r="R305" s="725"/>
      <c r="S305" s="725"/>
      <c r="T305" s="725"/>
      <c r="U305" s="725"/>
      <c r="V305" s="726" t="s">
        <v>181</v>
      </c>
      <c r="W305" s="726"/>
      <c r="X305" s="725"/>
      <c r="Y305" s="725"/>
      <c r="Z305" s="725"/>
      <c r="AA305" s="725"/>
      <c r="AB305" s="725"/>
      <c r="AC305" s="725"/>
      <c r="AD305" s="725"/>
      <c r="AE305" s="726" t="s">
        <v>394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25">
      <c r="A306" s="136"/>
      <c r="B306" s="126"/>
      <c r="C306" s="108"/>
      <c r="D306" s="108"/>
      <c r="E306" s="108"/>
      <c r="F306" s="700"/>
      <c r="G306" s="725"/>
      <c r="H306" s="725"/>
      <c r="I306" s="725"/>
      <c r="J306" s="725"/>
      <c r="K306" s="725" t="s">
        <v>388</v>
      </c>
      <c r="L306" s="725" t="s">
        <v>389</v>
      </c>
      <c r="M306" s="725" t="s">
        <v>391</v>
      </c>
      <c r="N306" s="725" t="s">
        <v>392</v>
      </c>
      <c r="O306" s="725" t="s">
        <v>393</v>
      </c>
      <c r="P306" s="725" t="s">
        <v>395</v>
      </c>
      <c r="Q306" s="725" t="s">
        <v>903</v>
      </c>
      <c r="R306" s="725" t="s">
        <v>904</v>
      </c>
      <c r="S306" s="725" t="s">
        <v>1225</v>
      </c>
      <c r="T306" s="725"/>
      <c r="U306" s="725"/>
      <c r="V306" s="725" t="s">
        <v>388</v>
      </c>
      <c r="W306" s="725" t="s">
        <v>389</v>
      </c>
      <c r="X306" s="725" t="s">
        <v>391</v>
      </c>
      <c r="Y306" s="725" t="s">
        <v>392</v>
      </c>
      <c r="Z306" s="725" t="s">
        <v>393</v>
      </c>
      <c r="AA306" s="725" t="s">
        <v>395</v>
      </c>
      <c r="AB306" s="725" t="s">
        <v>903</v>
      </c>
      <c r="AC306" s="725" t="s">
        <v>904</v>
      </c>
      <c r="AD306" s="725" t="s">
        <v>1225</v>
      </c>
      <c r="AE306" s="725" t="s">
        <v>393</v>
      </c>
      <c r="AF306" s="725" t="s">
        <v>393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25">
      <c r="A307" s="136"/>
      <c r="B307" s="126"/>
      <c r="C307" s="108"/>
      <c r="D307" s="108"/>
      <c r="E307" s="108"/>
      <c r="F307" s="110"/>
      <c r="G307" s="112"/>
      <c r="H307" s="112"/>
      <c r="I307" s="133" t="s">
        <v>838</v>
      </c>
      <c r="J307" s="133" t="s">
        <v>396</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396</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25">
      <c r="A308" s="136"/>
      <c r="B308" s="126"/>
      <c r="C308" s="108"/>
      <c r="D308" s="108"/>
      <c r="E308" s="108"/>
      <c r="F308" s="110"/>
      <c r="G308" s="112"/>
      <c r="H308" s="112"/>
      <c r="I308" s="133"/>
      <c r="J308" s="133" t="s">
        <v>143</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143</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25">
      <c r="A309" s="136"/>
      <c r="B309" s="126"/>
      <c r="C309" s="108"/>
      <c r="D309" s="108"/>
      <c r="E309" s="108"/>
      <c r="F309" s="110"/>
      <c r="G309" s="112"/>
      <c r="H309" s="112"/>
      <c r="I309" s="133"/>
      <c r="J309" s="133" t="s">
        <v>144</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144</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25">
      <c r="A310" s="136"/>
      <c r="B310" s="126"/>
      <c r="C310" s="108"/>
      <c r="D310" s="108"/>
      <c r="E310" s="108"/>
      <c r="F310" s="110"/>
      <c r="G310" s="112"/>
      <c r="H310" s="112"/>
      <c r="I310" s="133"/>
      <c r="J310" s="133" t="s">
        <v>145</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145</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25">
      <c r="A311" s="136"/>
      <c r="B311" s="126"/>
      <c r="C311" s="108"/>
      <c r="D311" s="108"/>
      <c r="E311" s="108"/>
      <c r="F311" s="110"/>
      <c r="G311" s="112"/>
      <c r="H311" s="112"/>
      <c r="I311" s="133"/>
      <c r="J311" s="133" t="s">
        <v>146</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146</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25">
      <c r="A312" s="136"/>
      <c r="B312" s="126"/>
      <c r="C312" s="108"/>
      <c r="D312" s="108"/>
      <c r="E312" s="108"/>
      <c r="F312" s="110"/>
      <c r="G312" s="112"/>
      <c r="H312" s="112"/>
      <c r="I312" s="133"/>
      <c r="J312" s="133" t="s">
        <v>147</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147</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25">
      <c r="A313" s="136"/>
      <c r="B313" s="126"/>
      <c r="C313" s="108"/>
      <c r="D313" s="108"/>
      <c r="E313" s="108"/>
      <c r="F313" s="110"/>
      <c r="G313" s="112"/>
      <c r="H313" s="112"/>
      <c r="I313" s="133"/>
      <c r="J313" s="133" t="s">
        <v>148</v>
      </c>
      <c r="K313" s="375">
        <f t="shared" si="18"/>
        <v>100</v>
      </c>
      <c r="L313" s="375">
        <f t="shared" si="18"/>
        <v>100</v>
      </c>
      <c r="M313" s="375">
        <f t="shared" si="18"/>
        <v>100</v>
      </c>
      <c r="N313" s="375">
        <f t="shared" si="18"/>
        <v>100</v>
      </c>
      <c r="O313" s="180">
        <v>100</v>
      </c>
      <c r="P313" s="180">
        <v>0</v>
      </c>
      <c r="Q313" s="180">
        <v>0</v>
      </c>
      <c r="R313" s="180">
        <v>0</v>
      </c>
      <c r="S313" s="180">
        <v>0</v>
      </c>
      <c r="T313" s="112"/>
      <c r="U313" s="133" t="s">
        <v>148</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25">
      <c r="A314" s="136"/>
      <c r="B314" s="126"/>
      <c r="C314" s="108"/>
      <c r="D314" s="108"/>
      <c r="E314" s="108"/>
      <c r="F314" s="110"/>
      <c r="G314" s="112"/>
      <c r="H314" s="112"/>
      <c r="I314" s="133"/>
      <c r="J314" s="133" t="s">
        <v>149</v>
      </c>
      <c r="K314" s="375">
        <f t="shared" si="18"/>
        <v>100</v>
      </c>
      <c r="L314" s="375">
        <f t="shared" si="18"/>
        <v>100</v>
      </c>
      <c r="M314" s="375">
        <f t="shared" si="18"/>
        <v>100</v>
      </c>
      <c r="N314" s="375">
        <f t="shared" si="18"/>
        <v>100</v>
      </c>
      <c r="O314" s="180">
        <v>100</v>
      </c>
      <c r="P314" s="180">
        <v>0</v>
      </c>
      <c r="Q314" s="180">
        <v>0</v>
      </c>
      <c r="R314" s="180">
        <v>0</v>
      </c>
      <c r="S314" s="180">
        <v>0</v>
      </c>
      <c r="T314" s="112"/>
      <c r="U314" s="133" t="s">
        <v>149</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25">
      <c r="A315" s="136"/>
      <c r="B315" s="126"/>
      <c r="C315" s="108"/>
      <c r="D315" s="108"/>
      <c r="E315" s="108"/>
      <c r="F315" s="110"/>
      <c r="G315" s="112"/>
      <c r="H315" s="112"/>
      <c r="I315" s="133"/>
      <c r="J315" s="133" t="s">
        <v>150</v>
      </c>
      <c r="K315" s="375">
        <f t="shared" si="18"/>
        <v>100</v>
      </c>
      <c r="L315" s="375">
        <f t="shared" si="18"/>
        <v>100</v>
      </c>
      <c r="M315" s="375">
        <f t="shared" si="18"/>
        <v>100</v>
      </c>
      <c r="N315" s="375">
        <f t="shared" si="18"/>
        <v>100</v>
      </c>
      <c r="O315" s="180">
        <v>100</v>
      </c>
      <c r="P315" s="180">
        <v>0</v>
      </c>
      <c r="Q315" s="180">
        <v>0</v>
      </c>
      <c r="R315" s="180">
        <v>0</v>
      </c>
      <c r="S315" s="180">
        <v>0</v>
      </c>
      <c r="T315" s="112"/>
      <c r="U315" s="133" t="s">
        <v>150</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25">
      <c r="A316" s="136"/>
      <c r="B316" s="126"/>
      <c r="C316" s="108"/>
      <c r="D316" s="108"/>
      <c r="E316" s="108"/>
      <c r="F316" s="110"/>
      <c r="G316" s="112"/>
      <c r="H316" s="112"/>
      <c r="I316" s="133"/>
      <c r="J316" s="133" t="s">
        <v>151</v>
      </c>
      <c r="K316" s="375">
        <f t="shared" si="18"/>
        <v>100</v>
      </c>
      <c r="L316" s="375">
        <f t="shared" si="18"/>
        <v>100</v>
      </c>
      <c r="M316" s="375">
        <f t="shared" si="18"/>
        <v>100</v>
      </c>
      <c r="N316" s="375">
        <f t="shared" si="18"/>
        <v>100</v>
      </c>
      <c r="O316" s="180">
        <v>100</v>
      </c>
      <c r="P316" s="180">
        <v>0</v>
      </c>
      <c r="Q316" s="180">
        <v>0</v>
      </c>
      <c r="R316" s="180">
        <v>0</v>
      </c>
      <c r="S316" s="180">
        <v>0</v>
      </c>
      <c r="T316" s="112"/>
      <c r="U316" s="133" t="s">
        <v>151</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25">
      <c r="A317" s="136"/>
      <c r="B317" s="126"/>
      <c r="C317" s="108"/>
      <c r="D317" s="108"/>
      <c r="E317" s="108"/>
      <c r="F317" s="110"/>
      <c r="G317" s="112"/>
      <c r="H317" s="112"/>
      <c r="I317" s="133" t="s">
        <v>411</v>
      </c>
      <c r="J317" s="133" t="s">
        <v>396</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396</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25">
      <c r="A318" s="136"/>
      <c r="B318" s="126"/>
      <c r="C318" s="108"/>
      <c r="D318" s="108"/>
      <c r="E318" s="108"/>
      <c r="F318" s="110"/>
      <c r="G318" s="112"/>
      <c r="H318" s="112"/>
      <c r="I318" s="133"/>
      <c r="J318" s="133" t="s">
        <v>143</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143</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25">
      <c r="A319" s="136"/>
      <c r="B319" s="126"/>
      <c r="C319" s="108"/>
      <c r="D319" s="108"/>
      <c r="E319" s="108"/>
      <c r="F319" s="110"/>
      <c r="G319" s="112"/>
      <c r="H319" s="112"/>
      <c r="I319" s="133"/>
      <c r="J319" s="133" t="s">
        <v>144</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144</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25">
      <c r="A320" s="136"/>
      <c r="B320" s="126"/>
      <c r="C320" s="108"/>
      <c r="D320" s="108"/>
      <c r="E320" s="108"/>
      <c r="F320" s="110"/>
      <c r="G320" s="112"/>
      <c r="H320" s="112"/>
      <c r="I320" s="133"/>
      <c r="J320" s="133" t="s">
        <v>145</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145</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25">
      <c r="A321" s="136"/>
      <c r="B321" s="126"/>
      <c r="C321" s="108"/>
      <c r="D321" s="108"/>
      <c r="E321" s="108"/>
      <c r="F321" s="110"/>
      <c r="G321" s="112"/>
      <c r="H321" s="112"/>
      <c r="I321" s="133"/>
      <c r="J321" s="133" t="s">
        <v>146</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146</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25">
      <c r="A322" s="136"/>
      <c r="B322" s="126"/>
      <c r="C322" s="108"/>
      <c r="D322" s="108"/>
      <c r="E322" s="108"/>
      <c r="F322" s="110"/>
      <c r="G322" s="112"/>
      <c r="H322" s="112"/>
      <c r="I322" s="133"/>
      <c r="J322" s="133" t="s">
        <v>147</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147</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25">
      <c r="A323" s="136"/>
      <c r="B323" s="126"/>
      <c r="C323" s="108"/>
      <c r="D323" s="108"/>
      <c r="E323" s="108"/>
      <c r="F323" s="110"/>
      <c r="G323" s="112"/>
      <c r="H323" s="112"/>
      <c r="I323" s="133"/>
      <c r="J323" s="133" t="s">
        <v>148</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148</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25">
      <c r="A324" s="136"/>
      <c r="B324" s="126"/>
      <c r="C324" s="108"/>
      <c r="D324" s="108"/>
      <c r="E324" s="108"/>
      <c r="F324" s="110"/>
      <c r="G324" s="112"/>
      <c r="H324" s="112"/>
      <c r="I324" s="133"/>
      <c r="J324" s="133" t="s">
        <v>149</v>
      </c>
      <c r="K324" s="375">
        <f t="shared" si="25"/>
        <v>100</v>
      </c>
      <c r="L324" s="375">
        <f t="shared" si="25"/>
        <v>100</v>
      </c>
      <c r="M324" s="375">
        <f t="shared" si="25"/>
        <v>100</v>
      </c>
      <c r="N324" s="375">
        <f t="shared" si="25"/>
        <v>100</v>
      </c>
      <c r="O324" s="180">
        <v>100</v>
      </c>
      <c r="P324" s="180">
        <v>0</v>
      </c>
      <c r="Q324" s="180">
        <v>0</v>
      </c>
      <c r="R324" s="180">
        <v>0</v>
      </c>
      <c r="S324" s="180">
        <v>0</v>
      </c>
      <c r="T324" s="112"/>
      <c r="U324" s="133" t="s">
        <v>149</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25">
      <c r="A325" s="136"/>
      <c r="B325" s="126"/>
      <c r="C325" s="108"/>
      <c r="D325" s="108"/>
      <c r="E325" s="108"/>
      <c r="F325" s="110"/>
      <c r="G325" s="112"/>
      <c r="H325" s="112"/>
      <c r="I325" s="133"/>
      <c r="J325" s="133" t="s">
        <v>150</v>
      </c>
      <c r="K325" s="375">
        <f t="shared" si="25"/>
        <v>100</v>
      </c>
      <c r="L325" s="375">
        <f t="shared" si="25"/>
        <v>100</v>
      </c>
      <c r="M325" s="375">
        <f t="shared" si="25"/>
        <v>100</v>
      </c>
      <c r="N325" s="375">
        <f t="shared" si="25"/>
        <v>100</v>
      </c>
      <c r="O325" s="180">
        <v>100</v>
      </c>
      <c r="P325" s="180">
        <v>0</v>
      </c>
      <c r="Q325" s="180">
        <v>0</v>
      </c>
      <c r="R325" s="180">
        <v>0</v>
      </c>
      <c r="S325" s="180">
        <v>0</v>
      </c>
      <c r="T325" s="112"/>
      <c r="U325" s="133" t="s">
        <v>150</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25">
      <c r="A326" s="136"/>
      <c r="B326" s="126"/>
      <c r="C326" s="108"/>
      <c r="D326" s="108"/>
      <c r="E326" s="108"/>
      <c r="F326" s="110"/>
      <c r="G326" s="112"/>
      <c r="H326" s="112"/>
      <c r="I326" s="133"/>
      <c r="J326" s="133" t="s">
        <v>151</v>
      </c>
      <c r="K326" s="375">
        <f t="shared" si="25"/>
        <v>100</v>
      </c>
      <c r="L326" s="375">
        <f t="shared" si="25"/>
        <v>100</v>
      </c>
      <c r="M326" s="375">
        <f t="shared" si="25"/>
        <v>100</v>
      </c>
      <c r="N326" s="375">
        <f t="shared" si="25"/>
        <v>100</v>
      </c>
      <c r="O326" s="180">
        <v>100</v>
      </c>
      <c r="P326" s="180">
        <v>0</v>
      </c>
      <c r="Q326" s="180">
        <v>0</v>
      </c>
      <c r="R326" s="180">
        <v>0</v>
      </c>
      <c r="S326" s="180">
        <v>0</v>
      </c>
      <c r="T326" s="112"/>
      <c r="U326" s="133" t="s">
        <v>151</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25">
      <c r="A327" s="136"/>
      <c r="B327" s="126"/>
      <c r="C327" s="108"/>
      <c r="D327" s="108"/>
      <c r="E327" s="108"/>
      <c r="F327" s="110"/>
      <c r="G327" s="112"/>
      <c r="H327" s="112"/>
      <c r="I327" s="133" t="s">
        <v>807</v>
      </c>
      <c r="J327" s="133" t="s">
        <v>396</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396</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25">
      <c r="A328" s="136"/>
      <c r="B328" s="126"/>
      <c r="C328" s="108"/>
      <c r="D328" s="108"/>
      <c r="E328" s="108"/>
      <c r="F328" s="110"/>
      <c r="G328" s="112"/>
      <c r="H328" s="112"/>
      <c r="I328" s="133"/>
      <c r="J328" s="133" t="s">
        <v>143</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143</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25">
      <c r="A329" s="136"/>
      <c r="B329" s="126"/>
      <c r="C329" s="108"/>
      <c r="D329" s="108"/>
      <c r="E329" s="108"/>
      <c r="F329" s="110"/>
      <c r="G329" s="112"/>
      <c r="H329" s="112"/>
      <c r="I329" s="133"/>
      <c r="J329" s="133" t="s">
        <v>144</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144</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25">
      <c r="A330" s="136"/>
      <c r="B330" s="126"/>
      <c r="C330" s="108"/>
      <c r="D330" s="108"/>
      <c r="E330" s="108"/>
      <c r="F330" s="110"/>
      <c r="G330" s="112"/>
      <c r="H330" s="112"/>
      <c r="I330" s="133"/>
      <c r="J330" s="133" t="s">
        <v>145</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145</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25">
      <c r="A331" s="136"/>
      <c r="B331" s="126"/>
      <c r="C331" s="108"/>
      <c r="D331" s="108"/>
      <c r="E331" s="108"/>
      <c r="F331" s="110"/>
      <c r="G331" s="112"/>
      <c r="H331" s="112"/>
      <c r="I331" s="133"/>
      <c r="J331" s="133" t="s">
        <v>146</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146</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25">
      <c r="A332" s="136"/>
      <c r="B332" s="126"/>
      <c r="C332" s="108"/>
      <c r="D332" s="108"/>
      <c r="E332" s="108"/>
      <c r="F332" s="110"/>
      <c r="G332" s="112"/>
      <c r="H332" s="112"/>
      <c r="I332" s="133"/>
      <c r="J332" s="133" t="s">
        <v>147</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147</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25">
      <c r="A333" s="136"/>
      <c r="B333" s="126"/>
      <c r="C333" s="108"/>
      <c r="D333" s="108"/>
      <c r="E333" s="108"/>
      <c r="F333" s="110"/>
      <c r="G333" s="112"/>
      <c r="H333" s="112"/>
      <c r="I333" s="133"/>
      <c r="J333" s="133" t="s">
        <v>148</v>
      </c>
      <c r="K333" s="375">
        <f t="shared" si="25"/>
        <v>100</v>
      </c>
      <c r="L333" s="375">
        <f t="shared" si="25"/>
        <v>100</v>
      </c>
      <c r="M333" s="375">
        <f t="shared" si="25"/>
        <v>100</v>
      </c>
      <c r="N333" s="375">
        <f t="shared" si="25"/>
        <v>100</v>
      </c>
      <c r="O333" s="180">
        <v>100</v>
      </c>
      <c r="P333" s="180">
        <v>0</v>
      </c>
      <c r="Q333" s="180">
        <v>0</v>
      </c>
      <c r="R333" s="180">
        <v>0</v>
      </c>
      <c r="S333" s="180">
        <v>0</v>
      </c>
      <c r="T333" s="112"/>
      <c r="U333" s="133" t="s">
        <v>148</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25">
      <c r="A334" s="136"/>
      <c r="B334" s="126"/>
      <c r="C334" s="108"/>
      <c r="D334" s="108"/>
      <c r="E334" s="108"/>
      <c r="F334" s="110"/>
      <c r="G334" s="112"/>
      <c r="H334" s="112"/>
      <c r="I334" s="133"/>
      <c r="J334" s="133" t="s">
        <v>149</v>
      </c>
      <c r="K334" s="375">
        <f t="shared" si="25"/>
        <v>100</v>
      </c>
      <c r="L334" s="375">
        <f t="shared" si="25"/>
        <v>100</v>
      </c>
      <c r="M334" s="375">
        <f t="shared" si="25"/>
        <v>100</v>
      </c>
      <c r="N334" s="375">
        <f t="shared" si="25"/>
        <v>100</v>
      </c>
      <c r="O334" s="180">
        <v>100</v>
      </c>
      <c r="P334" s="180">
        <v>0</v>
      </c>
      <c r="Q334" s="180">
        <v>0</v>
      </c>
      <c r="R334" s="180">
        <v>0</v>
      </c>
      <c r="S334" s="180">
        <v>0</v>
      </c>
      <c r="T334" s="112"/>
      <c r="U334" s="133" t="s">
        <v>149</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25">
      <c r="A335" s="136"/>
      <c r="B335" s="126"/>
      <c r="C335" s="108"/>
      <c r="D335" s="108"/>
      <c r="E335" s="108"/>
      <c r="F335" s="110"/>
      <c r="G335" s="112"/>
      <c r="H335" s="112"/>
      <c r="I335" s="133"/>
      <c r="J335" s="133" t="s">
        <v>150</v>
      </c>
      <c r="K335" s="375">
        <f t="shared" si="25"/>
        <v>100</v>
      </c>
      <c r="L335" s="375">
        <f t="shared" si="25"/>
        <v>100</v>
      </c>
      <c r="M335" s="375">
        <f t="shared" si="25"/>
        <v>100</v>
      </c>
      <c r="N335" s="375">
        <f t="shared" si="25"/>
        <v>100</v>
      </c>
      <c r="O335" s="180">
        <v>100</v>
      </c>
      <c r="P335" s="180">
        <v>0</v>
      </c>
      <c r="Q335" s="180">
        <v>0</v>
      </c>
      <c r="R335" s="180">
        <v>0</v>
      </c>
      <c r="S335" s="180">
        <v>0</v>
      </c>
      <c r="T335" s="112"/>
      <c r="U335" s="133" t="s">
        <v>150</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25">
      <c r="A336" s="136"/>
      <c r="B336" s="126"/>
      <c r="C336" s="108"/>
      <c r="D336" s="108"/>
      <c r="E336" s="108"/>
      <c r="F336" s="110"/>
      <c r="G336" s="112"/>
      <c r="H336" s="112"/>
      <c r="I336" s="133"/>
      <c r="J336" s="133" t="s">
        <v>151</v>
      </c>
      <c r="K336" s="375">
        <f t="shared" si="25"/>
        <v>100</v>
      </c>
      <c r="L336" s="375">
        <f t="shared" si="25"/>
        <v>100</v>
      </c>
      <c r="M336" s="375">
        <f t="shared" si="25"/>
        <v>100</v>
      </c>
      <c r="N336" s="375">
        <f t="shared" si="25"/>
        <v>100</v>
      </c>
      <c r="O336" s="180">
        <v>100</v>
      </c>
      <c r="P336" s="180">
        <v>0</v>
      </c>
      <c r="Q336" s="180">
        <v>0</v>
      </c>
      <c r="R336" s="180">
        <v>0</v>
      </c>
      <c r="S336" s="180">
        <v>0</v>
      </c>
      <c r="T336" s="112"/>
      <c r="U336" s="133" t="s">
        <v>151</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25">
      <c r="A337" s="136"/>
      <c r="B337" s="126"/>
      <c r="C337" s="108"/>
      <c r="D337" s="108"/>
      <c r="E337" s="108"/>
      <c r="F337" s="110"/>
      <c r="G337" s="112"/>
      <c r="H337" s="112"/>
      <c r="I337" s="133" t="s">
        <v>808</v>
      </c>
      <c r="J337" s="133" t="s">
        <v>396</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396</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25">
      <c r="A338" s="136"/>
      <c r="B338" s="126"/>
      <c r="C338" s="108"/>
      <c r="D338" s="108"/>
      <c r="E338" s="108"/>
      <c r="F338" s="110"/>
      <c r="G338" s="112"/>
      <c r="H338" s="112"/>
      <c r="I338" s="133"/>
      <c r="J338" s="133" t="s">
        <v>143</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143</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25">
      <c r="A339" s="136"/>
      <c r="B339" s="126"/>
      <c r="C339" s="108"/>
      <c r="D339" s="108"/>
      <c r="E339" s="108"/>
      <c r="F339" s="110"/>
      <c r="G339" s="112"/>
      <c r="H339" s="112"/>
      <c r="I339" s="133"/>
      <c r="J339" s="133" t="s">
        <v>144</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144</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25">
      <c r="A340" s="136"/>
      <c r="B340" s="126"/>
      <c r="C340" s="108"/>
      <c r="D340" s="108"/>
      <c r="E340" s="108"/>
      <c r="F340" s="110"/>
      <c r="G340" s="112"/>
      <c r="H340" s="112"/>
      <c r="I340" s="133"/>
      <c r="J340" s="133" t="s">
        <v>145</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145</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25">
      <c r="A341" s="136"/>
      <c r="B341" s="126"/>
      <c r="C341" s="108"/>
      <c r="D341" s="108"/>
      <c r="E341" s="108"/>
      <c r="F341" s="110"/>
      <c r="G341" s="112"/>
      <c r="H341" s="112"/>
      <c r="I341" s="133"/>
      <c r="J341" s="133" t="s">
        <v>146</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146</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25">
      <c r="A342" s="136"/>
      <c r="B342" s="126"/>
      <c r="C342" s="108"/>
      <c r="D342" s="108"/>
      <c r="E342" s="108"/>
      <c r="F342" s="110"/>
      <c r="G342" s="112"/>
      <c r="H342" s="112"/>
      <c r="I342" s="133"/>
      <c r="J342" s="133" t="s">
        <v>147</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147</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25">
      <c r="A343" s="136"/>
      <c r="B343" s="126"/>
      <c r="C343" s="108"/>
      <c r="D343" s="108"/>
      <c r="E343" s="108"/>
      <c r="F343" s="110"/>
      <c r="G343" s="112"/>
      <c r="H343" s="112"/>
      <c r="I343" s="133"/>
      <c r="J343" s="133" t="s">
        <v>148</v>
      </c>
      <c r="K343" s="375">
        <f t="shared" si="25"/>
        <v>100</v>
      </c>
      <c r="L343" s="375">
        <f t="shared" si="25"/>
        <v>100</v>
      </c>
      <c r="M343" s="375">
        <f t="shared" si="25"/>
        <v>100</v>
      </c>
      <c r="N343" s="375">
        <f t="shared" si="25"/>
        <v>100</v>
      </c>
      <c r="O343" s="180">
        <v>100</v>
      </c>
      <c r="P343" s="180">
        <v>0</v>
      </c>
      <c r="Q343" s="180">
        <v>0</v>
      </c>
      <c r="R343" s="180">
        <v>0</v>
      </c>
      <c r="S343" s="180">
        <v>0</v>
      </c>
      <c r="T343" s="112"/>
      <c r="U343" s="133" t="s">
        <v>148</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25">
      <c r="A344" s="136"/>
      <c r="B344" s="126"/>
      <c r="C344" s="108"/>
      <c r="D344" s="108"/>
      <c r="E344" s="108"/>
      <c r="F344" s="110"/>
      <c r="G344" s="112"/>
      <c r="H344" s="112"/>
      <c r="I344" s="133"/>
      <c r="J344" s="133" t="s">
        <v>149</v>
      </c>
      <c r="K344" s="375">
        <f t="shared" si="25"/>
        <v>100</v>
      </c>
      <c r="L344" s="375">
        <f t="shared" si="25"/>
        <v>100</v>
      </c>
      <c r="M344" s="375">
        <f t="shared" si="25"/>
        <v>100</v>
      </c>
      <c r="N344" s="375">
        <f t="shared" si="25"/>
        <v>100</v>
      </c>
      <c r="O344" s="180">
        <v>100</v>
      </c>
      <c r="P344" s="180">
        <v>0</v>
      </c>
      <c r="Q344" s="180">
        <v>0</v>
      </c>
      <c r="R344" s="180">
        <v>0</v>
      </c>
      <c r="S344" s="180">
        <v>0</v>
      </c>
      <c r="T344" s="112"/>
      <c r="U344" s="133" t="s">
        <v>149</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25">
      <c r="A345" s="136"/>
      <c r="B345" s="126"/>
      <c r="C345" s="108"/>
      <c r="D345" s="108"/>
      <c r="E345" s="108"/>
      <c r="F345" s="110"/>
      <c r="G345" s="112"/>
      <c r="H345" s="112"/>
      <c r="I345" s="133"/>
      <c r="J345" s="133" t="s">
        <v>150</v>
      </c>
      <c r="K345" s="375">
        <f t="shared" si="25"/>
        <v>100</v>
      </c>
      <c r="L345" s="375">
        <f t="shared" si="25"/>
        <v>100</v>
      </c>
      <c r="M345" s="375">
        <f t="shared" si="25"/>
        <v>100</v>
      </c>
      <c r="N345" s="375">
        <f t="shared" si="25"/>
        <v>100</v>
      </c>
      <c r="O345" s="180">
        <v>100</v>
      </c>
      <c r="P345" s="180">
        <v>0</v>
      </c>
      <c r="Q345" s="180">
        <v>0</v>
      </c>
      <c r="R345" s="180">
        <v>0</v>
      </c>
      <c r="S345" s="180">
        <v>0</v>
      </c>
      <c r="T345" s="112"/>
      <c r="U345" s="133" t="s">
        <v>150</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25">
      <c r="A346" s="136"/>
      <c r="B346" s="126"/>
      <c r="C346" s="108"/>
      <c r="D346" s="108"/>
      <c r="E346" s="108"/>
      <c r="F346" s="110"/>
      <c r="G346" s="112"/>
      <c r="H346" s="112"/>
      <c r="I346" s="133"/>
      <c r="J346" s="133" t="s">
        <v>151</v>
      </c>
      <c r="K346" s="375">
        <f t="shared" si="25"/>
        <v>100</v>
      </c>
      <c r="L346" s="375">
        <f t="shared" si="25"/>
        <v>100</v>
      </c>
      <c r="M346" s="375">
        <f t="shared" si="25"/>
        <v>100</v>
      </c>
      <c r="N346" s="375">
        <f t="shared" si="25"/>
        <v>100</v>
      </c>
      <c r="O346" s="180">
        <v>100</v>
      </c>
      <c r="P346" s="180">
        <v>0</v>
      </c>
      <c r="Q346" s="180">
        <v>0</v>
      </c>
      <c r="R346" s="180">
        <v>0</v>
      </c>
      <c r="S346" s="180">
        <v>0</v>
      </c>
      <c r="T346" s="112"/>
      <c r="U346" s="133" t="s">
        <v>151</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25">
      <c r="A347" s="136"/>
      <c r="B347" s="126"/>
      <c r="C347" s="108"/>
      <c r="D347" s="108"/>
      <c r="E347" s="108"/>
      <c r="F347" s="110"/>
      <c r="G347" s="112"/>
      <c r="H347" s="112"/>
      <c r="I347" s="133" t="s">
        <v>809</v>
      </c>
      <c r="J347" s="133" t="s">
        <v>396</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396</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25">
      <c r="A348" s="136"/>
      <c r="B348" s="126"/>
      <c r="C348" s="108"/>
      <c r="D348" s="108"/>
      <c r="E348" s="108"/>
      <c r="F348" s="110"/>
      <c r="G348" s="112"/>
      <c r="H348" s="112"/>
      <c r="I348" s="133"/>
      <c r="J348" s="133" t="s">
        <v>143</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143</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25">
      <c r="A349" s="136"/>
      <c r="B349" s="126"/>
      <c r="C349" s="108"/>
      <c r="D349" s="108"/>
      <c r="E349" s="108"/>
      <c r="F349" s="110"/>
      <c r="G349" s="112"/>
      <c r="H349" s="112"/>
      <c r="I349" s="133"/>
      <c r="J349" s="133" t="s">
        <v>144</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144</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25">
      <c r="A350" s="136"/>
      <c r="B350" s="126"/>
      <c r="C350" s="108"/>
      <c r="D350" s="108"/>
      <c r="E350" s="108"/>
      <c r="F350" s="110"/>
      <c r="G350" s="112"/>
      <c r="H350" s="112"/>
      <c r="I350" s="133"/>
      <c r="J350" s="133" t="s">
        <v>145</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145</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25">
      <c r="A351" s="136"/>
      <c r="B351" s="126"/>
      <c r="C351" s="108"/>
      <c r="D351" s="108"/>
      <c r="E351" s="108"/>
      <c r="F351" s="110"/>
      <c r="G351" s="112"/>
      <c r="H351" s="112"/>
      <c r="I351" s="133"/>
      <c r="J351" s="133" t="s">
        <v>146</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146</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25">
      <c r="A352" s="136"/>
      <c r="B352" s="126"/>
      <c r="C352" s="108"/>
      <c r="D352" s="108"/>
      <c r="E352" s="108"/>
      <c r="F352" s="110"/>
      <c r="G352" s="112"/>
      <c r="H352" s="112"/>
      <c r="I352" s="133"/>
      <c r="J352" s="133" t="s">
        <v>147</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147</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25">
      <c r="A353" s="136"/>
      <c r="B353" s="126"/>
      <c r="C353" s="108"/>
      <c r="D353" s="108"/>
      <c r="E353" s="108"/>
      <c r="F353" s="110"/>
      <c r="G353" s="112"/>
      <c r="H353" s="112"/>
      <c r="I353" s="133"/>
      <c r="J353" s="133" t="s">
        <v>148</v>
      </c>
      <c r="K353" s="375">
        <f t="shared" si="25"/>
        <v>100</v>
      </c>
      <c r="L353" s="375">
        <f t="shared" si="25"/>
        <v>100</v>
      </c>
      <c r="M353" s="375">
        <f t="shared" si="25"/>
        <v>100</v>
      </c>
      <c r="N353" s="375">
        <f t="shared" si="25"/>
        <v>100</v>
      </c>
      <c r="O353" s="180">
        <v>100</v>
      </c>
      <c r="P353" s="180">
        <v>0</v>
      </c>
      <c r="Q353" s="180">
        <v>0</v>
      </c>
      <c r="R353" s="180">
        <v>0</v>
      </c>
      <c r="S353" s="180">
        <v>0</v>
      </c>
      <c r="T353" s="112"/>
      <c r="U353" s="133" t="s">
        <v>148</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25">
      <c r="A354" s="136"/>
      <c r="B354" s="126"/>
      <c r="C354" s="108"/>
      <c r="D354" s="108"/>
      <c r="E354" s="108"/>
      <c r="F354" s="110"/>
      <c r="G354" s="112"/>
      <c r="H354" s="112"/>
      <c r="I354" s="133"/>
      <c r="J354" s="133" t="s">
        <v>149</v>
      </c>
      <c r="K354" s="375">
        <f t="shared" si="25"/>
        <v>100</v>
      </c>
      <c r="L354" s="375">
        <f t="shared" si="25"/>
        <v>100</v>
      </c>
      <c r="M354" s="375">
        <f t="shared" si="25"/>
        <v>100</v>
      </c>
      <c r="N354" s="375">
        <f t="shared" si="25"/>
        <v>100</v>
      </c>
      <c r="O354" s="180">
        <v>100</v>
      </c>
      <c r="P354" s="180">
        <v>0</v>
      </c>
      <c r="Q354" s="180">
        <v>0</v>
      </c>
      <c r="R354" s="180">
        <v>0</v>
      </c>
      <c r="S354" s="180">
        <v>0</v>
      </c>
      <c r="T354" s="112"/>
      <c r="U354" s="133" t="s">
        <v>149</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25">
      <c r="A355" s="136"/>
      <c r="B355" s="126"/>
      <c r="C355" s="108"/>
      <c r="D355" s="108"/>
      <c r="E355" s="108"/>
      <c r="F355" s="110"/>
      <c r="G355" s="112"/>
      <c r="H355" s="112"/>
      <c r="I355" s="133"/>
      <c r="J355" s="133" t="s">
        <v>150</v>
      </c>
      <c r="K355" s="375">
        <f t="shared" si="25"/>
        <v>100</v>
      </c>
      <c r="L355" s="375">
        <f t="shared" si="25"/>
        <v>100</v>
      </c>
      <c r="M355" s="375">
        <f t="shared" si="25"/>
        <v>100</v>
      </c>
      <c r="N355" s="375">
        <f t="shared" si="25"/>
        <v>100</v>
      </c>
      <c r="O355" s="180">
        <v>100</v>
      </c>
      <c r="P355" s="180">
        <v>0</v>
      </c>
      <c r="Q355" s="180">
        <v>0</v>
      </c>
      <c r="R355" s="180">
        <v>0</v>
      </c>
      <c r="S355" s="180">
        <v>0</v>
      </c>
      <c r="T355" s="112"/>
      <c r="U355" s="133" t="s">
        <v>150</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25">
      <c r="A356" s="136"/>
      <c r="B356" s="126"/>
      <c r="C356" s="108"/>
      <c r="D356" s="108"/>
      <c r="E356" s="108"/>
      <c r="F356" s="110"/>
      <c r="G356" s="112"/>
      <c r="H356" s="112"/>
      <c r="I356" s="133"/>
      <c r="J356" s="133" t="s">
        <v>151</v>
      </c>
      <c r="K356" s="375">
        <f t="shared" si="25"/>
        <v>100</v>
      </c>
      <c r="L356" s="375">
        <f t="shared" si="25"/>
        <v>100</v>
      </c>
      <c r="M356" s="375">
        <f t="shared" si="25"/>
        <v>100</v>
      </c>
      <c r="N356" s="375">
        <f t="shared" si="25"/>
        <v>100</v>
      </c>
      <c r="O356" s="180">
        <v>100</v>
      </c>
      <c r="P356" s="180">
        <v>0</v>
      </c>
      <c r="Q356" s="180">
        <v>0</v>
      </c>
      <c r="R356" s="180">
        <v>0</v>
      </c>
      <c r="S356" s="180">
        <v>0</v>
      </c>
      <c r="T356" s="112"/>
      <c r="U356" s="133" t="s">
        <v>151</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25">
      <c r="A357" s="136"/>
      <c r="B357" s="126"/>
      <c r="C357" s="108"/>
      <c r="D357" s="108"/>
      <c r="E357" s="108"/>
      <c r="F357" s="110"/>
      <c r="G357" s="112"/>
      <c r="H357" s="112"/>
      <c r="I357" s="133" t="s">
        <v>810</v>
      </c>
      <c r="J357" s="133" t="s">
        <v>396</v>
      </c>
      <c r="K357" s="375">
        <f t="shared" si="25"/>
        <v>100</v>
      </c>
      <c r="L357" s="375">
        <f t="shared" si="25"/>
        <v>100</v>
      </c>
      <c r="M357" s="375">
        <f t="shared" si="25"/>
        <v>100</v>
      </c>
      <c r="N357" s="375">
        <f t="shared" si="25"/>
        <v>100</v>
      </c>
      <c r="O357" s="180">
        <v>100</v>
      </c>
      <c r="P357" s="180">
        <v>0</v>
      </c>
      <c r="Q357" s="180">
        <v>0</v>
      </c>
      <c r="R357" s="180">
        <v>0</v>
      </c>
      <c r="S357" s="180">
        <v>0</v>
      </c>
      <c r="T357" s="112"/>
      <c r="U357" s="133" t="s">
        <v>396</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25">
      <c r="A358" s="136"/>
      <c r="B358" s="126"/>
      <c r="C358" s="108"/>
      <c r="D358" s="108"/>
      <c r="E358" s="108"/>
      <c r="F358" s="110"/>
      <c r="G358" s="112"/>
      <c r="H358" s="112"/>
      <c r="I358" s="133"/>
      <c r="J358" s="133" t="s">
        <v>143</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143</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25">
      <c r="A359" s="136"/>
      <c r="B359" s="126"/>
      <c r="C359" s="108"/>
      <c r="D359" s="108"/>
      <c r="E359" s="108"/>
      <c r="F359" s="110"/>
      <c r="G359" s="112"/>
      <c r="H359" s="112"/>
      <c r="I359" s="133"/>
      <c r="J359" s="133" t="s">
        <v>144</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144</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25">
      <c r="A360" s="136"/>
      <c r="B360" s="126"/>
      <c r="C360" s="108"/>
      <c r="D360" s="108"/>
      <c r="E360" s="108"/>
      <c r="F360" s="110"/>
      <c r="G360" s="112"/>
      <c r="H360" s="112"/>
      <c r="I360" s="133"/>
      <c r="J360" s="133" t="s">
        <v>145</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145</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25">
      <c r="A361" s="136"/>
      <c r="B361" s="126"/>
      <c r="C361" s="108"/>
      <c r="D361" s="108"/>
      <c r="E361" s="108"/>
      <c r="F361" s="110"/>
      <c r="G361" s="112"/>
      <c r="H361" s="112"/>
      <c r="I361" s="133"/>
      <c r="J361" s="133" t="s">
        <v>146</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146</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25">
      <c r="A362" s="136"/>
      <c r="B362" s="126"/>
      <c r="C362" s="108"/>
      <c r="D362" s="108"/>
      <c r="E362" s="108"/>
      <c r="F362" s="110"/>
      <c r="G362" s="112"/>
      <c r="H362" s="112"/>
      <c r="I362" s="133"/>
      <c r="J362" s="133" t="s">
        <v>147</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147</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25">
      <c r="A363" s="136"/>
      <c r="B363" s="126"/>
      <c r="C363" s="108"/>
      <c r="D363" s="108"/>
      <c r="E363" s="108"/>
      <c r="F363" s="110"/>
      <c r="G363" s="112"/>
      <c r="H363" s="112"/>
      <c r="I363" s="133"/>
      <c r="J363" s="133" t="s">
        <v>148</v>
      </c>
      <c r="K363" s="375">
        <f t="shared" si="25"/>
        <v>100</v>
      </c>
      <c r="L363" s="375">
        <f t="shared" si="25"/>
        <v>100</v>
      </c>
      <c r="M363" s="375">
        <f t="shared" si="25"/>
        <v>100</v>
      </c>
      <c r="N363" s="375">
        <f t="shared" si="25"/>
        <v>100</v>
      </c>
      <c r="O363" s="180">
        <v>100</v>
      </c>
      <c r="P363" s="180">
        <v>0</v>
      </c>
      <c r="Q363" s="180">
        <v>0</v>
      </c>
      <c r="R363" s="180">
        <v>0</v>
      </c>
      <c r="S363" s="180">
        <v>0</v>
      </c>
      <c r="T363" s="112"/>
      <c r="U363" s="133" t="s">
        <v>148</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25">
      <c r="A364" s="136"/>
      <c r="B364" s="126"/>
      <c r="C364" s="108"/>
      <c r="D364" s="108"/>
      <c r="E364" s="108"/>
      <c r="F364" s="110"/>
      <c r="G364" s="112"/>
      <c r="H364" s="112"/>
      <c r="I364" s="133"/>
      <c r="J364" s="133" t="s">
        <v>149</v>
      </c>
      <c r="K364" s="375">
        <f t="shared" si="25"/>
        <v>100</v>
      </c>
      <c r="L364" s="375">
        <f t="shared" si="25"/>
        <v>100</v>
      </c>
      <c r="M364" s="375">
        <f t="shared" si="25"/>
        <v>100</v>
      </c>
      <c r="N364" s="375">
        <f t="shared" si="25"/>
        <v>100</v>
      </c>
      <c r="O364" s="180">
        <v>100</v>
      </c>
      <c r="P364" s="180">
        <v>0</v>
      </c>
      <c r="Q364" s="180">
        <v>0</v>
      </c>
      <c r="R364" s="180">
        <v>0</v>
      </c>
      <c r="S364" s="180">
        <v>0</v>
      </c>
      <c r="T364" s="112"/>
      <c r="U364" s="133" t="s">
        <v>149</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25">
      <c r="A365" s="136"/>
      <c r="B365" s="126"/>
      <c r="C365" s="108"/>
      <c r="D365" s="108"/>
      <c r="E365" s="108"/>
      <c r="F365" s="110"/>
      <c r="G365" s="112"/>
      <c r="H365" s="112"/>
      <c r="I365" s="133"/>
      <c r="J365" s="133" t="s">
        <v>150</v>
      </c>
      <c r="K365" s="375">
        <f t="shared" si="25"/>
        <v>100</v>
      </c>
      <c r="L365" s="375">
        <f t="shared" si="25"/>
        <v>100</v>
      </c>
      <c r="M365" s="375">
        <f t="shared" si="25"/>
        <v>100</v>
      </c>
      <c r="N365" s="375">
        <f t="shared" si="25"/>
        <v>100</v>
      </c>
      <c r="O365" s="180">
        <v>100</v>
      </c>
      <c r="P365" s="180">
        <v>0</v>
      </c>
      <c r="Q365" s="180">
        <v>0</v>
      </c>
      <c r="R365" s="180">
        <v>0</v>
      </c>
      <c r="S365" s="180">
        <v>0</v>
      </c>
      <c r="T365" s="112"/>
      <c r="U365" s="133" t="s">
        <v>150</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25">
      <c r="A366" s="136"/>
      <c r="B366" s="126"/>
      <c r="C366" s="108"/>
      <c r="D366" s="108"/>
      <c r="E366" s="108"/>
      <c r="F366" s="110"/>
      <c r="G366" s="112"/>
      <c r="H366" s="112"/>
      <c r="I366" s="133"/>
      <c r="J366" s="133" t="s">
        <v>151</v>
      </c>
      <c r="K366" s="375">
        <f t="shared" si="25"/>
        <v>100</v>
      </c>
      <c r="L366" s="375">
        <f t="shared" si="25"/>
        <v>100</v>
      </c>
      <c r="M366" s="375">
        <f t="shared" si="25"/>
        <v>100</v>
      </c>
      <c r="N366" s="375">
        <f t="shared" si="25"/>
        <v>100</v>
      </c>
      <c r="O366" s="180">
        <v>100</v>
      </c>
      <c r="P366" s="180">
        <v>0</v>
      </c>
      <c r="Q366" s="180">
        <v>0</v>
      </c>
      <c r="R366" s="180">
        <v>0</v>
      </c>
      <c r="S366" s="180">
        <v>0</v>
      </c>
      <c r="T366" s="112"/>
      <c r="U366" s="133" t="s">
        <v>151</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25">
      <c r="A367" s="136"/>
      <c r="B367" s="126"/>
      <c r="C367" s="108"/>
      <c r="D367" s="108"/>
      <c r="E367" s="108"/>
      <c r="F367" s="110"/>
      <c r="G367" s="112"/>
      <c r="H367" s="112"/>
      <c r="I367" s="133" t="s">
        <v>811</v>
      </c>
      <c r="J367" s="133" t="s">
        <v>396</v>
      </c>
      <c r="K367" s="375">
        <f t="shared" si="25"/>
        <v>100</v>
      </c>
      <c r="L367" s="375">
        <f t="shared" si="25"/>
        <v>100</v>
      </c>
      <c r="M367" s="375">
        <f t="shared" si="25"/>
        <v>100</v>
      </c>
      <c r="N367" s="375">
        <f t="shared" si="25"/>
        <v>100</v>
      </c>
      <c r="O367" s="180">
        <v>100</v>
      </c>
      <c r="P367" s="180">
        <v>0</v>
      </c>
      <c r="Q367" s="180">
        <v>0</v>
      </c>
      <c r="R367" s="180">
        <v>0</v>
      </c>
      <c r="S367" s="180">
        <v>0</v>
      </c>
      <c r="T367" s="112"/>
      <c r="U367" s="133" t="s">
        <v>396</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25">
      <c r="A368" s="136"/>
      <c r="B368" s="126"/>
      <c r="C368" s="108"/>
      <c r="D368" s="108"/>
      <c r="E368" s="108"/>
      <c r="F368" s="110"/>
      <c r="G368" s="112"/>
      <c r="H368" s="112"/>
      <c r="I368" s="133"/>
      <c r="J368" s="133" t="s">
        <v>143</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143</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25">
      <c r="A369" s="136"/>
      <c r="B369" s="126"/>
      <c r="C369" s="108"/>
      <c r="D369" s="108"/>
      <c r="E369" s="108"/>
      <c r="F369" s="110"/>
      <c r="G369" s="112"/>
      <c r="H369" s="112"/>
      <c r="I369" s="133"/>
      <c r="J369" s="133" t="s">
        <v>144</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144</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25">
      <c r="A370" s="136"/>
      <c r="B370" s="126"/>
      <c r="C370" s="108"/>
      <c r="D370" s="108"/>
      <c r="E370" s="108"/>
      <c r="F370" s="110"/>
      <c r="G370" s="112"/>
      <c r="H370" s="112"/>
      <c r="I370" s="133"/>
      <c r="J370" s="133" t="s">
        <v>145</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145</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25">
      <c r="A371" s="136"/>
      <c r="B371" s="126"/>
      <c r="C371" s="108"/>
      <c r="D371" s="108"/>
      <c r="E371" s="108"/>
      <c r="F371" s="110"/>
      <c r="G371" s="112"/>
      <c r="H371" s="112"/>
      <c r="I371" s="133"/>
      <c r="J371" s="133" t="s">
        <v>146</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146</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25">
      <c r="A372" s="136"/>
      <c r="B372" s="126"/>
      <c r="C372" s="108"/>
      <c r="D372" s="108"/>
      <c r="E372" s="108"/>
      <c r="F372" s="110"/>
      <c r="G372" s="112"/>
      <c r="H372" s="112"/>
      <c r="I372" s="133"/>
      <c r="J372" s="133" t="s">
        <v>147</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147</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25">
      <c r="A373" s="136"/>
      <c r="B373" s="126"/>
      <c r="C373" s="108"/>
      <c r="D373" s="108"/>
      <c r="E373" s="108"/>
      <c r="F373" s="110"/>
      <c r="G373" s="112"/>
      <c r="H373" s="112"/>
      <c r="I373" s="133"/>
      <c r="J373" s="133" t="s">
        <v>148</v>
      </c>
      <c r="K373" s="375">
        <f t="shared" si="25"/>
        <v>100</v>
      </c>
      <c r="L373" s="375">
        <f t="shared" si="25"/>
        <v>100</v>
      </c>
      <c r="M373" s="375">
        <f t="shared" si="25"/>
        <v>100</v>
      </c>
      <c r="N373" s="375">
        <f t="shared" si="25"/>
        <v>100</v>
      </c>
      <c r="O373" s="180">
        <v>100</v>
      </c>
      <c r="P373" s="180">
        <v>0</v>
      </c>
      <c r="Q373" s="180">
        <v>0</v>
      </c>
      <c r="R373" s="180">
        <v>0</v>
      </c>
      <c r="S373" s="180">
        <v>0</v>
      </c>
      <c r="T373" s="112"/>
      <c r="U373" s="133" t="s">
        <v>148</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25">
      <c r="A374" s="136"/>
      <c r="B374" s="126"/>
      <c r="C374" s="108"/>
      <c r="D374" s="108"/>
      <c r="E374" s="108"/>
      <c r="F374" s="110"/>
      <c r="G374" s="112"/>
      <c r="H374" s="112"/>
      <c r="I374" s="133"/>
      <c r="J374" s="133" t="s">
        <v>149</v>
      </c>
      <c r="K374" s="375">
        <f t="shared" si="25"/>
        <v>100</v>
      </c>
      <c r="L374" s="375">
        <f t="shared" si="25"/>
        <v>100</v>
      </c>
      <c r="M374" s="375">
        <f t="shared" si="25"/>
        <v>100</v>
      </c>
      <c r="N374" s="375">
        <f t="shared" si="25"/>
        <v>100</v>
      </c>
      <c r="O374" s="180">
        <v>100</v>
      </c>
      <c r="P374" s="180">
        <v>0</v>
      </c>
      <c r="Q374" s="180">
        <v>0</v>
      </c>
      <c r="R374" s="180">
        <v>0</v>
      </c>
      <c r="S374" s="180">
        <v>0</v>
      </c>
      <c r="T374" s="112"/>
      <c r="U374" s="133" t="s">
        <v>149</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25">
      <c r="A375" s="136"/>
      <c r="B375" s="126"/>
      <c r="C375" s="108"/>
      <c r="D375" s="108"/>
      <c r="E375" s="108"/>
      <c r="F375" s="110"/>
      <c r="G375" s="112"/>
      <c r="H375" s="112"/>
      <c r="I375" s="133"/>
      <c r="J375" s="133" t="s">
        <v>150</v>
      </c>
      <c r="K375" s="375">
        <f t="shared" si="25"/>
        <v>100</v>
      </c>
      <c r="L375" s="375">
        <f t="shared" si="25"/>
        <v>100</v>
      </c>
      <c r="M375" s="375">
        <f t="shared" si="25"/>
        <v>100</v>
      </c>
      <c r="N375" s="375">
        <f t="shared" si="25"/>
        <v>100</v>
      </c>
      <c r="O375" s="180">
        <v>100</v>
      </c>
      <c r="P375" s="180">
        <v>0</v>
      </c>
      <c r="Q375" s="180">
        <v>0</v>
      </c>
      <c r="R375" s="180">
        <v>0</v>
      </c>
      <c r="S375" s="180">
        <v>0</v>
      </c>
      <c r="T375" s="112"/>
      <c r="U375" s="133" t="s">
        <v>150</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25">
      <c r="A376" s="136"/>
      <c r="B376" s="126"/>
      <c r="C376" s="108"/>
      <c r="D376" s="108"/>
      <c r="E376" s="108"/>
      <c r="F376" s="110"/>
      <c r="G376" s="112"/>
      <c r="H376" s="112"/>
      <c r="I376" s="133"/>
      <c r="J376" s="133" t="s">
        <v>151</v>
      </c>
      <c r="K376" s="375">
        <f t="shared" si="25"/>
        <v>100</v>
      </c>
      <c r="L376" s="375">
        <f t="shared" si="25"/>
        <v>100</v>
      </c>
      <c r="M376" s="375">
        <f t="shared" si="25"/>
        <v>100</v>
      </c>
      <c r="N376" s="375">
        <f t="shared" si="25"/>
        <v>100</v>
      </c>
      <c r="O376" s="180">
        <v>100</v>
      </c>
      <c r="P376" s="180">
        <v>0</v>
      </c>
      <c r="Q376" s="180">
        <v>0</v>
      </c>
      <c r="R376" s="180">
        <v>0</v>
      </c>
      <c r="S376" s="180">
        <v>0</v>
      </c>
      <c r="T376" s="112"/>
      <c r="U376" s="133" t="s">
        <v>151</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25">
      <c r="A377" s="136"/>
      <c r="B377" s="126"/>
      <c r="C377" s="108"/>
      <c r="D377" s="108"/>
      <c r="E377" s="108"/>
      <c r="F377" s="110"/>
      <c r="G377" s="112"/>
      <c r="H377" s="112"/>
      <c r="I377" s="133" t="s">
        <v>812</v>
      </c>
      <c r="J377" s="133" t="s">
        <v>396</v>
      </c>
      <c r="K377" s="375">
        <f t="shared" si="25"/>
        <v>100</v>
      </c>
      <c r="L377" s="375">
        <f t="shared" si="25"/>
        <v>100</v>
      </c>
      <c r="M377" s="375">
        <f t="shared" si="25"/>
        <v>100</v>
      </c>
      <c r="N377" s="375">
        <f t="shared" si="25"/>
        <v>100</v>
      </c>
      <c r="O377" s="180">
        <v>100</v>
      </c>
      <c r="P377" s="180">
        <v>0</v>
      </c>
      <c r="Q377" s="180">
        <v>0</v>
      </c>
      <c r="R377" s="180">
        <v>0</v>
      </c>
      <c r="S377" s="180">
        <v>0</v>
      </c>
      <c r="T377" s="112"/>
      <c r="U377" s="133" t="s">
        <v>396</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25">
      <c r="A378" s="136"/>
      <c r="B378" s="126"/>
      <c r="C378" s="108"/>
      <c r="D378" s="108"/>
      <c r="E378" s="108"/>
      <c r="F378" s="110"/>
      <c r="G378" s="112"/>
      <c r="H378" s="112"/>
      <c r="I378" s="133"/>
      <c r="J378" s="133" t="s">
        <v>143</v>
      </c>
      <c r="K378" s="375">
        <f t="shared" si="25"/>
        <v>100</v>
      </c>
      <c r="L378" s="375">
        <f t="shared" si="25"/>
        <v>100</v>
      </c>
      <c r="M378" s="375">
        <f t="shared" si="25"/>
        <v>100</v>
      </c>
      <c r="N378" s="375">
        <f t="shared" si="25"/>
        <v>100</v>
      </c>
      <c r="O378" s="180">
        <v>100</v>
      </c>
      <c r="P378" s="180">
        <v>0</v>
      </c>
      <c r="Q378" s="180">
        <v>0</v>
      </c>
      <c r="R378" s="180">
        <v>0</v>
      </c>
      <c r="S378" s="180">
        <v>0</v>
      </c>
      <c r="T378" s="112"/>
      <c r="U378" s="133" t="s">
        <v>143</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25">
      <c r="A379" s="136"/>
      <c r="B379" s="126"/>
      <c r="C379" s="108"/>
      <c r="D379" s="108"/>
      <c r="E379" s="108"/>
      <c r="F379" s="110"/>
      <c r="G379" s="112"/>
      <c r="H379" s="112"/>
      <c r="I379" s="133"/>
      <c r="J379" s="133" t="s">
        <v>144</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144</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25">
      <c r="A380" s="136"/>
      <c r="B380" s="126"/>
      <c r="C380" s="108"/>
      <c r="D380" s="108"/>
      <c r="E380" s="108"/>
      <c r="F380" s="110"/>
      <c r="G380" s="112"/>
      <c r="H380" s="112"/>
      <c r="I380" s="133"/>
      <c r="J380" s="133" t="s">
        <v>145</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145</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25">
      <c r="A381" s="136"/>
      <c r="B381" s="126"/>
      <c r="C381" s="108"/>
      <c r="D381" s="108"/>
      <c r="E381" s="108"/>
      <c r="F381" s="110"/>
      <c r="G381" s="112"/>
      <c r="H381" s="112"/>
      <c r="I381" s="133"/>
      <c r="J381" s="133" t="s">
        <v>146</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146</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25">
      <c r="A382" s="136"/>
      <c r="B382" s="126"/>
      <c r="C382" s="108"/>
      <c r="D382" s="108"/>
      <c r="E382" s="108"/>
      <c r="F382" s="110"/>
      <c r="G382" s="112"/>
      <c r="H382" s="112"/>
      <c r="I382" s="133"/>
      <c r="J382" s="133" t="s">
        <v>147</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147</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25">
      <c r="A383" s="136"/>
      <c r="B383" s="126"/>
      <c r="C383" s="108"/>
      <c r="D383" s="108"/>
      <c r="E383" s="108"/>
      <c r="F383" s="110"/>
      <c r="G383" s="112"/>
      <c r="H383" s="112"/>
      <c r="I383" s="133"/>
      <c r="J383" s="133" t="s">
        <v>148</v>
      </c>
      <c r="K383" s="375">
        <f t="shared" si="25"/>
        <v>100</v>
      </c>
      <c r="L383" s="375">
        <f t="shared" si="25"/>
        <v>100</v>
      </c>
      <c r="M383" s="375">
        <f t="shared" si="25"/>
        <v>100</v>
      </c>
      <c r="N383" s="375">
        <f t="shared" si="25"/>
        <v>100</v>
      </c>
      <c r="O383" s="180">
        <v>100</v>
      </c>
      <c r="P383" s="180">
        <v>0</v>
      </c>
      <c r="Q383" s="180">
        <v>0</v>
      </c>
      <c r="R383" s="180">
        <v>0</v>
      </c>
      <c r="S383" s="180">
        <v>0</v>
      </c>
      <c r="T383" s="112"/>
      <c r="U383" s="133" t="s">
        <v>148</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25">
      <c r="A384" s="136"/>
      <c r="B384" s="126"/>
      <c r="C384" s="108"/>
      <c r="D384" s="108"/>
      <c r="E384" s="108"/>
      <c r="F384" s="110"/>
      <c r="G384" s="112"/>
      <c r="H384" s="112"/>
      <c r="I384" s="133"/>
      <c r="J384" s="133" t="s">
        <v>149</v>
      </c>
      <c r="K384" s="375">
        <f t="shared" si="25"/>
        <v>100</v>
      </c>
      <c r="L384" s="375">
        <f t="shared" si="25"/>
        <v>100</v>
      </c>
      <c r="M384" s="375">
        <f t="shared" si="25"/>
        <v>100</v>
      </c>
      <c r="N384" s="375">
        <f t="shared" si="25"/>
        <v>100</v>
      </c>
      <c r="O384" s="180">
        <v>100</v>
      </c>
      <c r="P384" s="180">
        <v>0</v>
      </c>
      <c r="Q384" s="180">
        <v>0</v>
      </c>
      <c r="R384" s="180">
        <v>0</v>
      </c>
      <c r="S384" s="180">
        <v>0</v>
      </c>
      <c r="T384" s="112"/>
      <c r="U384" s="133" t="s">
        <v>149</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25">
      <c r="A385" s="136"/>
      <c r="B385" s="126"/>
      <c r="C385" s="108"/>
      <c r="D385" s="108"/>
      <c r="E385" s="108"/>
      <c r="F385" s="110"/>
      <c r="G385" s="112"/>
      <c r="H385" s="112"/>
      <c r="I385" s="133"/>
      <c r="J385" s="133" t="s">
        <v>150</v>
      </c>
      <c r="K385" s="375">
        <f t="shared" si="25"/>
        <v>100</v>
      </c>
      <c r="L385" s="375">
        <f t="shared" si="25"/>
        <v>100</v>
      </c>
      <c r="M385" s="375">
        <f t="shared" si="25"/>
        <v>100</v>
      </c>
      <c r="N385" s="375">
        <f t="shared" si="25"/>
        <v>100</v>
      </c>
      <c r="O385" s="180">
        <v>100</v>
      </c>
      <c r="P385" s="180">
        <v>0</v>
      </c>
      <c r="Q385" s="180">
        <v>0</v>
      </c>
      <c r="R385" s="180">
        <v>0</v>
      </c>
      <c r="S385" s="180">
        <v>0</v>
      </c>
      <c r="T385" s="112"/>
      <c r="U385" s="133" t="s">
        <v>150</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25">
      <c r="A386" s="136"/>
      <c r="B386" s="126"/>
      <c r="C386" s="108"/>
      <c r="D386" s="108"/>
      <c r="E386" s="108"/>
      <c r="F386" s="110"/>
      <c r="G386" s="112"/>
      <c r="H386" s="112"/>
      <c r="I386" s="133"/>
      <c r="J386" s="133" t="s">
        <v>151</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151</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25">
      <c r="A387" s="136"/>
      <c r="B387" s="126"/>
      <c r="C387" s="108"/>
      <c r="D387" s="108"/>
      <c r="E387" s="108"/>
      <c r="F387" s="110"/>
      <c r="G387" s="112"/>
      <c r="H387" s="112"/>
      <c r="I387" s="133" t="s">
        <v>813</v>
      </c>
      <c r="J387" s="133" t="s">
        <v>396</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396</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25">
      <c r="A388" s="136"/>
      <c r="B388" s="126"/>
      <c r="C388" s="108"/>
      <c r="D388" s="108"/>
      <c r="E388" s="108"/>
      <c r="F388" s="110"/>
      <c r="G388" s="112"/>
      <c r="H388" s="112"/>
      <c r="I388" s="133"/>
      <c r="J388" s="133" t="s">
        <v>143</v>
      </c>
      <c r="K388" s="375">
        <f t="shared" si="41"/>
        <v>100</v>
      </c>
      <c r="L388" s="375">
        <f t="shared" si="41"/>
        <v>100</v>
      </c>
      <c r="M388" s="375">
        <f t="shared" si="41"/>
        <v>100</v>
      </c>
      <c r="N388" s="375">
        <f t="shared" si="40"/>
        <v>100</v>
      </c>
      <c r="O388" s="180">
        <v>100</v>
      </c>
      <c r="P388" s="180">
        <v>0</v>
      </c>
      <c r="Q388" s="180">
        <v>0</v>
      </c>
      <c r="R388" s="180">
        <v>0</v>
      </c>
      <c r="S388" s="180">
        <v>0</v>
      </c>
      <c r="T388" s="112"/>
      <c r="U388" s="133" t="s">
        <v>143</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25">
      <c r="A389" s="136"/>
      <c r="B389" s="126"/>
      <c r="C389" s="108"/>
      <c r="D389" s="108"/>
      <c r="E389" s="108"/>
      <c r="F389" s="110"/>
      <c r="G389" s="112"/>
      <c r="H389" s="112"/>
      <c r="I389" s="133"/>
      <c r="J389" s="133" t="s">
        <v>144</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144</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25">
      <c r="A390" s="136"/>
      <c r="B390" s="126"/>
      <c r="C390" s="108"/>
      <c r="D390" s="108"/>
      <c r="E390" s="108"/>
      <c r="F390" s="110"/>
      <c r="G390" s="112"/>
      <c r="H390" s="112"/>
      <c r="I390" s="133"/>
      <c r="J390" s="133" t="s">
        <v>145</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145</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25">
      <c r="A391" s="136"/>
      <c r="B391" s="126"/>
      <c r="C391" s="108"/>
      <c r="D391" s="108"/>
      <c r="E391" s="108"/>
      <c r="F391" s="110"/>
      <c r="G391" s="112"/>
      <c r="H391" s="112"/>
      <c r="I391" s="133"/>
      <c r="J391" s="133" t="s">
        <v>146</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146</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25">
      <c r="A392" s="136"/>
      <c r="B392" s="126"/>
      <c r="C392" s="108"/>
      <c r="D392" s="108"/>
      <c r="E392" s="108"/>
      <c r="F392" s="110"/>
      <c r="G392" s="112"/>
      <c r="H392" s="112"/>
      <c r="I392" s="133"/>
      <c r="J392" s="133" t="s">
        <v>147</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147</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25">
      <c r="A393" s="136"/>
      <c r="B393" s="126"/>
      <c r="C393" s="108"/>
      <c r="D393" s="108"/>
      <c r="E393" s="108"/>
      <c r="F393" s="110"/>
      <c r="G393" s="112"/>
      <c r="H393" s="112"/>
      <c r="I393" s="133"/>
      <c r="J393" s="133" t="s">
        <v>148</v>
      </c>
      <c r="K393" s="375">
        <f t="shared" si="41"/>
        <v>100</v>
      </c>
      <c r="L393" s="375">
        <f t="shared" si="41"/>
        <v>100</v>
      </c>
      <c r="M393" s="375">
        <f t="shared" si="41"/>
        <v>100</v>
      </c>
      <c r="N393" s="375">
        <f t="shared" si="40"/>
        <v>100</v>
      </c>
      <c r="O393" s="180">
        <v>100</v>
      </c>
      <c r="P393" s="180">
        <v>0</v>
      </c>
      <c r="Q393" s="180">
        <v>0</v>
      </c>
      <c r="R393" s="180">
        <v>0</v>
      </c>
      <c r="S393" s="180">
        <v>0</v>
      </c>
      <c r="T393" s="112"/>
      <c r="U393" s="133" t="s">
        <v>148</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25">
      <c r="A394" s="136"/>
      <c r="B394" s="126"/>
      <c r="C394" s="108"/>
      <c r="D394" s="108"/>
      <c r="E394" s="108"/>
      <c r="F394" s="110"/>
      <c r="G394" s="112"/>
      <c r="H394" s="112"/>
      <c r="I394" s="133"/>
      <c r="J394" s="133" t="s">
        <v>149</v>
      </c>
      <c r="K394" s="375">
        <f t="shared" si="41"/>
        <v>100</v>
      </c>
      <c r="L394" s="375">
        <f t="shared" si="41"/>
        <v>100</v>
      </c>
      <c r="M394" s="375">
        <f t="shared" si="41"/>
        <v>100</v>
      </c>
      <c r="N394" s="375">
        <f t="shared" si="40"/>
        <v>100</v>
      </c>
      <c r="O394" s="180">
        <v>100</v>
      </c>
      <c r="P394" s="180">
        <v>0</v>
      </c>
      <c r="Q394" s="180">
        <v>0</v>
      </c>
      <c r="R394" s="180">
        <v>0</v>
      </c>
      <c r="S394" s="180">
        <v>0</v>
      </c>
      <c r="T394" s="112"/>
      <c r="U394" s="133" t="s">
        <v>149</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25">
      <c r="A395" s="136"/>
      <c r="B395" s="126"/>
      <c r="C395" s="108"/>
      <c r="D395" s="108"/>
      <c r="E395" s="108"/>
      <c r="F395" s="110"/>
      <c r="G395" s="112"/>
      <c r="H395" s="112"/>
      <c r="I395" s="133"/>
      <c r="J395" s="133" t="s">
        <v>150</v>
      </c>
      <c r="K395" s="375">
        <f t="shared" si="41"/>
        <v>100</v>
      </c>
      <c r="L395" s="375">
        <f t="shared" si="41"/>
        <v>100</v>
      </c>
      <c r="M395" s="375">
        <f t="shared" si="41"/>
        <v>100</v>
      </c>
      <c r="N395" s="375">
        <f t="shared" si="40"/>
        <v>100</v>
      </c>
      <c r="O395" s="180">
        <v>100</v>
      </c>
      <c r="P395" s="180">
        <v>0</v>
      </c>
      <c r="Q395" s="180">
        <v>0</v>
      </c>
      <c r="R395" s="180">
        <v>0</v>
      </c>
      <c r="S395" s="180">
        <v>0</v>
      </c>
      <c r="T395" s="112"/>
      <c r="U395" s="133" t="s">
        <v>150</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25">
      <c r="A396" s="136"/>
      <c r="B396" s="126"/>
      <c r="C396" s="108"/>
      <c r="D396" s="108"/>
      <c r="E396" s="108"/>
      <c r="F396" s="110"/>
      <c r="G396" s="112"/>
      <c r="H396" s="112"/>
      <c r="I396" s="133"/>
      <c r="J396" s="133" t="s">
        <v>151</v>
      </c>
      <c r="K396" s="375">
        <f t="shared" si="41"/>
        <v>100</v>
      </c>
      <c r="L396" s="375">
        <f t="shared" si="41"/>
        <v>100</v>
      </c>
      <c r="M396" s="375">
        <f t="shared" si="41"/>
        <v>100</v>
      </c>
      <c r="N396" s="375">
        <f t="shared" si="40"/>
        <v>100</v>
      </c>
      <c r="O396" s="180">
        <v>100</v>
      </c>
      <c r="P396" s="180">
        <v>0</v>
      </c>
      <c r="Q396" s="180">
        <v>0</v>
      </c>
      <c r="R396" s="180">
        <v>0</v>
      </c>
      <c r="S396" s="180">
        <v>0</v>
      </c>
      <c r="T396" s="112"/>
      <c r="U396" s="133" t="s">
        <v>151</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25">
      <c r="A397" s="136"/>
      <c r="B397" s="126"/>
      <c r="C397" s="108"/>
      <c r="D397" s="108"/>
      <c r="E397" s="108"/>
      <c r="F397" s="110"/>
      <c r="G397" s="112"/>
      <c r="H397" s="112"/>
      <c r="I397" s="133" t="s">
        <v>814</v>
      </c>
      <c r="J397" s="133" t="s">
        <v>396</v>
      </c>
      <c r="K397" s="375">
        <f t="shared" si="41"/>
        <v>100</v>
      </c>
      <c r="L397" s="375">
        <f t="shared" si="41"/>
        <v>100</v>
      </c>
      <c r="M397" s="375">
        <f t="shared" si="41"/>
        <v>100</v>
      </c>
      <c r="N397" s="375">
        <f t="shared" si="40"/>
        <v>100</v>
      </c>
      <c r="O397" s="180">
        <v>100</v>
      </c>
      <c r="P397" s="180">
        <v>0</v>
      </c>
      <c r="Q397" s="180">
        <v>0</v>
      </c>
      <c r="R397" s="180">
        <v>0</v>
      </c>
      <c r="S397" s="180">
        <v>0</v>
      </c>
      <c r="T397" s="112"/>
      <c r="U397" s="133" t="s">
        <v>396</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25">
      <c r="A398" s="136"/>
      <c r="B398" s="126"/>
      <c r="C398" s="108"/>
      <c r="D398" s="108"/>
      <c r="E398" s="108"/>
      <c r="F398" s="110"/>
      <c r="G398" s="112"/>
      <c r="H398" s="112"/>
      <c r="I398" s="133"/>
      <c r="J398" s="133" t="s">
        <v>143</v>
      </c>
      <c r="K398" s="375">
        <f t="shared" si="41"/>
        <v>100</v>
      </c>
      <c r="L398" s="375">
        <f t="shared" si="41"/>
        <v>100</v>
      </c>
      <c r="M398" s="375">
        <f t="shared" si="41"/>
        <v>100</v>
      </c>
      <c r="N398" s="375">
        <f t="shared" si="40"/>
        <v>100</v>
      </c>
      <c r="O398" s="180">
        <v>100</v>
      </c>
      <c r="P398" s="180">
        <v>0</v>
      </c>
      <c r="Q398" s="180">
        <v>0</v>
      </c>
      <c r="R398" s="180">
        <v>0</v>
      </c>
      <c r="S398" s="180">
        <v>0</v>
      </c>
      <c r="T398" s="112"/>
      <c r="U398" s="133" t="s">
        <v>143</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25">
      <c r="A399" s="136"/>
      <c r="B399" s="126"/>
      <c r="C399" s="108"/>
      <c r="D399" s="108"/>
      <c r="E399" s="108"/>
      <c r="F399" s="110"/>
      <c r="G399" s="112"/>
      <c r="H399" s="112"/>
      <c r="I399" s="133"/>
      <c r="J399" s="133" t="s">
        <v>144</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144</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25">
      <c r="A400" s="136"/>
      <c r="B400" s="126"/>
      <c r="C400" s="108"/>
      <c r="D400" s="108"/>
      <c r="E400" s="108"/>
      <c r="F400" s="110"/>
      <c r="G400" s="112"/>
      <c r="H400" s="112"/>
      <c r="I400" s="133"/>
      <c r="J400" s="133" t="s">
        <v>145</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145</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25">
      <c r="A401" s="136"/>
      <c r="B401" s="126"/>
      <c r="C401" s="108"/>
      <c r="D401" s="108"/>
      <c r="E401" s="108"/>
      <c r="F401" s="110"/>
      <c r="G401" s="112"/>
      <c r="H401" s="112"/>
      <c r="I401" s="133"/>
      <c r="J401" s="133" t="s">
        <v>146</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146</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25">
      <c r="A402" s="136"/>
      <c r="B402" s="126"/>
      <c r="C402" s="108"/>
      <c r="D402" s="108"/>
      <c r="E402" s="108"/>
      <c r="F402" s="110"/>
      <c r="G402" s="112"/>
      <c r="H402" s="112"/>
      <c r="I402" s="133"/>
      <c r="J402" s="133" t="s">
        <v>147</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147</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25">
      <c r="A403" s="136"/>
      <c r="B403" s="126"/>
      <c r="C403" s="108"/>
      <c r="D403" s="108"/>
      <c r="E403" s="108"/>
      <c r="F403" s="110"/>
      <c r="G403" s="112"/>
      <c r="H403" s="112"/>
      <c r="I403" s="133"/>
      <c r="J403" s="133" t="s">
        <v>148</v>
      </c>
      <c r="K403" s="375">
        <f t="shared" si="41"/>
        <v>100</v>
      </c>
      <c r="L403" s="375">
        <f t="shared" si="41"/>
        <v>100</v>
      </c>
      <c r="M403" s="375">
        <f t="shared" si="41"/>
        <v>100</v>
      </c>
      <c r="N403" s="375">
        <f t="shared" si="40"/>
        <v>100</v>
      </c>
      <c r="O403" s="180">
        <v>100</v>
      </c>
      <c r="P403" s="180">
        <v>0</v>
      </c>
      <c r="Q403" s="180">
        <v>0</v>
      </c>
      <c r="R403" s="180">
        <v>0</v>
      </c>
      <c r="S403" s="180">
        <v>0</v>
      </c>
      <c r="T403" s="112"/>
      <c r="U403" s="133" t="s">
        <v>148</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25">
      <c r="A404" s="136"/>
      <c r="B404" s="126"/>
      <c r="C404" s="108"/>
      <c r="D404" s="108"/>
      <c r="E404" s="108"/>
      <c r="F404" s="110"/>
      <c r="G404" s="112"/>
      <c r="H404" s="112"/>
      <c r="I404" s="133"/>
      <c r="J404" s="133" t="s">
        <v>149</v>
      </c>
      <c r="K404" s="375">
        <f t="shared" si="41"/>
        <v>100</v>
      </c>
      <c r="L404" s="375">
        <f t="shared" si="41"/>
        <v>100</v>
      </c>
      <c r="M404" s="375">
        <f t="shared" si="41"/>
        <v>100</v>
      </c>
      <c r="N404" s="375">
        <f t="shared" si="40"/>
        <v>100</v>
      </c>
      <c r="O404" s="180">
        <v>100</v>
      </c>
      <c r="P404" s="180">
        <v>0</v>
      </c>
      <c r="Q404" s="180">
        <v>0</v>
      </c>
      <c r="R404" s="180">
        <v>0</v>
      </c>
      <c r="S404" s="180">
        <v>0</v>
      </c>
      <c r="T404" s="112"/>
      <c r="U404" s="133" t="s">
        <v>149</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25">
      <c r="A405" s="136"/>
      <c r="B405" s="126"/>
      <c r="C405" s="108"/>
      <c r="D405" s="108"/>
      <c r="E405" s="108"/>
      <c r="F405" s="110"/>
      <c r="G405" s="112"/>
      <c r="H405" s="112"/>
      <c r="I405" s="133"/>
      <c r="J405" s="133" t="s">
        <v>150</v>
      </c>
      <c r="K405" s="375">
        <f t="shared" si="41"/>
        <v>100</v>
      </c>
      <c r="L405" s="375">
        <f t="shared" si="41"/>
        <v>100</v>
      </c>
      <c r="M405" s="375">
        <f t="shared" si="41"/>
        <v>100</v>
      </c>
      <c r="N405" s="375">
        <f t="shared" si="40"/>
        <v>100</v>
      </c>
      <c r="O405" s="180">
        <v>100</v>
      </c>
      <c r="P405" s="180">
        <v>0</v>
      </c>
      <c r="Q405" s="180">
        <v>0</v>
      </c>
      <c r="R405" s="180">
        <v>0</v>
      </c>
      <c r="S405" s="180">
        <v>0</v>
      </c>
      <c r="T405" s="112"/>
      <c r="U405" s="133" t="s">
        <v>150</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25">
      <c r="A406" s="136"/>
      <c r="B406" s="126"/>
      <c r="C406" s="108"/>
      <c r="D406" s="108"/>
      <c r="E406" s="108"/>
      <c r="F406" s="110"/>
      <c r="G406" s="112"/>
      <c r="H406" s="112"/>
      <c r="I406" s="133"/>
      <c r="J406" s="133" t="s">
        <v>151</v>
      </c>
      <c r="K406" s="375">
        <f t="shared" si="41"/>
        <v>100</v>
      </c>
      <c r="L406" s="375">
        <f t="shared" si="41"/>
        <v>100</v>
      </c>
      <c r="M406" s="375">
        <f t="shared" si="41"/>
        <v>100</v>
      </c>
      <c r="N406" s="375">
        <f t="shared" si="40"/>
        <v>100</v>
      </c>
      <c r="O406" s="180">
        <v>100</v>
      </c>
      <c r="P406" s="180">
        <v>0</v>
      </c>
      <c r="Q406" s="180">
        <v>0</v>
      </c>
      <c r="R406" s="180">
        <v>0</v>
      </c>
      <c r="S406" s="180">
        <v>0</v>
      </c>
      <c r="T406" s="112"/>
      <c r="U406" s="133" t="s">
        <v>151</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2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2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2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0999999999999996" customHeight="1" outlineLevel="1" collapsed="1" thickBot="1" x14ac:dyDescent="0.3">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0999999999999996" customHeight="1" outlineLevel="1" x14ac:dyDescent="0.2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25">
      <c r="A413" s="136"/>
      <c r="B413" s="126"/>
      <c r="C413" s="709"/>
      <c r="D413" s="709">
        <v>0</v>
      </c>
      <c r="E413" s="70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25">
      <c r="A414" s="136"/>
      <c r="B414" s="126"/>
      <c r="C414" s="709"/>
      <c r="D414" s="91"/>
      <c r="E414" s="70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2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2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25">
      <c r="A417" s="136"/>
      <c r="B417" s="126"/>
      <c r="C417" s="700"/>
      <c r="D417" s="700"/>
      <c r="E417" s="700"/>
      <c r="F417" s="700"/>
      <c r="G417" s="1168"/>
      <c r="H417" s="1168"/>
      <c r="I417" s="1168"/>
      <c r="J417" s="1168"/>
      <c r="K417" s="1168"/>
      <c r="L417" s="1168"/>
      <c r="M417" s="725" t="s">
        <v>184</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25">
      <c r="A418" s="136"/>
      <c r="B418" s="126"/>
      <c r="C418" s="700"/>
      <c r="D418" s="700"/>
      <c r="E418" s="700"/>
      <c r="F418" s="700"/>
      <c r="G418" s="700"/>
      <c r="H418" s="700"/>
      <c r="I418" s="700"/>
      <c r="J418" s="700"/>
      <c r="K418" s="700"/>
      <c r="L418" s="1168"/>
      <c r="M418" s="725" t="s">
        <v>186</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25">
      <c r="A419" s="136"/>
      <c r="B419" s="126"/>
      <c r="C419" s="700"/>
      <c r="D419" s="700"/>
      <c r="E419" s="700"/>
      <c r="F419" s="700"/>
      <c r="G419" s="725"/>
      <c r="H419" s="725"/>
      <c r="I419" s="725"/>
      <c r="J419" s="725"/>
      <c r="K419" s="725" t="s">
        <v>185</v>
      </c>
      <c r="L419" s="725"/>
      <c r="M419" s="725" t="s">
        <v>850</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25">
      <c r="A420" s="136"/>
      <c r="B420" s="126"/>
      <c r="C420" s="108"/>
      <c r="D420" s="108"/>
      <c r="E420" s="108"/>
      <c r="F420" s="700"/>
      <c r="G420" s="725"/>
      <c r="H420" s="725"/>
      <c r="I420" s="725"/>
      <c r="J420" s="725"/>
      <c r="K420" s="725" t="s">
        <v>187</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0999999999999996" customHeight="1" outlineLevel="1" x14ac:dyDescent="0.25">
      <c r="A421" s="136"/>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25">
      <c r="A423" s="136"/>
      <c r="B423" s="126"/>
      <c r="C423" s="108"/>
      <c r="D423" s="108"/>
      <c r="E423" s="108"/>
      <c r="F423" s="110"/>
      <c r="G423" s="112"/>
      <c r="H423" s="112"/>
      <c r="I423" s="133" t="s">
        <v>396</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25">
      <c r="A434" s="136"/>
      <c r="B434" s="126"/>
      <c r="C434" s="108"/>
      <c r="D434" s="108"/>
      <c r="E434" s="108"/>
      <c r="F434" s="110"/>
      <c r="G434" s="118"/>
      <c r="H434" s="118" t="s">
        <v>227</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25">
      <c r="A436" s="136"/>
      <c r="B436" s="126"/>
      <c r="C436" s="108"/>
      <c r="D436" s="108"/>
      <c r="E436" s="108"/>
      <c r="F436" s="110"/>
      <c r="G436" s="118"/>
      <c r="H436" s="118" t="s">
        <v>228</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25">
      <c r="A437" s="136"/>
      <c r="B437" s="126"/>
      <c r="C437" s="108"/>
      <c r="D437" s="108"/>
      <c r="E437" s="108"/>
      <c r="F437" s="110"/>
      <c r="G437" s="118"/>
      <c r="H437" s="118" t="s">
        <v>229</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2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2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2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0999999999999996" customHeight="1" outlineLevel="1" collapsed="1" thickBot="1" x14ac:dyDescent="0.3">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0999999999999996" customHeight="1" outlineLevel="1" x14ac:dyDescent="0.2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25">
      <c r="A445" s="136"/>
      <c r="B445" s="126"/>
      <c r="C445" s="709"/>
      <c r="D445" s="709">
        <v>0</v>
      </c>
      <c r="E445" s="70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25">
      <c r="A446" s="136"/>
      <c r="B446" s="126"/>
      <c r="C446" s="709"/>
      <c r="D446" s="91"/>
      <c r="E446" s="70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2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2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2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25">
      <c r="A450" s="136"/>
      <c r="B450" s="126"/>
      <c r="C450" s="700"/>
      <c r="D450" s="700"/>
      <c r="E450" s="700"/>
      <c r="F450" s="700"/>
      <c r="G450" s="700"/>
      <c r="H450" s="700"/>
      <c r="I450" s="700"/>
      <c r="J450" s="807" t="s">
        <v>1241</v>
      </c>
      <c r="K450" s="807"/>
      <c r="L450" s="726"/>
      <c r="M450" s="726"/>
      <c r="N450" s="726"/>
      <c r="O450" s="807"/>
      <c r="P450" s="726"/>
      <c r="Q450" s="726"/>
      <c r="R450" s="726"/>
      <c r="S450" s="726"/>
      <c r="T450" s="1168"/>
      <c r="U450" s="728" t="s">
        <v>824</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2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25">
      <c r="A452" s="136"/>
      <c r="B452" s="126"/>
      <c r="C452" s="108"/>
      <c r="D452" s="108"/>
      <c r="E452" s="108"/>
      <c r="F452" s="700"/>
      <c r="G452" s="725"/>
      <c r="H452" s="725" t="s">
        <v>165</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0999999999999996" customHeight="1" outlineLevel="1" x14ac:dyDescent="0.25">
      <c r="A453" s="136"/>
      <c r="B453" s="126"/>
      <c r="C453" s="91" t="s">
        <v>123</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25">
      <c r="A455" s="136"/>
      <c r="B455" s="126"/>
      <c r="C455" s="108"/>
      <c r="D455" s="108"/>
      <c r="E455" s="108"/>
      <c r="F455" s="110"/>
      <c r="G455" s="112"/>
      <c r="H455" s="133" t="s">
        <v>398</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25">
      <c r="A456" s="136"/>
      <c r="B456" s="126"/>
      <c r="C456" s="108"/>
      <c r="D456" s="108"/>
      <c r="E456" s="108"/>
      <c r="F456" s="110"/>
      <c r="G456" s="112"/>
      <c r="H456" s="133" t="s">
        <v>399</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25">
      <c r="A457" s="136"/>
      <c r="B457" s="126"/>
      <c r="C457" s="108"/>
      <c r="D457" s="108"/>
      <c r="E457" s="108"/>
      <c r="F457" s="110"/>
      <c r="G457" s="112"/>
      <c r="H457" s="133" t="s">
        <v>400</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25">
      <c r="A458" s="136"/>
      <c r="B458" s="126"/>
      <c r="C458" s="108"/>
      <c r="D458" s="108"/>
      <c r="E458" s="108"/>
      <c r="F458" s="110"/>
      <c r="G458" s="112"/>
      <c r="H458" s="133" t="s">
        <v>401</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25">
      <c r="A459" s="136"/>
      <c r="B459" s="126"/>
      <c r="C459" s="108"/>
      <c r="D459" s="108"/>
      <c r="E459" s="108"/>
      <c r="F459" s="110"/>
      <c r="G459" s="112"/>
      <c r="H459" s="133" t="s">
        <v>402</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25">
      <c r="A460" s="136"/>
      <c r="B460" s="126"/>
      <c r="C460" s="108"/>
      <c r="D460" s="108"/>
      <c r="E460" s="108"/>
      <c r="F460" s="110"/>
      <c r="G460" s="112"/>
      <c r="H460" s="133" t="s">
        <v>403</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25">
      <c r="A461" s="136"/>
      <c r="B461" s="126"/>
      <c r="C461" s="108"/>
      <c r="D461" s="108"/>
      <c r="E461" s="108"/>
      <c r="F461" s="110"/>
      <c r="G461" s="112"/>
      <c r="H461" s="133" t="s">
        <v>404</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25">
      <c r="A462" s="136"/>
      <c r="B462" s="126"/>
      <c r="C462" s="108"/>
      <c r="D462" s="108"/>
      <c r="E462" s="108"/>
      <c r="F462" s="110"/>
      <c r="G462" s="112"/>
      <c r="H462" s="133" t="s">
        <v>405</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25">
      <c r="A463" s="136"/>
      <c r="B463" s="126"/>
      <c r="C463" s="108"/>
      <c r="D463" s="108"/>
      <c r="E463" s="108"/>
      <c r="F463" s="110"/>
      <c r="G463" s="112"/>
      <c r="H463" s="133" t="s">
        <v>406</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25">
      <c r="A464" s="136"/>
      <c r="B464" s="126"/>
      <c r="C464" s="108"/>
      <c r="D464" s="108"/>
      <c r="E464" s="108"/>
      <c r="F464" s="110"/>
      <c r="G464" s="118"/>
      <c r="H464" s="133" t="s">
        <v>407</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2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2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2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0999999999999996" customHeight="1" outlineLevel="1" collapsed="1" thickBot="1" x14ac:dyDescent="0.3">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0999999999999996" customHeight="1" outlineLevel="1" x14ac:dyDescent="0.2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25">
      <c r="A471" s="136"/>
      <c r="B471" s="126"/>
      <c r="C471" s="709"/>
      <c r="D471" s="709">
        <v>0</v>
      </c>
      <c r="E471" s="709" t="s">
        <v>1</v>
      </c>
      <c r="F471" s="85"/>
      <c r="G471" s="86" t="s">
        <v>193</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25">
      <c r="A472" s="136"/>
      <c r="B472" s="126"/>
      <c r="C472" s="709"/>
      <c r="D472" s="91"/>
      <c r="E472" s="700"/>
      <c r="F472" s="93"/>
      <c r="G472" s="94" t="s">
        <v>847</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2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2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2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195</v>
      </c>
      <c r="U475" s="1168"/>
      <c r="V475" s="1168" t="s">
        <v>194</v>
      </c>
      <c r="W475" s="1168"/>
      <c r="X475" s="1168"/>
      <c r="Y475" s="1168"/>
      <c r="Z475" s="1168"/>
      <c r="AA475" s="1168"/>
      <c r="AB475" s="1168"/>
      <c r="AC475" s="766" t="s">
        <v>909</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25">
      <c r="A476" s="136"/>
      <c r="B476" s="126"/>
      <c r="C476" s="700"/>
      <c r="D476" s="700"/>
      <c r="E476" s="700"/>
      <c r="F476" s="700"/>
      <c r="G476" s="700"/>
      <c r="H476" s="700"/>
      <c r="I476" s="700"/>
      <c r="J476" s="700" t="s">
        <v>846</v>
      </c>
      <c r="K476" s="700"/>
      <c r="L476" s="1168"/>
      <c r="M476" s="1168"/>
      <c r="N476" s="1168"/>
      <c r="O476" s="1168"/>
      <c r="P476" s="1168"/>
      <c r="Q476" s="1168"/>
      <c r="R476" s="1168"/>
      <c r="S476" s="1168"/>
      <c r="T476" s="725" t="s">
        <v>196</v>
      </c>
      <c r="U476" s="1168"/>
      <c r="V476" s="1168" t="s">
        <v>849</v>
      </c>
      <c r="W476" s="1168"/>
      <c r="X476" s="725" t="s">
        <v>197</v>
      </c>
      <c r="Y476" s="725"/>
      <c r="Z476" s="1167"/>
      <c r="AA476" s="1167"/>
      <c r="AB476" s="1167"/>
      <c r="AC476" s="789" t="s">
        <v>827</v>
      </c>
      <c r="AD476" s="789" t="s">
        <v>910</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25">
      <c r="A477" s="136"/>
      <c r="B477" s="126"/>
      <c r="C477" s="700"/>
      <c r="D477" s="700"/>
      <c r="E477" s="700"/>
      <c r="F477" s="700"/>
      <c r="G477" s="789"/>
      <c r="H477" s="789" t="s">
        <v>827</v>
      </c>
      <c r="I477" s="790" t="s">
        <v>165</v>
      </c>
      <c r="J477" s="790" t="s">
        <v>397</v>
      </c>
      <c r="K477" s="790" t="s">
        <v>59</v>
      </c>
      <c r="L477" s="790" t="s">
        <v>60</v>
      </c>
      <c r="M477" s="790" t="s">
        <v>61</v>
      </c>
      <c r="N477" s="790" t="s">
        <v>62</v>
      </c>
      <c r="O477" s="790" t="s">
        <v>900</v>
      </c>
      <c r="P477" s="790" t="s">
        <v>901</v>
      </c>
      <c r="Q477" s="790" t="s">
        <v>902</v>
      </c>
      <c r="R477" s="790" t="s">
        <v>1224</v>
      </c>
      <c r="S477" s="789"/>
      <c r="T477" s="789" t="s">
        <v>198</v>
      </c>
      <c r="U477" s="789"/>
      <c r="V477" s="789" t="s">
        <v>848</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25">
      <c r="A478" s="136"/>
      <c r="B478" s="126"/>
      <c r="C478" s="108"/>
      <c r="D478" s="108"/>
      <c r="E478" s="108"/>
      <c r="F478" s="110"/>
      <c r="G478" s="118"/>
      <c r="H478" s="118" t="s">
        <v>838</v>
      </c>
      <c r="I478" s="135" t="s">
        <v>398</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25">
      <c r="A479" s="136"/>
      <c r="B479" s="126"/>
      <c r="C479" s="108"/>
      <c r="D479" s="108"/>
      <c r="E479" s="108"/>
      <c r="F479" s="110"/>
      <c r="G479" s="118"/>
      <c r="H479" s="118"/>
      <c r="I479" s="135" t="s">
        <v>399</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25">
      <c r="A480" s="136"/>
      <c r="B480" s="126"/>
      <c r="C480" s="108"/>
      <c r="D480" s="108"/>
      <c r="E480" s="108"/>
      <c r="F480" s="110"/>
      <c r="G480" s="118"/>
      <c r="H480" s="118"/>
      <c r="I480" s="135" t="s">
        <v>400</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25">
      <c r="A481" s="136"/>
      <c r="B481" s="126"/>
      <c r="C481" s="108"/>
      <c r="D481" s="108"/>
      <c r="E481" s="108"/>
      <c r="F481" s="110"/>
      <c r="G481" s="118"/>
      <c r="H481" s="118"/>
      <c r="I481" s="135" t="s">
        <v>401</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25">
      <c r="A482" s="136"/>
      <c r="B482" s="126"/>
      <c r="C482" s="108"/>
      <c r="D482" s="108"/>
      <c r="E482" s="108"/>
      <c r="F482" s="110"/>
      <c r="G482" s="118"/>
      <c r="H482" s="118"/>
      <c r="I482" s="135" t="s">
        <v>402</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25">
      <c r="A483" s="136"/>
      <c r="B483" s="126"/>
      <c r="C483" s="108"/>
      <c r="D483" s="108"/>
      <c r="E483" s="108"/>
      <c r="F483" s="110"/>
      <c r="G483" s="118"/>
      <c r="H483" s="118"/>
      <c r="I483" s="135" t="s">
        <v>403</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25">
      <c r="A484" s="136"/>
      <c r="B484" s="126"/>
      <c r="C484" s="108"/>
      <c r="D484" s="108"/>
      <c r="E484" s="108"/>
      <c r="F484" s="110"/>
      <c r="G484" s="118"/>
      <c r="H484" s="118"/>
      <c r="I484" s="135" t="s">
        <v>404</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25">
      <c r="A485" s="136"/>
      <c r="B485" s="126"/>
      <c r="C485" s="108"/>
      <c r="D485" s="108"/>
      <c r="E485" s="108"/>
      <c r="F485" s="110"/>
      <c r="G485" s="118"/>
      <c r="H485" s="118"/>
      <c r="I485" s="135" t="s">
        <v>405</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25">
      <c r="A486" s="136"/>
      <c r="B486" s="126"/>
      <c r="C486" s="108"/>
      <c r="D486" s="108"/>
      <c r="E486" s="108"/>
      <c r="F486" s="110"/>
      <c r="G486" s="118"/>
      <c r="H486" s="118"/>
      <c r="I486" s="135" t="s">
        <v>406</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25">
      <c r="A487" s="136"/>
      <c r="B487" s="126"/>
      <c r="C487" s="108"/>
      <c r="D487" s="108"/>
      <c r="E487" s="108"/>
      <c r="F487" s="110"/>
      <c r="G487" s="118"/>
      <c r="H487" s="118"/>
      <c r="I487" s="135" t="s">
        <v>407</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25">
      <c r="A488" s="136"/>
      <c r="B488" s="126"/>
      <c r="C488" s="108"/>
      <c r="D488" s="108"/>
      <c r="E488" s="108"/>
      <c r="F488" s="110"/>
      <c r="G488" s="118"/>
      <c r="H488" s="118" t="s">
        <v>411</v>
      </c>
      <c r="I488" s="135" t="s">
        <v>398</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25">
      <c r="A489" s="136"/>
      <c r="B489" s="126"/>
      <c r="C489" s="108"/>
      <c r="D489" s="108"/>
      <c r="E489" s="108"/>
      <c r="F489" s="110"/>
      <c r="G489" s="118"/>
      <c r="H489" s="118"/>
      <c r="I489" s="135" t="s">
        <v>399</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25">
      <c r="A490" s="136"/>
      <c r="B490" s="126"/>
      <c r="C490" s="108"/>
      <c r="D490" s="108"/>
      <c r="E490" s="108"/>
      <c r="F490" s="110"/>
      <c r="G490" s="118"/>
      <c r="H490" s="118"/>
      <c r="I490" s="135" t="s">
        <v>400</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25">
      <c r="A491" s="136"/>
      <c r="B491" s="126"/>
      <c r="C491" s="108"/>
      <c r="D491" s="108"/>
      <c r="E491" s="108"/>
      <c r="F491" s="110"/>
      <c r="G491" s="118"/>
      <c r="H491" s="118"/>
      <c r="I491" s="135" t="s">
        <v>401</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25">
      <c r="A492" s="136"/>
      <c r="B492" s="126"/>
      <c r="C492" s="108"/>
      <c r="D492" s="108"/>
      <c r="E492" s="108"/>
      <c r="F492" s="110"/>
      <c r="G492" s="118"/>
      <c r="H492" s="118"/>
      <c r="I492" s="135" t="s">
        <v>402</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25">
      <c r="A493" s="136"/>
      <c r="B493" s="126"/>
      <c r="C493" s="108"/>
      <c r="D493" s="108"/>
      <c r="E493" s="108"/>
      <c r="F493" s="110"/>
      <c r="G493" s="118"/>
      <c r="H493" s="118"/>
      <c r="I493" s="135" t="s">
        <v>403</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25">
      <c r="A494" s="136"/>
      <c r="B494" s="126"/>
      <c r="C494" s="108"/>
      <c r="D494" s="108"/>
      <c r="E494" s="108"/>
      <c r="F494" s="110"/>
      <c r="G494" s="118"/>
      <c r="H494" s="118"/>
      <c r="I494" s="135" t="s">
        <v>404</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25">
      <c r="A495" s="136"/>
      <c r="B495" s="126"/>
      <c r="C495" s="108"/>
      <c r="D495" s="108"/>
      <c r="E495" s="108"/>
      <c r="F495" s="110"/>
      <c r="G495" s="118"/>
      <c r="H495" s="118"/>
      <c r="I495" s="135" t="s">
        <v>405</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25">
      <c r="A496" s="136"/>
      <c r="B496" s="126"/>
      <c r="C496" s="108"/>
      <c r="D496" s="108"/>
      <c r="E496" s="108"/>
      <c r="F496" s="110"/>
      <c r="G496" s="118"/>
      <c r="H496" s="118"/>
      <c r="I496" s="135" t="s">
        <v>406</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25">
      <c r="A497" s="136"/>
      <c r="B497" s="126"/>
      <c r="C497" s="108"/>
      <c r="D497" s="108"/>
      <c r="E497" s="108"/>
      <c r="F497" s="110"/>
      <c r="G497" s="118"/>
      <c r="H497" s="118"/>
      <c r="I497" s="135" t="s">
        <v>407</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25">
      <c r="A498" s="136"/>
      <c r="B498" s="126"/>
      <c r="C498" s="108"/>
      <c r="D498" s="108"/>
      <c r="E498" s="108"/>
      <c r="F498" s="110"/>
      <c r="G498" s="118"/>
      <c r="H498" s="118" t="s">
        <v>807</v>
      </c>
      <c r="I498" s="135" t="s">
        <v>398</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25">
      <c r="A499" s="136"/>
      <c r="B499" s="126"/>
      <c r="C499" s="108"/>
      <c r="D499" s="108"/>
      <c r="E499" s="108"/>
      <c r="F499" s="110"/>
      <c r="G499" s="118"/>
      <c r="H499" s="118"/>
      <c r="I499" s="135" t="s">
        <v>399</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25">
      <c r="A500" s="136"/>
      <c r="B500" s="126"/>
      <c r="C500" s="108"/>
      <c r="D500" s="108"/>
      <c r="E500" s="108"/>
      <c r="F500" s="110"/>
      <c r="G500" s="118"/>
      <c r="H500" s="118"/>
      <c r="I500" s="135" t="s">
        <v>400</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25">
      <c r="A501" s="136"/>
      <c r="B501" s="126"/>
      <c r="C501" s="108"/>
      <c r="D501" s="108"/>
      <c r="E501" s="108"/>
      <c r="F501" s="110"/>
      <c r="G501" s="118"/>
      <c r="H501" s="118"/>
      <c r="I501" s="135" t="s">
        <v>401</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25">
      <c r="A502" s="136"/>
      <c r="B502" s="126"/>
      <c r="C502" s="108"/>
      <c r="D502" s="108"/>
      <c r="E502" s="108"/>
      <c r="F502" s="110"/>
      <c r="G502" s="118"/>
      <c r="H502" s="118"/>
      <c r="I502" s="135" t="s">
        <v>402</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25">
      <c r="A503" s="136"/>
      <c r="B503" s="126"/>
      <c r="C503" s="108"/>
      <c r="D503" s="108"/>
      <c r="E503" s="108"/>
      <c r="F503" s="110"/>
      <c r="G503" s="118"/>
      <c r="H503" s="118"/>
      <c r="I503" s="135" t="s">
        <v>403</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25">
      <c r="A504" s="136"/>
      <c r="B504" s="126"/>
      <c r="C504" s="108"/>
      <c r="D504" s="108"/>
      <c r="E504" s="108"/>
      <c r="F504" s="110"/>
      <c r="G504" s="118"/>
      <c r="H504" s="118"/>
      <c r="I504" s="135" t="s">
        <v>404</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25">
      <c r="A505" s="136"/>
      <c r="B505" s="126"/>
      <c r="C505" s="108"/>
      <c r="D505" s="108"/>
      <c r="E505" s="108"/>
      <c r="F505" s="110"/>
      <c r="G505" s="118"/>
      <c r="H505" s="118"/>
      <c r="I505" s="135" t="s">
        <v>405</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25">
      <c r="A506" s="136"/>
      <c r="B506" s="126"/>
      <c r="C506" s="108"/>
      <c r="D506" s="108"/>
      <c r="E506" s="108"/>
      <c r="F506" s="110"/>
      <c r="G506" s="118"/>
      <c r="H506" s="118"/>
      <c r="I506" s="135" t="s">
        <v>406</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25">
      <c r="A507" s="136"/>
      <c r="B507" s="126"/>
      <c r="C507" s="108"/>
      <c r="D507" s="108"/>
      <c r="E507" s="108"/>
      <c r="F507" s="110"/>
      <c r="G507" s="118"/>
      <c r="H507" s="118"/>
      <c r="I507" s="135" t="s">
        <v>407</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25">
      <c r="A508" s="136"/>
      <c r="B508" s="126"/>
      <c r="C508" s="108"/>
      <c r="D508" s="108"/>
      <c r="E508" s="108"/>
      <c r="F508" s="110"/>
      <c r="G508" s="118"/>
      <c r="H508" s="118" t="s">
        <v>808</v>
      </c>
      <c r="I508" s="135" t="s">
        <v>398</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25">
      <c r="A509" s="136"/>
      <c r="B509" s="126"/>
      <c r="C509" s="108"/>
      <c r="D509" s="108"/>
      <c r="E509" s="108"/>
      <c r="F509" s="110"/>
      <c r="G509" s="118"/>
      <c r="H509" s="118"/>
      <c r="I509" s="135" t="s">
        <v>399</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25">
      <c r="A510" s="136"/>
      <c r="B510" s="126"/>
      <c r="C510" s="108"/>
      <c r="D510" s="108"/>
      <c r="E510" s="108"/>
      <c r="F510" s="110"/>
      <c r="G510" s="118"/>
      <c r="H510" s="118"/>
      <c r="I510" s="135" t="s">
        <v>400</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25">
      <c r="A511" s="136"/>
      <c r="B511" s="126"/>
      <c r="C511" s="108"/>
      <c r="D511" s="108"/>
      <c r="E511" s="108"/>
      <c r="F511" s="110"/>
      <c r="G511" s="118"/>
      <c r="H511" s="118"/>
      <c r="I511" s="135" t="s">
        <v>401</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25">
      <c r="A512" s="136"/>
      <c r="B512" s="126"/>
      <c r="C512" s="108"/>
      <c r="D512" s="108"/>
      <c r="E512" s="108"/>
      <c r="F512" s="110"/>
      <c r="G512" s="118"/>
      <c r="H512" s="118"/>
      <c r="I512" s="135" t="s">
        <v>402</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25">
      <c r="A513" s="136"/>
      <c r="B513" s="126"/>
      <c r="C513" s="108"/>
      <c r="D513" s="108"/>
      <c r="E513" s="108"/>
      <c r="F513" s="110"/>
      <c r="G513" s="118"/>
      <c r="H513" s="118"/>
      <c r="I513" s="135" t="s">
        <v>403</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25">
      <c r="A514" s="136"/>
      <c r="B514" s="126"/>
      <c r="C514" s="108"/>
      <c r="D514" s="108"/>
      <c r="E514" s="108"/>
      <c r="F514" s="110"/>
      <c r="G514" s="118"/>
      <c r="H514" s="118"/>
      <c r="I514" s="135" t="s">
        <v>404</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25">
      <c r="A515" s="136"/>
      <c r="B515" s="126"/>
      <c r="C515" s="108"/>
      <c r="D515" s="108"/>
      <c r="E515" s="108"/>
      <c r="F515" s="110"/>
      <c r="G515" s="118"/>
      <c r="H515" s="118"/>
      <c r="I515" s="135" t="s">
        <v>405</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25">
      <c r="A516" s="136"/>
      <c r="B516" s="126"/>
      <c r="C516" s="108"/>
      <c r="D516" s="108"/>
      <c r="E516" s="108"/>
      <c r="F516" s="110"/>
      <c r="G516" s="118"/>
      <c r="H516" s="118"/>
      <c r="I516" s="135" t="s">
        <v>406</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25">
      <c r="A517" s="136"/>
      <c r="B517" s="126"/>
      <c r="C517" s="108"/>
      <c r="D517" s="108"/>
      <c r="E517" s="108"/>
      <c r="F517" s="110"/>
      <c r="G517" s="118"/>
      <c r="H517" s="118"/>
      <c r="I517" s="135" t="s">
        <v>407</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25">
      <c r="A518" s="136"/>
      <c r="B518" s="126"/>
      <c r="C518" s="108"/>
      <c r="D518" s="108"/>
      <c r="E518" s="108"/>
      <c r="F518" s="110"/>
      <c r="G518" s="118"/>
      <c r="H518" s="118" t="s">
        <v>809</v>
      </c>
      <c r="I518" s="135" t="s">
        <v>398</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25">
      <c r="A519" s="136"/>
      <c r="B519" s="126"/>
      <c r="C519" s="108"/>
      <c r="D519" s="108"/>
      <c r="E519" s="108"/>
      <c r="F519" s="110"/>
      <c r="G519" s="118"/>
      <c r="H519" s="118"/>
      <c r="I519" s="135" t="s">
        <v>399</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25">
      <c r="A520" s="136"/>
      <c r="B520" s="126"/>
      <c r="C520" s="108"/>
      <c r="D520" s="108"/>
      <c r="E520" s="108"/>
      <c r="F520" s="110"/>
      <c r="G520" s="118"/>
      <c r="H520" s="118"/>
      <c r="I520" s="135" t="s">
        <v>400</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25">
      <c r="A521" s="136"/>
      <c r="B521" s="126"/>
      <c r="C521" s="108"/>
      <c r="D521" s="108"/>
      <c r="E521" s="108"/>
      <c r="F521" s="110"/>
      <c r="G521" s="118"/>
      <c r="H521" s="118"/>
      <c r="I521" s="135" t="s">
        <v>401</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25">
      <c r="A522" s="136"/>
      <c r="B522" s="126"/>
      <c r="C522" s="108"/>
      <c r="D522" s="108"/>
      <c r="E522" s="108"/>
      <c r="F522" s="110"/>
      <c r="G522" s="118"/>
      <c r="H522" s="118"/>
      <c r="I522" s="135" t="s">
        <v>402</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25">
      <c r="A523" s="136"/>
      <c r="B523" s="126"/>
      <c r="C523" s="108"/>
      <c r="D523" s="108"/>
      <c r="E523" s="108"/>
      <c r="F523" s="110"/>
      <c r="G523" s="118"/>
      <c r="H523" s="118"/>
      <c r="I523" s="135" t="s">
        <v>403</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25">
      <c r="A524" s="136"/>
      <c r="B524" s="126"/>
      <c r="C524" s="108"/>
      <c r="D524" s="108"/>
      <c r="E524" s="108"/>
      <c r="F524" s="110"/>
      <c r="G524" s="118"/>
      <c r="H524" s="118"/>
      <c r="I524" s="135" t="s">
        <v>404</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25">
      <c r="A525" s="136"/>
      <c r="B525" s="126"/>
      <c r="C525" s="108"/>
      <c r="D525" s="108"/>
      <c r="E525" s="108"/>
      <c r="F525" s="110"/>
      <c r="G525" s="118"/>
      <c r="H525" s="118"/>
      <c r="I525" s="135" t="s">
        <v>405</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25">
      <c r="A526" s="136"/>
      <c r="B526" s="126"/>
      <c r="C526" s="108"/>
      <c r="D526" s="108"/>
      <c r="E526" s="108"/>
      <c r="F526" s="110"/>
      <c r="G526" s="118"/>
      <c r="H526" s="118"/>
      <c r="I526" s="135" t="s">
        <v>406</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25">
      <c r="A527" s="136"/>
      <c r="B527" s="126"/>
      <c r="C527" s="108"/>
      <c r="D527" s="108"/>
      <c r="E527" s="108"/>
      <c r="F527" s="110"/>
      <c r="G527" s="118"/>
      <c r="H527" s="118"/>
      <c r="I527" s="135" t="s">
        <v>407</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25">
      <c r="A528" s="136"/>
      <c r="B528" s="126"/>
      <c r="C528" s="108"/>
      <c r="D528" s="108"/>
      <c r="E528" s="108"/>
      <c r="F528" s="110"/>
      <c r="G528" s="118"/>
      <c r="H528" s="118" t="s">
        <v>810</v>
      </c>
      <c r="I528" s="135" t="s">
        <v>398</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25">
      <c r="A529" s="136"/>
      <c r="B529" s="126"/>
      <c r="C529" s="108"/>
      <c r="D529" s="108"/>
      <c r="E529" s="108"/>
      <c r="F529" s="110"/>
      <c r="G529" s="118"/>
      <c r="H529" s="118"/>
      <c r="I529" s="135" t="s">
        <v>399</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25">
      <c r="A530" s="136"/>
      <c r="B530" s="126"/>
      <c r="C530" s="108"/>
      <c r="D530" s="108"/>
      <c r="E530" s="108"/>
      <c r="F530" s="110"/>
      <c r="G530" s="118"/>
      <c r="H530" s="118"/>
      <c r="I530" s="135" t="s">
        <v>400</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25">
      <c r="A531" s="136"/>
      <c r="B531" s="126"/>
      <c r="C531" s="108"/>
      <c r="D531" s="108"/>
      <c r="E531" s="108"/>
      <c r="F531" s="110"/>
      <c r="G531" s="118"/>
      <c r="H531" s="118"/>
      <c r="I531" s="135" t="s">
        <v>401</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25">
      <c r="A532" s="136"/>
      <c r="B532" s="126"/>
      <c r="C532" s="108"/>
      <c r="D532" s="108"/>
      <c r="E532" s="108"/>
      <c r="F532" s="110"/>
      <c r="G532" s="118"/>
      <c r="H532" s="118"/>
      <c r="I532" s="135" t="s">
        <v>402</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25">
      <c r="A533" s="136"/>
      <c r="B533" s="126"/>
      <c r="C533" s="108"/>
      <c r="D533" s="108"/>
      <c r="E533" s="108"/>
      <c r="F533" s="110"/>
      <c r="G533" s="118"/>
      <c r="H533" s="118"/>
      <c r="I533" s="135" t="s">
        <v>403</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25">
      <c r="A534" s="136"/>
      <c r="B534" s="126"/>
      <c r="C534" s="108"/>
      <c r="D534" s="108"/>
      <c r="E534" s="108"/>
      <c r="F534" s="110"/>
      <c r="G534" s="118"/>
      <c r="H534" s="118"/>
      <c r="I534" s="135" t="s">
        <v>404</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25">
      <c r="A535" s="136"/>
      <c r="B535" s="126"/>
      <c r="C535" s="108"/>
      <c r="D535" s="108"/>
      <c r="E535" s="108"/>
      <c r="F535" s="110"/>
      <c r="G535" s="118"/>
      <c r="H535" s="118"/>
      <c r="I535" s="135" t="s">
        <v>405</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25">
      <c r="A536" s="136"/>
      <c r="B536" s="126"/>
      <c r="C536" s="108"/>
      <c r="D536" s="108"/>
      <c r="E536" s="108"/>
      <c r="F536" s="110"/>
      <c r="G536" s="118"/>
      <c r="H536" s="118"/>
      <c r="I536" s="135" t="s">
        <v>406</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25">
      <c r="A537" s="136"/>
      <c r="B537" s="126"/>
      <c r="C537" s="108"/>
      <c r="D537" s="108"/>
      <c r="E537" s="108"/>
      <c r="F537" s="110"/>
      <c r="G537" s="118"/>
      <c r="H537" s="118"/>
      <c r="I537" s="135" t="s">
        <v>407</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25">
      <c r="A538" s="136"/>
      <c r="B538" s="126"/>
      <c r="C538" s="108"/>
      <c r="D538" s="108"/>
      <c r="E538" s="108"/>
      <c r="F538" s="110"/>
      <c r="G538" s="118"/>
      <c r="H538" s="118" t="s">
        <v>811</v>
      </c>
      <c r="I538" s="135" t="s">
        <v>398</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25">
      <c r="A539" s="136"/>
      <c r="B539" s="126"/>
      <c r="C539" s="108"/>
      <c r="D539" s="108"/>
      <c r="E539" s="108"/>
      <c r="F539" s="110"/>
      <c r="G539" s="118"/>
      <c r="H539" s="118"/>
      <c r="I539" s="135" t="s">
        <v>399</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25">
      <c r="A540" s="136"/>
      <c r="B540" s="126"/>
      <c r="C540" s="108"/>
      <c r="D540" s="108"/>
      <c r="E540" s="108"/>
      <c r="F540" s="110"/>
      <c r="G540" s="118"/>
      <c r="H540" s="118"/>
      <c r="I540" s="135" t="s">
        <v>400</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25">
      <c r="A541" s="136"/>
      <c r="B541" s="126"/>
      <c r="C541" s="108"/>
      <c r="D541" s="108"/>
      <c r="E541" s="108"/>
      <c r="F541" s="110"/>
      <c r="G541" s="118"/>
      <c r="H541" s="118"/>
      <c r="I541" s="135" t="s">
        <v>401</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25">
      <c r="A542" s="136"/>
      <c r="B542" s="126"/>
      <c r="C542" s="108"/>
      <c r="D542" s="108"/>
      <c r="E542" s="108"/>
      <c r="F542" s="110"/>
      <c r="G542" s="118"/>
      <c r="H542" s="118"/>
      <c r="I542" s="135" t="s">
        <v>402</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25">
      <c r="A543" s="136"/>
      <c r="B543" s="126"/>
      <c r="C543" s="108"/>
      <c r="D543" s="108"/>
      <c r="E543" s="108"/>
      <c r="F543" s="110"/>
      <c r="G543" s="118"/>
      <c r="H543" s="118"/>
      <c r="I543" s="135" t="s">
        <v>403</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25">
      <c r="A544" s="136"/>
      <c r="B544" s="126"/>
      <c r="C544" s="108"/>
      <c r="D544" s="108"/>
      <c r="E544" s="108"/>
      <c r="F544" s="110"/>
      <c r="G544" s="118"/>
      <c r="H544" s="118"/>
      <c r="I544" s="135" t="s">
        <v>404</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25">
      <c r="A545" s="136"/>
      <c r="B545" s="126"/>
      <c r="C545" s="108"/>
      <c r="D545" s="108"/>
      <c r="E545" s="108"/>
      <c r="F545" s="110"/>
      <c r="G545" s="118"/>
      <c r="H545" s="118"/>
      <c r="I545" s="135" t="s">
        <v>405</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25">
      <c r="A546" s="136"/>
      <c r="B546" s="126"/>
      <c r="C546" s="108"/>
      <c r="D546" s="108"/>
      <c r="E546" s="108"/>
      <c r="F546" s="110"/>
      <c r="G546" s="118"/>
      <c r="H546" s="118"/>
      <c r="I546" s="135" t="s">
        <v>406</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25">
      <c r="A547" s="136"/>
      <c r="B547" s="126"/>
      <c r="C547" s="108"/>
      <c r="D547" s="108"/>
      <c r="E547" s="108"/>
      <c r="F547" s="110"/>
      <c r="G547" s="118"/>
      <c r="H547" s="118"/>
      <c r="I547" s="135" t="s">
        <v>407</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25">
      <c r="A548" s="136"/>
      <c r="B548" s="126"/>
      <c r="C548" s="108"/>
      <c r="D548" s="108"/>
      <c r="E548" s="108"/>
      <c r="F548" s="110"/>
      <c r="G548" s="118"/>
      <c r="H548" s="118" t="s">
        <v>812</v>
      </c>
      <c r="I548" s="135" t="s">
        <v>398</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25">
      <c r="A549" s="136"/>
      <c r="B549" s="126"/>
      <c r="C549" s="108"/>
      <c r="D549" s="108"/>
      <c r="E549" s="108"/>
      <c r="F549" s="110"/>
      <c r="G549" s="118"/>
      <c r="H549" s="118"/>
      <c r="I549" s="135" t="s">
        <v>399</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25">
      <c r="A550" s="136"/>
      <c r="B550" s="126"/>
      <c r="C550" s="108"/>
      <c r="D550" s="108"/>
      <c r="E550" s="108"/>
      <c r="F550" s="110"/>
      <c r="G550" s="118"/>
      <c r="H550" s="118"/>
      <c r="I550" s="135" t="s">
        <v>400</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25">
      <c r="A551" s="136"/>
      <c r="B551" s="126"/>
      <c r="C551" s="108"/>
      <c r="D551" s="108"/>
      <c r="E551" s="108"/>
      <c r="F551" s="110"/>
      <c r="G551" s="118"/>
      <c r="H551" s="118"/>
      <c r="I551" s="135" t="s">
        <v>401</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25">
      <c r="A552" s="136"/>
      <c r="B552" s="126"/>
      <c r="C552" s="108"/>
      <c r="D552" s="108"/>
      <c r="E552" s="108"/>
      <c r="F552" s="110"/>
      <c r="G552" s="118"/>
      <c r="H552" s="118"/>
      <c r="I552" s="135" t="s">
        <v>402</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25">
      <c r="A553" s="136"/>
      <c r="B553" s="126"/>
      <c r="C553" s="108"/>
      <c r="D553" s="108"/>
      <c r="E553" s="108"/>
      <c r="F553" s="110"/>
      <c r="G553" s="118"/>
      <c r="H553" s="118"/>
      <c r="I553" s="135" t="s">
        <v>403</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25">
      <c r="A554" s="136"/>
      <c r="B554" s="126"/>
      <c r="C554" s="108"/>
      <c r="D554" s="108"/>
      <c r="E554" s="108"/>
      <c r="F554" s="110"/>
      <c r="G554" s="118"/>
      <c r="H554" s="118"/>
      <c r="I554" s="135" t="s">
        <v>404</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25">
      <c r="A555" s="136"/>
      <c r="B555" s="126"/>
      <c r="C555" s="108"/>
      <c r="D555" s="108"/>
      <c r="E555" s="108"/>
      <c r="F555" s="110"/>
      <c r="G555" s="118"/>
      <c r="H555" s="118"/>
      <c r="I555" s="135" t="s">
        <v>405</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25">
      <c r="A556" s="136"/>
      <c r="B556" s="126"/>
      <c r="C556" s="108"/>
      <c r="D556" s="108"/>
      <c r="E556" s="108"/>
      <c r="F556" s="110"/>
      <c r="G556" s="118"/>
      <c r="H556" s="118"/>
      <c r="I556" s="135" t="s">
        <v>406</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25">
      <c r="A557" s="136"/>
      <c r="B557" s="126"/>
      <c r="C557" s="108"/>
      <c r="D557" s="108"/>
      <c r="E557" s="108"/>
      <c r="F557" s="110"/>
      <c r="G557" s="118"/>
      <c r="H557" s="118"/>
      <c r="I557" s="135" t="s">
        <v>407</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25">
      <c r="A558" s="136"/>
      <c r="B558" s="126"/>
      <c r="C558" s="108"/>
      <c r="D558" s="108"/>
      <c r="E558" s="108"/>
      <c r="F558" s="110"/>
      <c r="G558" s="118"/>
      <c r="H558" s="118" t="s">
        <v>813</v>
      </c>
      <c r="I558" s="135" t="s">
        <v>398</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25">
      <c r="A559" s="136"/>
      <c r="B559" s="126"/>
      <c r="C559" s="108"/>
      <c r="D559" s="108"/>
      <c r="E559" s="108"/>
      <c r="F559" s="110"/>
      <c r="G559" s="118"/>
      <c r="H559" s="118"/>
      <c r="I559" s="135" t="s">
        <v>399</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25">
      <c r="A560" s="136"/>
      <c r="B560" s="126"/>
      <c r="C560" s="108"/>
      <c r="D560" s="108"/>
      <c r="E560" s="108"/>
      <c r="F560" s="110"/>
      <c r="G560" s="118"/>
      <c r="H560" s="118"/>
      <c r="I560" s="135" t="s">
        <v>400</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25">
      <c r="A561" s="136"/>
      <c r="B561" s="126"/>
      <c r="C561" s="108"/>
      <c r="D561" s="108"/>
      <c r="E561" s="108"/>
      <c r="F561" s="110"/>
      <c r="G561" s="118"/>
      <c r="H561" s="118"/>
      <c r="I561" s="135" t="s">
        <v>401</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25">
      <c r="A562" s="136"/>
      <c r="B562" s="126"/>
      <c r="C562" s="108"/>
      <c r="D562" s="108"/>
      <c r="E562" s="108"/>
      <c r="F562" s="110"/>
      <c r="G562" s="118"/>
      <c r="H562" s="118"/>
      <c r="I562" s="135" t="s">
        <v>402</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25">
      <c r="A563" s="136"/>
      <c r="B563" s="126"/>
      <c r="C563" s="108"/>
      <c r="D563" s="108"/>
      <c r="E563" s="108"/>
      <c r="F563" s="110"/>
      <c r="G563" s="118"/>
      <c r="H563" s="118"/>
      <c r="I563" s="135" t="s">
        <v>403</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25">
      <c r="A564" s="136"/>
      <c r="B564" s="126"/>
      <c r="C564" s="108"/>
      <c r="D564" s="108"/>
      <c r="E564" s="108"/>
      <c r="F564" s="110"/>
      <c r="G564" s="118"/>
      <c r="H564" s="118"/>
      <c r="I564" s="135" t="s">
        <v>404</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25">
      <c r="A565" s="136"/>
      <c r="B565" s="126"/>
      <c r="C565" s="108"/>
      <c r="D565" s="108"/>
      <c r="E565" s="108"/>
      <c r="F565" s="110"/>
      <c r="G565" s="118"/>
      <c r="H565" s="118"/>
      <c r="I565" s="135" t="s">
        <v>405</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25">
      <c r="A566" s="136"/>
      <c r="B566" s="126"/>
      <c r="C566" s="108"/>
      <c r="D566" s="108"/>
      <c r="E566" s="108"/>
      <c r="F566" s="110"/>
      <c r="G566" s="118"/>
      <c r="H566" s="118"/>
      <c r="I566" s="135" t="s">
        <v>406</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25">
      <c r="A567" s="136"/>
      <c r="B567" s="126"/>
      <c r="C567" s="108"/>
      <c r="D567" s="108"/>
      <c r="E567" s="108"/>
      <c r="F567" s="110"/>
      <c r="G567" s="118"/>
      <c r="H567" s="118"/>
      <c r="I567" s="135" t="s">
        <v>407</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25">
      <c r="A568" s="136"/>
      <c r="B568" s="126"/>
      <c r="C568" s="108"/>
      <c r="D568" s="108"/>
      <c r="E568" s="108"/>
      <c r="F568" s="110"/>
      <c r="G568" s="118"/>
      <c r="H568" s="118" t="s">
        <v>814</v>
      </c>
      <c r="I568" s="135" t="s">
        <v>398</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25">
      <c r="A569" s="136"/>
      <c r="B569" s="126"/>
      <c r="C569" s="108"/>
      <c r="D569" s="108"/>
      <c r="E569" s="108"/>
      <c r="F569" s="110"/>
      <c r="G569" s="118"/>
      <c r="H569" s="118"/>
      <c r="I569" s="135" t="s">
        <v>399</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25">
      <c r="A570" s="136"/>
      <c r="B570" s="126"/>
      <c r="C570" s="108"/>
      <c r="D570" s="108"/>
      <c r="E570" s="108"/>
      <c r="F570" s="110"/>
      <c r="G570" s="118"/>
      <c r="H570" s="118"/>
      <c r="I570" s="135" t="s">
        <v>400</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25">
      <c r="A571" s="136"/>
      <c r="B571" s="126"/>
      <c r="C571" s="108"/>
      <c r="D571" s="108"/>
      <c r="E571" s="108"/>
      <c r="F571" s="110"/>
      <c r="G571" s="118"/>
      <c r="H571" s="118"/>
      <c r="I571" s="135" t="s">
        <v>401</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25">
      <c r="A572" s="136"/>
      <c r="B572" s="126"/>
      <c r="C572" s="108"/>
      <c r="D572" s="108"/>
      <c r="E572" s="108"/>
      <c r="F572" s="110"/>
      <c r="G572" s="118"/>
      <c r="H572" s="118"/>
      <c r="I572" s="135" t="s">
        <v>402</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25">
      <c r="A573" s="136"/>
      <c r="B573" s="126"/>
      <c r="C573" s="108"/>
      <c r="D573" s="108"/>
      <c r="E573" s="108"/>
      <c r="F573" s="110"/>
      <c r="G573" s="118"/>
      <c r="H573" s="118"/>
      <c r="I573" s="135" t="s">
        <v>403</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25">
      <c r="A574" s="136"/>
      <c r="B574" s="126"/>
      <c r="C574" s="108"/>
      <c r="D574" s="108"/>
      <c r="E574" s="108"/>
      <c r="F574" s="110"/>
      <c r="G574" s="118"/>
      <c r="H574" s="118"/>
      <c r="I574" s="135" t="s">
        <v>404</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25">
      <c r="A575" s="136"/>
      <c r="B575" s="126"/>
      <c r="C575" s="108"/>
      <c r="D575" s="108"/>
      <c r="E575" s="108"/>
      <c r="F575" s="110"/>
      <c r="G575" s="118"/>
      <c r="H575" s="118"/>
      <c r="I575" s="135" t="s">
        <v>405</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25">
      <c r="A576" s="136"/>
      <c r="B576" s="126"/>
      <c r="C576" s="108"/>
      <c r="D576" s="108"/>
      <c r="E576" s="108"/>
      <c r="F576" s="110"/>
      <c r="G576" s="118"/>
      <c r="H576" s="118"/>
      <c r="I576" s="135" t="s">
        <v>406</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25">
      <c r="A577" s="136"/>
      <c r="B577" s="126"/>
      <c r="C577" s="108"/>
      <c r="D577" s="108"/>
      <c r="E577" s="108"/>
      <c r="F577" s="110"/>
      <c r="G577" s="118"/>
      <c r="H577" s="118"/>
      <c r="I577" s="135" t="s">
        <v>407</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2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2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2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0999999999999996" customHeight="1" outlineLevel="1" collapsed="1" thickBot="1" x14ac:dyDescent="0.3">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0999999999999996" customHeight="1" outlineLevel="1" x14ac:dyDescent="0.2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25">
      <c r="A584" s="136"/>
      <c r="B584" s="126"/>
      <c r="C584" s="709"/>
      <c r="D584" s="709">
        <v>0</v>
      </c>
      <c r="E584" s="709" t="s">
        <v>1</v>
      </c>
      <c r="F584" s="85"/>
      <c r="G584" s="86" t="s">
        <v>1105</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25">
      <c r="A585" s="136"/>
      <c r="B585" s="126"/>
      <c r="C585" s="709"/>
      <c r="D585" s="709"/>
      <c r="E585" s="700"/>
      <c r="F585" s="93"/>
      <c r="G585" s="1193" t="s">
        <v>1108</v>
      </c>
      <c r="H585" s="1193"/>
      <c r="I585" s="1193"/>
      <c r="J585" s="1193"/>
      <c r="K585" s="1193"/>
      <c r="L585" s="1193"/>
      <c r="M585" s="1193"/>
      <c r="N585" s="1193"/>
      <c r="O585" s="1193"/>
      <c r="P585" s="1193"/>
      <c r="Q585" s="1193"/>
      <c r="R585" s="1193"/>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2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2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2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25">
      <c r="A589" s="136"/>
      <c r="B589" s="126"/>
      <c r="C589" s="700"/>
      <c r="D589" s="700"/>
      <c r="E589" s="700"/>
      <c r="F589" s="700"/>
      <c r="G589" s="700"/>
      <c r="H589" s="700"/>
      <c r="I589" s="700"/>
      <c r="J589" s="700"/>
      <c r="K589" s="700"/>
      <c r="L589" s="725"/>
      <c r="M589" s="183" t="s">
        <v>473</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2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25">
      <c r="A591" s="136"/>
      <c r="B591" s="126"/>
      <c r="C591" s="700"/>
      <c r="D591" s="700"/>
      <c r="E591" s="700"/>
      <c r="F591" s="700"/>
      <c r="G591" s="725"/>
      <c r="H591" s="725"/>
      <c r="I591" s="725" t="s">
        <v>165</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x14ac:dyDescent="0.25">
      <c r="A592" s="136"/>
      <c r="B592" s="126"/>
      <c r="C592" s="709" t="s">
        <v>123</v>
      </c>
      <c r="D592" s="700"/>
      <c r="E592" s="700"/>
      <c r="F592" s="700"/>
      <c r="G592" s="725"/>
      <c r="H592" s="725"/>
      <c r="I592" s="725"/>
      <c r="J592" s="978" t="s">
        <v>124</v>
      </c>
      <c r="K592" s="978" t="s">
        <v>124</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25">
      <c r="A594" s="136"/>
      <c r="B594" s="126"/>
      <c r="C594" s="700"/>
      <c r="D594" s="700"/>
      <c r="E594" s="700"/>
      <c r="F594" s="708"/>
      <c r="G594" s="979"/>
      <c r="H594" s="979"/>
      <c r="I594" s="980" t="s">
        <v>1106</v>
      </c>
      <c r="J594" s="979"/>
      <c r="K594" s="979"/>
      <c r="L594" s="979" t="s">
        <v>1127</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25">
      <c r="A595" s="136"/>
      <c r="B595" s="126"/>
      <c r="C595" s="700"/>
      <c r="D595" s="700"/>
      <c r="E595" s="700"/>
      <c r="F595" s="708"/>
      <c r="G595" s="979"/>
      <c r="H595" s="979"/>
      <c r="I595" s="980" t="s">
        <v>1107</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0999999999999996" customHeight="1" outlineLevel="1" x14ac:dyDescent="0.25">
      <c r="A598" s="136"/>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2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192</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2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2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collapsed="1" thickBot="1" x14ac:dyDescent="0.3">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25">
      <c r="A604" s="136"/>
      <c r="B604" s="126"/>
      <c r="C604" s="709"/>
      <c r="D604" s="709">
        <v>0</v>
      </c>
      <c r="E604" s="709" t="s">
        <v>1</v>
      </c>
      <c r="F604" s="85"/>
      <c r="G604" s="86" t="s">
        <v>199</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9"/>
      <c r="D605" s="91"/>
      <c r="E605" s="700"/>
      <c r="F605" s="93"/>
      <c r="G605" s="94" t="s">
        <v>200</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25">
      <c r="A608" s="136"/>
      <c r="B608" s="126"/>
      <c r="C608" s="700"/>
      <c r="D608" s="700"/>
      <c r="E608" s="700"/>
      <c r="F608" s="700"/>
      <c r="G608" s="1168"/>
      <c r="H608" s="1168"/>
      <c r="I608" s="1168"/>
      <c r="J608" s="1168"/>
      <c r="K608" s="1168"/>
      <c r="L608" s="700"/>
      <c r="M608" s="187"/>
      <c r="N608" s="1166" t="s">
        <v>854</v>
      </c>
      <c r="O608" s="187"/>
      <c r="P608" s="1166" t="s">
        <v>851</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25">
      <c r="A609" s="136"/>
      <c r="B609" s="126"/>
      <c r="C609" s="700"/>
      <c r="D609" s="700"/>
      <c r="E609" s="700"/>
      <c r="F609" s="700"/>
      <c r="G609" s="700"/>
      <c r="H609" s="700"/>
      <c r="I609" s="700"/>
      <c r="J609" s="700"/>
      <c r="K609" s="700"/>
      <c r="L609" s="700"/>
      <c r="M609" s="700"/>
      <c r="N609" s="1166" t="s">
        <v>853</v>
      </c>
      <c r="O609" s="700"/>
      <c r="P609" s="1166" t="s">
        <v>852</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25">
      <c r="A610" s="136"/>
      <c r="B610" s="126"/>
      <c r="C610" s="700"/>
      <c r="D610" s="700"/>
      <c r="E610" s="700"/>
      <c r="F610" s="700"/>
      <c r="G610" s="725"/>
      <c r="H610" s="725"/>
      <c r="I610" s="725"/>
      <c r="J610" s="725"/>
      <c r="K610" s="725"/>
      <c r="L610" s="725"/>
      <c r="M610" s="725"/>
      <c r="N610" s="725" t="s">
        <v>825</v>
      </c>
      <c r="O610" s="725"/>
      <c r="P610" s="725" t="s">
        <v>826</v>
      </c>
      <c r="Q610" s="1168"/>
      <c r="R610" s="725"/>
      <c r="S610" s="726" t="s">
        <v>203</v>
      </c>
      <c r="T610" s="726"/>
      <c r="U610" s="725"/>
      <c r="V610" s="1167" t="s">
        <v>197</v>
      </c>
      <c r="W610" s="1167"/>
      <c r="X610" s="1167"/>
      <c r="Y610" s="1167"/>
      <c r="Z610" s="1167"/>
      <c r="AA610" s="1167"/>
      <c r="AB610" s="1167"/>
      <c r="AC610" s="766" t="s">
        <v>909</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25">
      <c r="A611" s="136"/>
      <c r="B611" s="126"/>
      <c r="C611" s="108"/>
      <c r="D611" s="108"/>
      <c r="E611" s="108"/>
      <c r="F611" s="700"/>
      <c r="G611" s="700"/>
      <c r="H611" s="700" t="s">
        <v>821</v>
      </c>
      <c r="I611" s="725" t="s">
        <v>165</v>
      </c>
      <c r="J611" s="725" t="s">
        <v>204</v>
      </c>
      <c r="K611" s="725" t="s">
        <v>205</v>
      </c>
      <c r="L611" s="725" t="s">
        <v>207</v>
      </c>
      <c r="M611" s="725"/>
      <c r="N611" s="725" t="s">
        <v>206</v>
      </c>
      <c r="O611" s="725"/>
      <c r="P611" s="725" t="s">
        <v>206</v>
      </c>
      <c r="Q611" s="1168"/>
      <c r="R611" s="725"/>
      <c r="S611" s="725" t="s">
        <v>209</v>
      </c>
      <c r="T611" s="725" t="s">
        <v>208</v>
      </c>
      <c r="U611" s="725"/>
      <c r="V611" s="1167"/>
      <c r="W611" s="1167"/>
      <c r="X611" s="1167"/>
      <c r="Y611" s="1167"/>
      <c r="Z611" s="1167"/>
      <c r="AA611" s="1167"/>
      <c r="AB611" s="1167"/>
      <c r="AC611" s="1167" t="s">
        <v>827</v>
      </c>
      <c r="AD611" s="1167" t="s">
        <v>910</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0999999999999996" customHeight="1" outlineLevel="1" x14ac:dyDescent="0.25">
      <c r="A612" s="136"/>
      <c r="B612" s="126"/>
      <c r="C612" s="91" t="s">
        <v>123</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25">
      <c r="A614" s="136"/>
      <c r="B614" s="126"/>
      <c r="C614" s="108"/>
      <c r="D614" s="108"/>
      <c r="E614" s="108"/>
      <c r="F614" s="110"/>
      <c r="H614" s="138" t="s">
        <v>838</v>
      </c>
      <c r="I614" s="133" t="s">
        <v>398</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25">
      <c r="A615" s="136"/>
      <c r="B615" s="126"/>
      <c r="C615" s="108"/>
      <c r="D615" s="108"/>
      <c r="E615" s="108"/>
      <c r="F615" s="110"/>
      <c r="I615" s="133" t="s">
        <v>399</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25">
      <c r="A616" s="136"/>
      <c r="B616" s="126"/>
      <c r="C616" s="108"/>
      <c r="D616" s="108"/>
      <c r="E616" s="108"/>
      <c r="F616" s="110"/>
      <c r="I616" s="133" t="s">
        <v>400</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25">
      <c r="A617" s="136"/>
      <c r="B617" s="126"/>
      <c r="C617" s="108"/>
      <c r="D617" s="108"/>
      <c r="E617" s="108"/>
      <c r="F617" s="110"/>
      <c r="I617" s="133" t="s">
        <v>401</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25">
      <c r="A618" s="136"/>
      <c r="B618" s="126"/>
      <c r="C618" s="108"/>
      <c r="D618" s="108"/>
      <c r="E618" s="108"/>
      <c r="F618" s="110"/>
      <c r="I618" s="133" t="s">
        <v>402</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25">
      <c r="A619" s="136"/>
      <c r="B619" s="126"/>
      <c r="C619" s="108"/>
      <c r="D619" s="108"/>
      <c r="E619" s="108"/>
      <c r="F619" s="110"/>
      <c r="I619" s="133" t="s">
        <v>403</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25">
      <c r="A620" s="136"/>
      <c r="B620" s="126"/>
      <c r="C620" s="108"/>
      <c r="D620" s="108"/>
      <c r="E620" s="108"/>
      <c r="F620" s="110"/>
      <c r="I620" s="133" t="s">
        <v>404</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25">
      <c r="A621" s="136"/>
      <c r="B621" s="126"/>
      <c r="C621" s="108"/>
      <c r="D621" s="108"/>
      <c r="E621" s="108"/>
      <c r="F621" s="110"/>
      <c r="I621" s="133" t="s">
        <v>405</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25">
      <c r="A622" s="136"/>
      <c r="B622" s="126"/>
      <c r="C622" s="108"/>
      <c r="D622" s="108"/>
      <c r="E622" s="108"/>
      <c r="F622" s="110"/>
      <c r="I622" s="133" t="s">
        <v>406</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25">
      <c r="A623" s="136"/>
      <c r="B623" s="126"/>
      <c r="C623" s="108"/>
      <c r="D623" s="108"/>
      <c r="E623" s="108"/>
      <c r="F623" s="110"/>
      <c r="I623" s="133" t="s">
        <v>407</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customHeight="1" outlineLevel="2" x14ac:dyDescent="0.25">
      <c r="A624" s="136"/>
      <c r="B624" s="126"/>
      <c r="C624" s="108"/>
      <c r="D624" s="108"/>
      <c r="E624" s="108"/>
      <c r="F624" s="110"/>
      <c r="H624" s="138" t="s">
        <v>411</v>
      </c>
      <c r="I624" s="133" t="s">
        <v>398</v>
      </c>
      <c r="J624" s="1180">
        <f t="shared" ref="J624:K625" si="63">J$615</f>
        <v>0.68</v>
      </c>
      <c r="K624" s="1180">
        <f t="shared" si="63"/>
        <v>5.5E-2</v>
      </c>
      <c r="L624" s="914">
        <f>L$615</f>
        <v>150</v>
      </c>
      <c r="M624" s="111"/>
      <c r="N624" s="379">
        <f t="shared" si="57"/>
        <v>0.70750000000000002</v>
      </c>
      <c r="P624" s="379">
        <f t="shared" si="58"/>
        <v>0.65250000000000008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customHeight="1" outlineLevel="2" x14ac:dyDescent="0.25">
      <c r="A625" s="136"/>
      <c r="B625" s="126"/>
      <c r="C625" s="108"/>
      <c r="D625" s="108"/>
      <c r="E625" s="108"/>
      <c r="F625" s="110"/>
      <c r="I625" s="133" t="s">
        <v>399</v>
      </c>
      <c r="J625" s="154">
        <f t="shared" si="63"/>
        <v>0.68</v>
      </c>
      <c r="K625" s="154">
        <f t="shared" si="63"/>
        <v>5.5E-2</v>
      </c>
      <c r="L625" s="633">
        <f>L$615</f>
        <v>150</v>
      </c>
      <c r="M625" s="111"/>
      <c r="N625" s="379">
        <f t="shared" si="57"/>
        <v>0.70750000000000002</v>
      </c>
      <c r="P625" s="379">
        <f t="shared" si="58"/>
        <v>0.65250000000000008</v>
      </c>
      <c r="S625" s="765">
        <f t="shared" si="59"/>
        <v>0.68</v>
      </c>
      <c r="T625" s="765">
        <f t="shared" si="60"/>
        <v>0.68</v>
      </c>
      <c r="AC625" s="112">
        <f t="shared" ref="AC625:AC688" si="64">AC615+1</f>
        <v>1</v>
      </c>
      <c r="AD625" s="112">
        <f t="shared" ref="AD625:AD688" si="6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customHeight="1" outlineLevel="2" x14ac:dyDescent="0.25">
      <c r="A626" s="136"/>
      <c r="B626" s="126"/>
      <c r="C626" s="108"/>
      <c r="D626" s="108"/>
      <c r="E626" s="108"/>
      <c r="F626" s="110"/>
      <c r="I626" s="133" t="s">
        <v>400</v>
      </c>
      <c r="J626" s="154">
        <f t="shared" ref="J626:K626" si="66">J$616</f>
        <v>0.68</v>
      </c>
      <c r="K626" s="154">
        <f t="shared" si="66"/>
        <v>5.5E-2</v>
      </c>
      <c r="L626" s="633">
        <f>L$616</f>
        <v>100</v>
      </c>
      <c r="M626" s="111"/>
      <c r="N626" s="379">
        <f t="shared" si="57"/>
        <v>0.70750000000000002</v>
      </c>
      <c r="P626" s="379">
        <f t="shared" si="58"/>
        <v>0.65250000000000008</v>
      </c>
      <c r="S626" s="765">
        <f t="shared" si="59"/>
        <v>0.68</v>
      </c>
      <c r="T626" s="765">
        <f t="shared" si="60"/>
        <v>0.68</v>
      </c>
      <c r="AC626" s="112">
        <f t="shared" si="64"/>
        <v>1</v>
      </c>
      <c r="AD626" s="112">
        <f t="shared" si="6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customHeight="1" outlineLevel="2" x14ac:dyDescent="0.25">
      <c r="A627" s="136"/>
      <c r="B627" s="126"/>
      <c r="C627" s="108"/>
      <c r="D627" s="108"/>
      <c r="E627" s="108"/>
      <c r="F627" s="110"/>
      <c r="I627" s="133" t="s">
        <v>401</v>
      </c>
      <c r="J627" s="154">
        <f t="shared" ref="J627:K627" si="67">J$617</f>
        <v>0.68</v>
      </c>
      <c r="K627" s="154">
        <f t="shared" si="67"/>
        <v>5.5E-2</v>
      </c>
      <c r="L627" s="633">
        <f>L$617</f>
        <v>200</v>
      </c>
      <c r="M627" s="111"/>
      <c r="N627" s="379">
        <f t="shared" si="57"/>
        <v>0.70750000000000002</v>
      </c>
      <c r="P627" s="379">
        <f t="shared" si="58"/>
        <v>0.65250000000000008</v>
      </c>
      <c r="S627" s="765">
        <f t="shared" si="59"/>
        <v>0.70000000000000007</v>
      </c>
      <c r="T627" s="765">
        <f t="shared" si="60"/>
        <v>0.68</v>
      </c>
      <c r="AC627" s="112">
        <f t="shared" si="64"/>
        <v>1</v>
      </c>
      <c r="AD627" s="112">
        <f t="shared" si="6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customHeight="1" outlineLevel="2" x14ac:dyDescent="0.25">
      <c r="A628" s="136"/>
      <c r="B628" s="126"/>
      <c r="C628" s="108"/>
      <c r="D628" s="108"/>
      <c r="E628" s="108"/>
      <c r="F628" s="110"/>
      <c r="I628" s="133" t="s">
        <v>402</v>
      </c>
      <c r="J628" s="154">
        <f t="shared" ref="J628:K628" si="68">J$618</f>
        <v>0.66</v>
      </c>
      <c r="K628" s="154">
        <f t="shared" si="68"/>
        <v>8.5000000000000006E-2</v>
      </c>
      <c r="L628" s="633">
        <f>L$618</f>
        <v>300</v>
      </c>
      <c r="M628" s="111"/>
      <c r="N628" s="379">
        <f t="shared" si="57"/>
        <v>0.70250000000000001</v>
      </c>
      <c r="P628" s="379">
        <f t="shared" si="58"/>
        <v>0.61750000000000005</v>
      </c>
      <c r="S628" s="765">
        <f t="shared" si="59"/>
        <v>0.73</v>
      </c>
      <c r="T628" s="765">
        <f t="shared" si="60"/>
        <v>0.64999999999999991</v>
      </c>
      <c r="AC628" s="112">
        <f t="shared" si="64"/>
        <v>1</v>
      </c>
      <c r="AD628" s="112">
        <f t="shared" si="6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customHeight="1" outlineLevel="2" x14ac:dyDescent="0.25">
      <c r="A629" s="136"/>
      <c r="B629" s="126"/>
      <c r="C629" s="108"/>
      <c r="D629" s="108"/>
      <c r="E629" s="108"/>
      <c r="F629" s="110"/>
      <c r="I629" s="133" t="s">
        <v>403</v>
      </c>
      <c r="J629" s="154">
        <f t="shared" ref="J629:K629" si="69">J$619</f>
        <v>0.64</v>
      </c>
      <c r="K629" s="154">
        <f t="shared" si="69"/>
        <v>0.185</v>
      </c>
      <c r="L629" s="633">
        <f>L$619</f>
        <v>1000</v>
      </c>
      <c r="M629" s="111"/>
      <c r="N629" s="379">
        <f t="shared" si="57"/>
        <v>0.73250000000000004</v>
      </c>
      <c r="P629" s="379">
        <f t="shared" si="58"/>
        <v>0.54749999999999999</v>
      </c>
      <c r="S629" s="765">
        <f t="shared" si="59"/>
        <v>0.73</v>
      </c>
      <c r="T629" s="765">
        <f t="shared" si="60"/>
        <v>0.54999999999999993</v>
      </c>
      <c r="AC629" s="112">
        <f t="shared" si="64"/>
        <v>1</v>
      </c>
      <c r="AD629" s="112">
        <f t="shared" si="6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customHeight="1" outlineLevel="2" x14ac:dyDescent="0.25">
      <c r="A630" s="136"/>
      <c r="B630" s="126"/>
      <c r="C630" s="108"/>
      <c r="D630" s="108"/>
      <c r="E630" s="108"/>
      <c r="F630" s="110"/>
      <c r="I630" s="133" t="s">
        <v>404</v>
      </c>
      <c r="J630" s="154">
        <f t="shared" ref="J630:K630" si="70">AVERAGE(J$620:J$621)</f>
        <v>0.57488824562535323</v>
      </c>
      <c r="K630" s="154">
        <f t="shared" si="70"/>
        <v>0.15</v>
      </c>
      <c r="L630" s="633">
        <f>AVERAGE(L$620:L$621)</f>
        <v>3750</v>
      </c>
      <c r="M630" s="111"/>
      <c r="N630" s="379">
        <f t="shared" si="57"/>
        <v>0.64988824562535319</v>
      </c>
      <c r="P630" s="379">
        <f t="shared" si="58"/>
        <v>0.49988824562535322</v>
      </c>
      <c r="S630" s="765">
        <f t="shared" si="59"/>
        <v>0.55999999999999994</v>
      </c>
      <c r="T630" s="765">
        <f t="shared" si="60"/>
        <v>0.40999999999999992</v>
      </c>
      <c r="AC630" s="112">
        <f t="shared" si="64"/>
        <v>1</v>
      </c>
      <c r="AD630" s="112">
        <f t="shared" si="6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customHeight="1" outlineLevel="2" x14ac:dyDescent="0.25">
      <c r="A631" s="136"/>
      <c r="B631" s="126"/>
      <c r="C631" s="108"/>
      <c r="D631" s="108"/>
      <c r="E631" s="108"/>
      <c r="F631" s="110"/>
      <c r="I631" s="133" t="s">
        <v>405</v>
      </c>
      <c r="J631" s="154">
        <f t="shared" ref="J631:K631" si="71">J$622</f>
        <v>0.53593591918065975</v>
      </c>
      <c r="K631" s="154">
        <f t="shared" si="71"/>
        <v>0.105</v>
      </c>
      <c r="L631" s="633">
        <f>L$622</f>
        <v>2200</v>
      </c>
      <c r="M631" s="111"/>
      <c r="N631" s="379">
        <f t="shared" si="57"/>
        <v>0.58843591918065974</v>
      </c>
      <c r="P631" s="379">
        <f t="shared" si="58"/>
        <v>0.48343591918065976</v>
      </c>
      <c r="S631" s="765">
        <f t="shared" si="59"/>
        <v>0.54999999999999993</v>
      </c>
      <c r="T631" s="765">
        <f t="shared" si="60"/>
        <v>0.54999999999999993</v>
      </c>
      <c r="AC631" s="112">
        <f t="shared" si="64"/>
        <v>1</v>
      </c>
      <c r="AD631" s="112">
        <f t="shared" si="6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customHeight="1" outlineLevel="2" x14ac:dyDescent="0.25">
      <c r="A632" s="136"/>
      <c r="B632" s="126"/>
      <c r="C632" s="108"/>
      <c r="D632" s="108"/>
      <c r="E632" s="108"/>
      <c r="F632" s="110"/>
      <c r="I632" s="133" t="s">
        <v>406</v>
      </c>
      <c r="J632" s="154">
        <f t="shared" ref="J632:K633" si="72">J$623</f>
        <v>0.51471523224725868</v>
      </c>
      <c r="K632" s="154">
        <f t="shared" si="72"/>
        <v>7.4999999999999997E-2</v>
      </c>
      <c r="L632" s="633">
        <f>L$623</f>
        <v>1200</v>
      </c>
      <c r="M632" s="111"/>
      <c r="N632" s="379">
        <f t="shared" si="57"/>
        <v>0.55221523224725866</v>
      </c>
      <c r="P632" s="379">
        <f t="shared" si="58"/>
        <v>0.4772152322472587</v>
      </c>
      <c r="S632" s="765">
        <f t="shared" si="59"/>
        <v>0.53</v>
      </c>
      <c r="T632" s="765">
        <f t="shared" si="60"/>
        <v>0.53</v>
      </c>
      <c r="AC632" s="112">
        <f t="shared" si="64"/>
        <v>1</v>
      </c>
      <c r="AD632" s="112">
        <f t="shared" si="6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customHeight="1" outlineLevel="2" x14ac:dyDescent="0.25">
      <c r="A633" s="136"/>
      <c r="B633" s="126"/>
      <c r="C633" s="108"/>
      <c r="D633" s="108"/>
      <c r="E633" s="108"/>
      <c r="F633" s="110"/>
      <c r="I633" s="133" t="s">
        <v>407</v>
      </c>
      <c r="J633" s="154">
        <f t="shared" si="72"/>
        <v>0.51471523224725868</v>
      </c>
      <c r="K633" s="154">
        <f t="shared" si="72"/>
        <v>7.4999999999999997E-2</v>
      </c>
      <c r="L633" s="633">
        <f>L$623</f>
        <v>1200</v>
      </c>
      <c r="M633" s="111"/>
      <c r="N633" s="379">
        <f t="shared" si="57"/>
        <v>0.55221523224725866</v>
      </c>
      <c r="P633" s="379">
        <f t="shared" si="58"/>
        <v>0.4772152322472587</v>
      </c>
      <c r="S633" s="765">
        <f t="shared" si="59"/>
        <v>0.5</v>
      </c>
      <c r="T633" s="765">
        <f t="shared" si="60"/>
        <v>0.5</v>
      </c>
      <c r="AC633" s="112">
        <f t="shared" si="64"/>
        <v>1</v>
      </c>
      <c r="AD633" s="112">
        <f t="shared" si="6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customHeight="1" outlineLevel="2" x14ac:dyDescent="0.25">
      <c r="A634" s="136"/>
      <c r="B634" s="126"/>
      <c r="C634" s="108"/>
      <c r="D634" s="108"/>
      <c r="E634" s="108"/>
      <c r="F634" s="110"/>
      <c r="H634" s="138" t="s">
        <v>807</v>
      </c>
      <c r="I634" s="133" t="s">
        <v>398</v>
      </c>
      <c r="J634" s="1180">
        <f t="shared" ref="J634:K635" si="73">J$615</f>
        <v>0.68</v>
      </c>
      <c r="K634" s="1180">
        <f t="shared" si="73"/>
        <v>5.5E-2</v>
      </c>
      <c r="L634" s="914">
        <f>L$615</f>
        <v>150</v>
      </c>
      <c r="M634" s="111"/>
      <c r="N634" s="379">
        <f t="shared" si="57"/>
        <v>0.70750000000000002</v>
      </c>
      <c r="P634" s="379">
        <f t="shared" si="58"/>
        <v>0.65250000000000008</v>
      </c>
      <c r="S634" s="765">
        <f t="shared" si="59"/>
        <v>0.68</v>
      </c>
      <c r="T634" s="765">
        <f t="shared" si="60"/>
        <v>0.68</v>
      </c>
      <c r="AC634" s="112">
        <f t="shared" si="64"/>
        <v>2</v>
      </c>
      <c r="AD634" s="112">
        <f t="shared" si="6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customHeight="1" outlineLevel="2" x14ac:dyDescent="0.25">
      <c r="A635" s="136"/>
      <c r="B635" s="126"/>
      <c r="C635" s="108"/>
      <c r="D635" s="108"/>
      <c r="E635" s="108"/>
      <c r="F635" s="110"/>
      <c r="I635" s="133" t="s">
        <v>399</v>
      </c>
      <c r="J635" s="154">
        <f t="shared" si="73"/>
        <v>0.68</v>
      </c>
      <c r="K635" s="154">
        <f t="shared" si="73"/>
        <v>5.5E-2</v>
      </c>
      <c r="L635" s="633">
        <f>L$615</f>
        <v>150</v>
      </c>
      <c r="M635" s="111"/>
      <c r="N635" s="379">
        <f t="shared" si="57"/>
        <v>0.70750000000000002</v>
      </c>
      <c r="P635" s="379">
        <f t="shared" si="58"/>
        <v>0.65250000000000008</v>
      </c>
      <c r="S635" s="765">
        <f t="shared" si="59"/>
        <v>0.68</v>
      </c>
      <c r="T635" s="765">
        <f t="shared" si="60"/>
        <v>0.68</v>
      </c>
      <c r="AC635" s="112">
        <f t="shared" si="64"/>
        <v>2</v>
      </c>
      <c r="AD635" s="112">
        <f t="shared" si="6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customHeight="1" outlineLevel="2" x14ac:dyDescent="0.25">
      <c r="A636" s="136"/>
      <c r="B636" s="126"/>
      <c r="C636" s="108"/>
      <c r="D636" s="108"/>
      <c r="E636" s="108"/>
      <c r="F636" s="110"/>
      <c r="I636" s="133" t="s">
        <v>400</v>
      </c>
      <c r="J636" s="154">
        <f t="shared" ref="J636:K636" si="74">J$616</f>
        <v>0.68</v>
      </c>
      <c r="K636" s="154">
        <f t="shared" si="74"/>
        <v>5.5E-2</v>
      </c>
      <c r="L636" s="633">
        <f>L$616</f>
        <v>100</v>
      </c>
      <c r="M636" s="111"/>
      <c r="N636" s="379">
        <f t="shared" si="57"/>
        <v>0.70750000000000002</v>
      </c>
      <c r="P636" s="379">
        <f t="shared" si="58"/>
        <v>0.65250000000000008</v>
      </c>
      <c r="S636" s="765">
        <f t="shared" si="59"/>
        <v>0.68</v>
      </c>
      <c r="T636" s="765">
        <f t="shared" si="60"/>
        <v>0.68</v>
      </c>
      <c r="AC636" s="112">
        <f t="shared" si="64"/>
        <v>2</v>
      </c>
      <c r="AD636" s="112">
        <f t="shared" si="6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customHeight="1" outlineLevel="2" x14ac:dyDescent="0.25">
      <c r="A637" s="136"/>
      <c r="B637" s="126"/>
      <c r="C637" s="108"/>
      <c r="D637" s="108"/>
      <c r="E637" s="108"/>
      <c r="F637" s="110"/>
      <c r="I637" s="133" t="s">
        <v>401</v>
      </c>
      <c r="J637" s="154">
        <f t="shared" ref="J637:K637" si="75">J$617</f>
        <v>0.68</v>
      </c>
      <c r="K637" s="154">
        <f t="shared" si="75"/>
        <v>5.5E-2</v>
      </c>
      <c r="L637" s="633">
        <f>L$617</f>
        <v>200</v>
      </c>
      <c r="M637" s="111"/>
      <c r="N637" s="379">
        <f t="shared" si="57"/>
        <v>0.70750000000000002</v>
      </c>
      <c r="P637" s="379">
        <f t="shared" si="58"/>
        <v>0.65250000000000008</v>
      </c>
      <c r="S637" s="765">
        <f t="shared" si="59"/>
        <v>0.70000000000000007</v>
      </c>
      <c r="T637" s="765">
        <f t="shared" si="60"/>
        <v>0.68</v>
      </c>
      <c r="AC637" s="112">
        <f t="shared" si="64"/>
        <v>2</v>
      </c>
      <c r="AD637" s="112">
        <f t="shared" si="6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customHeight="1" outlineLevel="2" x14ac:dyDescent="0.25">
      <c r="A638" s="136"/>
      <c r="B638" s="126"/>
      <c r="C638" s="108"/>
      <c r="D638" s="108"/>
      <c r="E638" s="108"/>
      <c r="F638" s="110"/>
      <c r="I638" s="133" t="s">
        <v>402</v>
      </c>
      <c r="J638" s="154">
        <f t="shared" ref="J638:K638" si="76">J$618</f>
        <v>0.66</v>
      </c>
      <c r="K638" s="154">
        <f t="shared" si="76"/>
        <v>8.5000000000000006E-2</v>
      </c>
      <c r="L638" s="633">
        <f>L$618</f>
        <v>300</v>
      </c>
      <c r="M638" s="111"/>
      <c r="N638" s="379">
        <f t="shared" si="57"/>
        <v>0.70250000000000001</v>
      </c>
      <c r="P638" s="379">
        <f t="shared" si="58"/>
        <v>0.61750000000000005</v>
      </c>
      <c r="S638" s="765">
        <f t="shared" si="59"/>
        <v>0.74</v>
      </c>
      <c r="T638" s="765">
        <f t="shared" si="60"/>
        <v>0.65999999999999992</v>
      </c>
      <c r="AC638" s="112">
        <f t="shared" si="64"/>
        <v>2</v>
      </c>
      <c r="AD638" s="112">
        <f t="shared" si="6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customHeight="1" outlineLevel="2" x14ac:dyDescent="0.25">
      <c r="A639" s="136"/>
      <c r="B639" s="126"/>
      <c r="C639" s="108"/>
      <c r="D639" s="108"/>
      <c r="E639" s="108"/>
      <c r="F639" s="110"/>
      <c r="I639" s="133" t="s">
        <v>403</v>
      </c>
      <c r="J639" s="154">
        <f t="shared" ref="J639:K639" si="77">J$619</f>
        <v>0.64</v>
      </c>
      <c r="K639" s="154">
        <f t="shared" si="77"/>
        <v>0.185</v>
      </c>
      <c r="L639" s="633">
        <f>L$619</f>
        <v>1000</v>
      </c>
      <c r="M639" s="111"/>
      <c r="N639" s="379">
        <f t="shared" si="57"/>
        <v>0.73250000000000004</v>
      </c>
      <c r="P639" s="379">
        <f t="shared" si="58"/>
        <v>0.54749999999999999</v>
      </c>
      <c r="S639" s="765">
        <f t="shared" si="59"/>
        <v>0.74</v>
      </c>
      <c r="T639" s="765">
        <f t="shared" si="60"/>
        <v>0.55999999999999994</v>
      </c>
      <c r="AC639" s="112">
        <f t="shared" si="64"/>
        <v>2</v>
      </c>
      <c r="AD639" s="112">
        <f t="shared" si="6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customHeight="1" outlineLevel="2" x14ac:dyDescent="0.25">
      <c r="A640" s="136"/>
      <c r="B640" s="126"/>
      <c r="C640" s="108"/>
      <c r="D640" s="108"/>
      <c r="E640" s="108"/>
      <c r="F640" s="110"/>
      <c r="I640" s="133" t="s">
        <v>404</v>
      </c>
      <c r="J640" s="154">
        <f t="shared" ref="J640:K640" si="78">AVERAGE(J$620:J$621)</f>
        <v>0.57488824562535323</v>
      </c>
      <c r="K640" s="154">
        <f t="shared" si="78"/>
        <v>0.15</v>
      </c>
      <c r="L640" s="633">
        <f>AVERAGE(L$620:L$621)</f>
        <v>3750</v>
      </c>
      <c r="M640" s="111"/>
      <c r="N640" s="379">
        <f t="shared" si="57"/>
        <v>0.64988824562535319</v>
      </c>
      <c r="P640" s="379">
        <f t="shared" si="58"/>
        <v>0.49988824562535322</v>
      </c>
      <c r="S640" s="765">
        <f t="shared" si="59"/>
        <v>0.55999999999999994</v>
      </c>
      <c r="T640" s="765">
        <f t="shared" si="60"/>
        <v>0.40999999999999992</v>
      </c>
      <c r="AC640" s="112">
        <f t="shared" si="64"/>
        <v>2</v>
      </c>
      <c r="AD640" s="112">
        <f t="shared" si="6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customHeight="1" outlineLevel="2" x14ac:dyDescent="0.25">
      <c r="A641" s="136"/>
      <c r="B641" s="126"/>
      <c r="C641" s="108"/>
      <c r="D641" s="108"/>
      <c r="E641" s="108"/>
      <c r="F641" s="110"/>
      <c r="I641" s="133" t="s">
        <v>405</v>
      </c>
      <c r="J641" s="154">
        <f t="shared" ref="J641:K641" si="79">J$622</f>
        <v>0.53593591918065975</v>
      </c>
      <c r="K641" s="154">
        <f t="shared" si="79"/>
        <v>0.105</v>
      </c>
      <c r="L641" s="633">
        <f>L$622</f>
        <v>2200</v>
      </c>
      <c r="M641" s="111"/>
      <c r="N641" s="379">
        <f t="shared" si="57"/>
        <v>0.58843591918065974</v>
      </c>
      <c r="P641" s="379">
        <f t="shared" si="58"/>
        <v>0.48343591918065976</v>
      </c>
      <c r="S641" s="765">
        <f t="shared" si="59"/>
        <v>0.54999999999999993</v>
      </c>
      <c r="T641" s="765">
        <f t="shared" si="60"/>
        <v>0.54999999999999993</v>
      </c>
      <c r="AC641" s="112">
        <f t="shared" si="64"/>
        <v>2</v>
      </c>
      <c r="AD641" s="112">
        <f t="shared" si="6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customHeight="1" outlineLevel="2" x14ac:dyDescent="0.25">
      <c r="A642" s="136"/>
      <c r="B642" s="126"/>
      <c r="C642" s="108"/>
      <c r="D642" s="108"/>
      <c r="E642" s="108"/>
      <c r="F642" s="110"/>
      <c r="I642" s="133" t="s">
        <v>406</v>
      </c>
      <c r="J642" s="154">
        <f t="shared" ref="J642:K643" si="80">J$623</f>
        <v>0.51471523224725868</v>
      </c>
      <c r="K642" s="154">
        <f t="shared" si="80"/>
        <v>7.4999999999999997E-2</v>
      </c>
      <c r="L642" s="633">
        <f>L$623</f>
        <v>1200</v>
      </c>
      <c r="M642" s="111"/>
      <c r="N642" s="379">
        <f t="shared" si="57"/>
        <v>0.55221523224725866</v>
      </c>
      <c r="P642" s="379">
        <f t="shared" si="58"/>
        <v>0.4772152322472587</v>
      </c>
      <c r="S642" s="765">
        <f t="shared" si="59"/>
        <v>0.53</v>
      </c>
      <c r="T642" s="765">
        <f t="shared" si="60"/>
        <v>0.53</v>
      </c>
      <c r="AC642" s="112">
        <f t="shared" si="64"/>
        <v>2</v>
      </c>
      <c r="AD642" s="112">
        <f t="shared" si="6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customHeight="1" outlineLevel="2" x14ac:dyDescent="0.25">
      <c r="A643" s="136"/>
      <c r="B643" s="126"/>
      <c r="C643" s="108"/>
      <c r="D643" s="108"/>
      <c r="E643" s="108"/>
      <c r="F643" s="110"/>
      <c r="I643" s="133" t="s">
        <v>407</v>
      </c>
      <c r="J643" s="154">
        <f t="shared" si="80"/>
        <v>0.51471523224725868</v>
      </c>
      <c r="K643" s="154">
        <f t="shared" si="80"/>
        <v>7.4999999999999997E-2</v>
      </c>
      <c r="L643" s="633">
        <f>L$623</f>
        <v>1200</v>
      </c>
      <c r="M643" s="111"/>
      <c r="N643" s="379">
        <f t="shared" si="57"/>
        <v>0.55221523224725866</v>
      </c>
      <c r="P643" s="379">
        <f t="shared" si="58"/>
        <v>0.4772152322472587</v>
      </c>
      <c r="S643" s="765">
        <f t="shared" si="59"/>
        <v>0.5</v>
      </c>
      <c r="T643" s="765">
        <f t="shared" si="60"/>
        <v>0.5</v>
      </c>
      <c r="AC643" s="112">
        <f t="shared" si="64"/>
        <v>2</v>
      </c>
      <c r="AD643" s="112">
        <f t="shared" si="6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customHeight="1" outlineLevel="2" x14ac:dyDescent="0.25">
      <c r="A644" s="136"/>
      <c r="B644" s="126"/>
      <c r="C644" s="108"/>
      <c r="D644" s="108"/>
      <c r="E644" s="108"/>
      <c r="F644" s="110"/>
      <c r="H644" s="138" t="s">
        <v>808</v>
      </c>
      <c r="I644" s="133" t="s">
        <v>398</v>
      </c>
      <c r="J644" s="1180">
        <f t="shared" ref="J644:K645" si="81">J$615</f>
        <v>0.68</v>
      </c>
      <c r="K644" s="1180">
        <f t="shared" si="81"/>
        <v>5.5E-2</v>
      </c>
      <c r="L644" s="914">
        <f>L$615</f>
        <v>150</v>
      </c>
      <c r="M644" s="111"/>
      <c r="N644" s="379">
        <f t="shared" si="57"/>
        <v>0.70750000000000002</v>
      </c>
      <c r="P644" s="379">
        <f t="shared" si="58"/>
        <v>0.65250000000000008</v>
      </c>
      <c r="S644" s="765">
        <f t="shared" si="59"/>
        <v>0.68</v>
      </c>
      <c r="T644" s="765">
        <f t="shared" si="60"/>
        <v>0.68</v>
      </c>
      <c r="AC644" s="112">
        <f t="shared" si="64"/>
        <v>3</v>
      </c>
      <c r="AD644" s="112">
        <f t="shared" si="6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customHeight="1" outlineLevel="2" x14ac:dyDescent="0.25">
      <c r="A645" s="136"/>
      <c r="B645" s="126"/>
      <c r="C645" s="108"/>
      <c r="D645" s="108"/>
      <c r="E645" s="108"/>
      <c r="F645" s="110"/>
      <c r="I645" s="133" t="s">
        <v>399</v>
      </c>
      <c r="J645" s="154">
        <f t="shared" si="81"/>
        <v>0.68</v>
      </c>
      <c r="K645" s="154">
        <f t="shared" si="81"/>
        <v>5.5E-2</v>
      </c>
      <c r="L645" s="633">
        <f>L$615</f>
        <v>150</v>
      </c>
      <c r="M645" s="111"/>
      <c r="N645" s="379">
        <f t="shared" si="57"/>
        <v>0.70750000000000002</v>
      </c>
      <c r="P645" s="379">
        <f t="shared" si="58"/>
        <v>0.65250000000000008</v>
      </c>
      <c r="S645" s="765">
        <f t="shared" si="59"/>
        <v>0.68</v>
      </c>
      <c r="T645" s="765">
        <f t="shared" si="60"/>
        <v>0.68</v>
      </c>
      <c r="AC645" s="112">
        <f t="shared" si="64"/>
        <v>3</v>
      </c>
      <c r="AD645" s="112">
        <f t="shared" si="6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customHeight="1" outlineLevel="2" x14ac:dyDescent="0.25">
      <c r="A646" s="136"/>
      <c r="B646" s="126"/>
      <c r="C646" s="108"/>
      <c r="D646" s="108"/>
      <c r="E646" s="108"/>
      <c r="F646" s="110"/>
      <c r="I646" s="133" t="s">
        <v>400</v>
      </c>
      <c r="J646" s="154">
        <f t="shared" ref="J646:K646" si="82">J$616</f>
        <v>0.68</v>
      </c>
      <c r="K646" s="154">
        <f t="shared" si="82"/>
        <v>5.5E-2</v>
      </c>
      <c r="L646" s="633">
        <f>L$616</f>
        <v>100</v>
      </c>
      <c r="M646" s="111"/>
      <c r="N646" s="379">
        <f t="shared" si="57"/>
        <v>0.70750000000000002</v>
      </c>
      <c r="P646" s="379">
        <f t="shared" si="58"/>
        <v>0.65250000000000008</v>
      </c>
      <c r="S646" s="765">
        <f t="shared" si="59"/>
        <v>0.68</v>
      </c>
      <c r="T646" s="765">
        <f t="shared" ref="T646:T677" si="83">MIN($J510:$R510)+$T510-INDEX(DigSpread,$AD646+1,1)</f>
        <v>0.68</v>
      </c>
      <c r="AC646" s="112">
        <f t="shared" si="64"/>
        <v>3</v>
      </c>
      <c r="AD646" s="112">
        <f t="shared" si="6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customHeight="1" outlineLevel="2" x14ac:dyDescent="0.25">
      <c r="A647" s="136"/>
      <c r="B647" s="126"/>
      <c r="C647" s="108"/>
      <c r="D647" s="108"/>
      <c r="E647" s="108"/>
      <c r="F647" s="110"/>
      <c r="I647" s="133" t="s">
        <v>401</v>
      </c>
      <c r="J647" s="154">
        <f t="shared" ref="J647:K647" si="84">J$617</f>
        <v>0.68</v>
      </c>
      <c r="K647" s="154">
        <f t="shared" si="84"/>
        <v>5.5E-2</v>
      </c>
      <c r="L647" s="633">
        <f>L$617</f>
        <v>200</v>
      </c>
      <c r="M647" s="111"/>
      <c r="N647" s="379">
        <f t="shared" si="57"/>
        <v>0.70750000000000002</v>
      </c>
      <c r="P647" s="379">
        <f t="shared" si="58"/>
        <v>0.65250000000000008</v>
      </c>
      <c r="S647" s="765">
        <f t="shared" si="59"/>
        <v>0.70000000000000007</v>
      </c>
      <c r="T647" s="765">
        <f t="shared" si="83"/>
        <v>0.68</v>
      </c>
      <c r="AC647" s="112">
        <f t="shared" si="64"/>
        <v>3</v>
      </c>
      <c r="AD647" s="112">
        <f t="shared" si="6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customHeight="1" outlineLevel="2" x14ac:dyDescent="0.25">
      <c r="A648" s="136"/>
      <c r="B648" s="126"/>
      <c r="C648" s="108"/>
      <c r="D648" s="108"/>
      <c r="E648" s="108"/>
      <c r="F648" s="110"/>
      <c r="I648" s="133" t="s">
        <v>402</v>
      </c>
      <c r="J648" s="154">
        <f t="shared" ref="J648:K648" si="85">J$618</f>
        <v>0.66</v>
      </c>
      <c r="K648" s="154">
        <f t="shared" si="85"/>
        <v>8.5000000000000006E-2</v>
      </c>
      <c r="L648" s="633">
        <f>L$618</f>
        <v>300</v>
      </c>
      <c r="M648" s="111"/>
      <c r="N648" s="379">
        <f t="shared" si="57"/>
        <v>0.70250000000000001</v>
      </c>
      <c r="P648" s="379">
        <f t="shared" si="58"/>
        <v>0.61750000000000005</v>
      </c>
      <c r="S648" s="765">
        <f t="shared" si="59"/>
        <v>0.72</v>
      </c>
      <c r="T648" s="765">
        <f t="shared" si="83"/>
        <v>0.6399999999999999</v>
      </c>
      <c r="AC648" s="112">
        <f t="shared" si="64"/>
        <v>3</v>
      </c>
      <c r="AD648" s="112">
        <f t="shared" si="6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customHeight="1" outlineLevel="2" x14ac:dyDescent="0.25">
      <c r="A649" s="136"/>
      <c r="B649" s="126"/>
      <c r="C649" s="108"/>
      <c r="D649" s="108"/>
      <c r="E649" s="108"/>
      <c r="F649" s="110"/>
      <c r="I649" s="133" t="s">
        <v>403</v>
      </c>
      <c r="J649" s="154">
        <f t="shared" ref="J649:K649" si="86">J$619</f>
        <v>0.64</v>
      </c>
      <c r="K649" s="154">
        <f t="shared" si="86"/>
        <v>0.185</v>
      </c>
      <c r="L649" s="633">
        <f>L$619</f>
        <v>1000</v>
      </c>
      <c r="M649" s="111"/>
      <c r="N649" s="379">
        <f t="shared" si="57"/>
        <v>0.73250000000000004</v>
      </c>
      <c r="P649" s="379">
        <f t="shared" si="58"/>
        <v>0.54749999999999999</v>
      </c>
      <c r="S649" s="765">
        <f t="shared" si="59"/>
        <v>0.72</v>
      </c>
      <c r="T649" s="765">
        <f t="shared" si="83"/>
        <v>0.53999999999999992</v>
      </c>
      <c r="AC649" s="112">
        <f t="shared" si="64"/>
        <v>3</v>
      </c>
      <c r="AD649" s="112">
        <f t="shared" si="6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customHeight="1" outlineLevel="2" x14ac:dyDescent="0.25">
      <c r="A650" s="136"/>
      <c r="B650" s="126"/>
      <c r="C650" s="108"/>
      <c r="D650" s="108"/>
      <c r="E650" s="108"/>
      <c r="F650" s="110"/>
      <c r="I650" s="133" t="s">
        <v>404</v>
      </c>
      <c r="J650" s="154">
        <f t="shared" ref="J650:K650" si="87">AVERAGE(J$620:J$621)</f>
        <v>0.57488824562535323</v>
      </c>
      <c r="K650" s="154">
        <f t="shared" si="87"/>
        <v>0.15</v>
      </c>
      <c r="L650" s="633">
        <f>AVERAGE(L$620:L$621)</f>
        <v>3750</v>
      </c>
      <c r="M650" s="111"/>
      <c r="N650" s="379">
        <f t="shared" si="57"/>
        <v>0.64988824562535319</v>
      </c>
      <c r="P650" s="379">
        <f t="shared" si="58"/>
        <v>0.49988824562535322</v>
      </c>
      <c r="S650" s="765">
        <f t="shared" si="59"/>
        <v>0.55999999999999994</v>
      </c>
      <c r="T650" s="765">
        <f t="shared" si="83"/>
        <v>0.40999999999999992</v>
      </c>
      <c r="AC650" s="112">
        <f t="shared" si="64"/>
        <v>3</v>
      </c>
      <c r="AD650" s="112">
        <f t="shared" si="6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customHeight="1" outlineLevel="2" x14ac:dyDescent="0.25">
      <c r="A651" s="136"/>
      <c r="B651" s="126"/>
      <c r="C651" s="108"/>
      <c r="D651" s="108"/>
      <c r="E651" s="108"/>
      <c r="F651" s="110"/>
      <c r="I651" s="133" t="s">
        <v>405</v>
      </c>
      <c r="J651" s="154">
        <f t="shared" ref="J651:K651" si="88">J$622</f>
        <v>0.53593591918065975</v>
      </c>
      <c r="K651" s="154">
        <f t="shared" si="88"/>
        <v>0.105</v>
      </c>
      <c r="L651" s="633">
        <f>L$622</f>
        <v>2200</v>
      </c>
      <c r="M651" s="111"/>
      <c r="N651" s="379">
        <f t="shared" si="57"/>
        <v>0.58843591918065974</v>
      </c>
      <c r="P651" s="379">
        <f t="shared" si="58"/>
        <v>0.48343591918065976</v>
      </c>
      <c r="S651" s="765">
        <f t="shared" si="59"/>
        <v>0.54999999999999993</v>
      </c>
      <c r="T651" s="765">
        <f t="shared" si="83"/>
        <v>0.54999999999999993</v>
      </c>
      <c r="AC651" s="112">
        <f t="shared" si="64"/>
        <v>3</v>
      </c>
      <c r="AD651" s="112">
        <f t="shared" si="6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customHeight="1" outlineLevel="2" x14ac:dyDescent="0.25">
      <c r="A652" s="136"/>
      <c r="B652" s="126"/>
      <c r="C652" s="108"/>
      <c r="D652" s="108"/>
      <c r="E652" s="108"/>
      <c r="F652" s="110"/>
      <c r="I652" s="133" t="s">
        <v>406</v>
      </c>
      <c r="J652" s="154">
        <f t="shared" ref="J652:K653" si="89">J$623</f>
        <v>0.51471523224725868</v>
      </c>
      <c r="K652" s="154">
        <f t="shared" si="89"/>
        <v>7.4999999999999997E-2</v>
      </c>
      <c r="L652" s="633">
        <f>L$623</f>
        <v>1200</v>
      </c>
      <c r="M652" s="111"/>
      <c r="N652" s="379">
        <f t="shared" si="57"/>
        <v>0.55221523224725866</v>
      </c>
      <c r="P652" s="379">
        <f t="shared" si="58"/>
        <v>0.4772152322472587</v>
      </c>
      <c r="S652" s="765">
        <f t="shared" si="59"/>
        <v>0.53</v>
      </c>
      <c r="T652" s="765">
        <f t="shared" si="83"/>
        <v>0.53</v>
      </c>
      <c r="AC652" s="112">
        <f t="shared" si="64"/>
        <v>3</v>
      </c>
      <c r="AD652" s="112">
        <f t="shared" si="6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customHeight="1" outlineLevel="2" x14ac:dyDescent="0.25">
      <c r="A653" s="136"/>
      <c r="B653" s="126"/>
      <c r="C653" s="108"/>
      <c r="D653" s="108"/>
      <c r="E653" s="108"/>
      <c r="F653" s="110"/>
      <c r="I653" s="133" t="s">
        <v>407</v>
      </c>
      <c r="J653" s="154">
        <f t="shared" si="89"/>
        <v>0.51471523224725868</v>
      </c>
      <c r="K653" s="154">
        <f t="shared" si="89"/>
        <v>7.4999999999999997E-2</v>
      </c>
      <c r="L653" s="633">
        <f>L$623</f>
        <v>1200</v>
      </c>
      <c r="M653" s="111"/>
      <c r="N653" s="379">
        <f t="shared" si="57"/>
        <v>0.55221523224725866</v>
      </c>
      <c r="P653" s="379">
        <f t="shared" si="58"/>
        <v>0.4772152322472587</v>
      </c>
      <c r="S653" s="765">
        <f t="shared" si="59"/>
        <v>0.5</v>
      </c>
      <c r="T653" s="765">
        <f t="shared" si="83"/>
        <v>0.5</v>
      </c>
      <c r="AC653" s="112">
        <f t="shared" si="64"/>
        <v>3</v>
      </c>
      <c r="AD653" s="112">
        <f t="shared" si="6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customHeight="1" outlineLevel="2" x14ac:dyDescent="0.25">
      <c r="A654" s="136"/>
      <c r="B654" s="126"/>
      <c r="C654" s="108"/>
      <c r="D654" s="108"/>
      <c r="E654" s="108"/>
      <c r="F654" s="110"/>
      <c r="H654" s="138" t="s">
        <v>809</v>
      </c>
      <c r="I654" s="133" t="s">
        <v>398</v>
      </c>
      <c r="J654" s="1180">
        <f t="shared" ref="J654:K655" si="90">J$615</f>
        <v>0.68</v>
      </c>
      <c r="K654" s="1180">
        <f t="shared" si="90"/>
        <v>5.5E-2</v>
      </c>
      <c r="L654" s="914">
        <f>L$615</f>
        <v>150</v>
      </c>
      <c r="M654" s="111"/>
      <c r="N654" s="379">
        <f t="shared" si="57"/>
        <v>0.70750000000000002</v>
      </c>
      <c r="P654" s="379">
        <f t="shared" si="58"/>
        <v>0.65250000000000008</v>
      </c>
      <c r="S654" s="765">
        <f t="shared" si="59"/>
        <v>0.68</v>
      </c>
      <c r="T654" s="765">
        <f t="shared" si="83"/>
        <v>0.68</v>
      </c>
      <c r="AC654" s="112">
        <f t="shared" si="64"/>
        <v>4</v>
      </c>
      <c r="AD654" s="112">
        <f t="shared" si="6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customHeight="1" outlineLevel="2" x14ac:dyDescent="0.25">
      <c r="A655" s="136"/>
      <c r="B655" s="126"/>
      <c r="C655" s="108"/>
      <c r="D655" s="108"/>
      <c r="E655" s="108"/>
      <c r="F655" s="110"/>
      <c r="I655" s="133" t="s">
        <v>399</v>
      </c>
      <c r="J655" s="154">
        <f t="shared" si="90"/>
        <v>0.68</v>
      </c>
      <c r="K655" s="154">
        <f t="shared" si="90"/>
        <v>5.5E-2</v>
      </c>
      <c r="L655" s="633">
        <f>L$615</f>
        <v>150</v>
      </c>
      <c r="M655" s="111"/>
      <c r="N655" s="379">
        <f t="shared" si="57"/>
        <v>0.70750000000000002</v>
      </c>
      <c r="P655" s="379">
        <f t="shared" si="58"/>
        <v>0.65250000000000008</v>
      </c>
      <c r="S655" s="765">
        <f t="shared" si="59"/>
        <v>0.68</v>
      </c>
      <c r="T655" s="765">
        <f t="shared" si="83"/>
        <v>0.68</v>
      </c>
      <c r="AC655" s="112">
        <f t="shared" si="64"/>
        <v>4</v>
      </c>
      <c r="AD655" s="112">
        <f t="shared" si="6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customHeight="1" outlineLevel="2" x14ac:dyDescent="0.25">
      <c r="A656" s="136"/>
      <c r="B656" s="126"/>
      <c r="C656" s="108"/>
      <c r="D656" s="108"/>
      <c r="E656" s="108"/>
      <c r="F656" s="110"/>
      <c r="I656" s="133" t="s">
        <v>400</v>
      </c>
      <c r="J656" s="154">
        <f t="shared" ref="J656:K656" si="91">J$616</f>
        <v>0.68</v>
      </c>
      <c r="K656" s="154">
        <f t="shared" si="91"/>
        <v>5.5E-2</v>
      </c>
      <c r="L656" s="633">
        <f>L$616</f>
        <v>100</v>
      </c>
      <c r="M656" s="111"/>
      <c r="N656" s="379">
        <f t="shared" si="57"/>
        <v>0.70750000000000002</v>
      </c>
      <c r="P656" s="379">
        <f t="shared" si="58"/>
        <v>0.65250000000000008</v>
      </c>
      <c r="S656" s="765">
        <f t="shared" si="59"/>
        <v>0.68</v>
      </c>
      <c r="T656" s="765">
        <f t="shared" si="83"/>
        <v>0.68</v>
      </c>
      <c r="AC656" s="112">
        <f t="shared" si="64"/>
        <v>4</v>
      </c>
      <c r="AD656" s="112">
        <f t="shared" si="6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customHeight="1" outlineLevel="2" x14ac:dyDescent="0.25">
      <c r="A657" s="136"/>
      <c r="B657" s="126"/>
      <c r="C657" s="108"/>
      <c r="D657" s="108"/>
      <c r="E657" s="108"/>
      <c r="F657" s="110"/>
      <c r="I657" s="133" t="s">
        <v>401</v>
      </c>
      <c r="J657" s="154">
        <f t="shared" ref="J657:K657" si="92">J$617</f>
        <v>0.68</v>
      </c>
      <c r="K657" s="154">
        <f t="shared" si="92"/>
        <v>5.5E-2</v>
      </c>
      <c r="L657" s="633">
        <f>L$617</f>
        <v>200</v>
      </c>
      <c r="M657" s="111"/>
      <c r="N657" s="379">
        <f t="shared" si="57"/>
        <v>0.70750000000000002</v>
      </c>
      <c r="P657" s="379">
        <f t="shared" si="58"/>
        <v>0.65250000000000008</v>
      </c>
      <c r="S657" s="765">
        <f t="shared" si="59"/>
        <v>0.70000000000000007</v>
      </c>
      <c r="T657" s="765">
        <f t="shared" si="83"/>
        <v>0.68</v>
      </c>
      <c r="AC657" s="112">
        <f t="shared" si="64"/>
        <v>4</v>
      </c>
      <c r="AD657" s="112">
        <f t="shared" si="6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customHeight="1" outlineLevel="2" x14ac:dyDescent="0.25">
      <c r="A658" s="136"/>
      <c r="B658" s="126"/>
      <c r="C658" s="108"/>
      <c r="D658" s="108"/>
      <c r="E658" s="108"/>
      <c r="F658" s="110"/>
      <c r="I658" s="133" t="s">
        <v>402</v>
      </c>
      <c r="J658" s="154">
        <f t="shared" ref="J658:K658" si="93">J$618</f>
        <v>0.66</v>
      </c>
      <c r="K658" s="154">
        <f t="shared" si="93"/>
        <v>8.5000000000000006E-2</v>
      </c>
      <c r="L658" s="633">
        <f>L$618</f>
        <v>300</v>
      </c>
      <c r="M658" s="111"/>
      <c r="N658" s="379">
        <f t="shared" si="57"/>
        <v>0.70250000000000001</v>
      </c>
      <c r="P658" s="379">
        <f t="shared" si="58"/>
        <v>0.61750000000000005</v>
      </c>
      <c r="S658" s="765">
        <f t="shared" si="59"/>
        <v>0.73</v>
      </c>
      <c r="T658" s="765">
        <f t="shared" si="83"/>
        <v>0.64999999999999991</v>
      </c>
      <c r="AC658" s="112">
        <f t="shared" si="64"/>
        <v>4</v>
      </c>
      <c r="AD658" s="112">
        <f t="shared" si="6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customHeight="1" outlineLevel="2" x14ac:dyDescent="0.25">
      <c r="A659" s="136"/>
      <c r="B659" s="126"/>
      <c r="C659" s="108"/>
      <c r="D659" s="108"/>
      <c r="E659" s="108"/>
      <c r="F659" s="110"/>
      <c r="I659" s="133" t="s">
        <v>403</v>
      </c>
      <c r="J659" s="154">
        <f t="shared" ref="J659:K659" si="94">J$619</f>
        <v>0.64</v>
      </c>
      <c r="K659" s="154">
        <f t="shared" si="94"/>
        <v>0.185</v>
      </c>
      <c r="L659" s="633">
        <f>L$619</f>
        <v>1000</v>
      </c>
      <c r="M659" s="111"/>
      <c r="N659" s="379">
        <f t="shared" si="57"/>
        <v>0.73250000000000004</v>
      </c>
      <c r="P659" s="379">
        <f t="shared" si="58"/>
        <v>0.54749999999999999</v>
      </c>
      <c r="S659" s="765">
        <f t="shared" si="59"/>
        <v>0.73</v>
      </c>
      <c r="T659" s="765">
        <f t="shared" si="83"/>
        <v>0.54999999999999993</v>
      </c>
      <c r="AC659" s="112">
        <f t="shared" si="64"/>
        <v>4</v>
      </c>
      <c r="AD659" s="112">
        <f t="shared" si="6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customHeight="1" outlineLevel="2" x14ac:dyDescent="0.25">
      <c r="A660" s="136"/>
      <c r="B660" s="126"/>
      <c r="C660" s="108"/>
      <c r="D660" s="108"/>
      <c r="E660" s="108"/>
      <c r="F660" s="110"/>
      <c r="I660" s="133" t="s">
        <v>404</v>
      </c>
      <c r="J660" s="154">
        <f t="shared" ref="J660:K660" si="95">AVERAGE(J$620:J$621)</f>
        <v>0.57488824562535323</v>
      </c>
      <c r="K660" s="154">
        <f t="shared" si="95"/>
        <v>0.15</v>
      </c>
      <c r="L660" s="633">
        <f>AVERAGE(L$620:L$621)</f>
        <v>3750</v>
      </c>
      <c r="M660" s="111"/>
      <c r="N660" s="379">
        <f t="shared" si="57"/>
        <v>0.64988824562535319</v>
      </c>
      <c r="P660" s="379">
        <f t="shared" si="58"/>
        <v>0.49988824562535322</v>
      </c>
      <c r="S660" s="765">
        <f t="shared" si="59"/>
        <v>0.55999999999999994</v>
      </c>
      <c r="T660" s="765">
        <f t="shared" si="83"/>
        <v>0.40999999999999992</v>
      </c>
      <c r="AC660" s="112">
        <f t="shared" si="64"/>
        <v>4</v>
      </c>
      <c r="AD660" s="112">
        <f t="shared" si="6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customHeight="1" outlineLevel="2" x14ac:dyDescent="0.25">
      <c r="A661" s="136"/>
      <c r="B661" s="126"/>
      <c r="C661" s="108"/>
      <c r="D661" s="108"/>
      <c r="E661" s="108"/>
      <c r="F661" s="110"/>
      <c r="I661" s="133" t="s">
        <v>405</v>
      </c>
      <c r="J661" s="154">
        <f t="shared" ref="J661:K661" si="96">J$622</f>
        <v>0.53593591918065975</v>
      </c>
      <c r="K661" s="154">
        <f t="shared" si="96"/>
        <v>0.105</v>
      </c>
      <c r="L661" s="633">
        <f>L$622</f>
        <v>2200</v>
      </c>
      <c r="M661" s="111"/>
      <c r="N661" s="379">
        <f t="shared" si="57"/>
        <v>0.58843591918065974</v>
      </c>
      <c r="P661" s="379">
        <f t="shared" si="58"/>
        <v>0.48343591918065976</v>
      </c>
      <c r="S661" s="765">
        <f t="shared" si="59"/>
        <v>0.54999999999999993</v>
      </c>
      <c r="T661" s="765">
        <f t="shared" si="83"/>
        <v>0.54999999999999993</v>
      </c>
      <c r="AC661" s="112">
        <f t="shared" si="64"/>
        <v>4</v>
      </c>
      <c r="AD661" s="112">
        <f t="shared" si="6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customHeight="1" outlineLevel="2" x14ac:dyDescent="0.25">
      <c r="A662" s="136"/>
      <c r="B662" s="126"/>
      <c r="C662" s="108"/>
      <c r="D662" s="108"/>
      <c r="E662" s="108"/>
      <c r="F662" s="110"/>
      <c r="I662" s="133" t="s">
        <v>406</v>
      </c>
      <c r="J662" s="154">
        <f t="shared" ref="J662:K663" si="97">J$623</f>
        <v>0.51471523224725868</v>
      </c>
      <c r="K662" s="154">
        <f t="shared" si="97"/>
        <v>7.4999999999999997E-2</v>
      </c>
      <c r="L662" s="633">
        <f>L$623</f>
        <v>1200</v>
      </c>
      <c r="M662" s="111"/>
      <c r="N662" s="379">
        <f t="shared" si="57"/>
        <v>0.55221523224725866</v>
      </c>
      <c r="P662" s="379">
        <f t="shared" si="58"/>
        <v>0.4772152322472587</v>
      </c>
      <c r="S662" s="765">
        <f t="shared" si="59"/>
        <v>0.53</v>
      </c>
      <c r="T662" s="765">
        <f t="shared" si="83"/>
        <v>0.53</v>
      </c>
      <c r="AC662" s="112">
        <f t="shared" si="64"/>
        <v>4</v>
      </c>
      <c r="AD662" s="112">
        <f t="shared" si="6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customHeight="1" outlineLevel="2" x14ac:dyDescent="0.25">
      <c r="A663" s="136"/>
      <c r="B663" s="126"/>
      <c r="C663" s="108"/>
      <c r="D663" s="108"/>
      <c r="E663" s="108"/>
      <c r="F663" s="110"/>
      <c r="I663" s="133" t="s">
        <v>407</v>
      </c>
      <c r="J663" s="154">
        <f t="shared" si="97"/>
        <v>0.51471523224725868</v>
      </c>
      <c r="K663" s="154">
        <f t="shared" si="97"/>
        <v>7.4999999999999997E-2</v>
      </c>
      <c r="L663" s="633">
        <f>L$623</f>
        <v>1200</v>
      </c>
      <c r="M663" s="111"/>
      <c r="N663" s="379">
        <f t="shared" si="57"/>
        <v>0.55221523224725866</v>
      </c>
      <c r="P663" s="379">
        <f t="shared" si="58"/>
        <v>0.4772152322472587</v>
      </c>
      <c r="S663" s="765">
        <f t="shared" si="59"/>
        <v>0.5</v>
      </c>
      <c r="T663" s="765">
        <f t="shared" si="83"/>
        <v>0.5</v>
      </c>
      <c r="AC663" s="112">
        <f t="shared" si="64"/>
        <v>4</v>
      </c>
      <c r="AD663" s="112">
        <f t="shared" si="6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customHeight="1" outlineLevel="2" x14ac:dyDescent="0.25">
      <c r="A664" s="136"/>
      <c r="B664" s="126"/>
      <c r="C664" s="108"/>
      <c r="D664" s="108"/>
      <c r="E664" s="108"/>
      <c r="F664" s="110"/>
      <c r="H664" s="138" t="s">
        <v>810</v>
      </c>
      <c r="I664" s="133" t="s">
        <v>398</v>
      </c>
      <c r="J664" s="1180">
        <f t="shared" ref="J664:K664" si="98">J$614</f>
        <v>0.5</v>
      </c>
      <c r="K664" s="1180">
        <f t="shared" si="98"/>
        <v>5.5E-2</v>
      </c>
      <c r="L664" s="914">
        <f>L$614</f>
        <v>850</v>
      </c>
      <c r="M664" s="111"/>
      <c r="N664" s="379">
        <f t="shared" si="57"/>
        <v>0.52749999999999997</v>
      </c>
      <c r="P664" s="379">
        <f t="shared" si="58"/>
        <v>0.47249999999999998</v>
      </c>
      <c r="S664" s="765">
        <f t="shared" si="59"/>
        <v>0.5</v>
      </c>
      <c r="T664" s="765">
        <f t="shared" si="83"/>
        <v>0.5</v>
      </c>
      <c r="AC664" s="112">
        <f t="shared" si="64"/>
        <v>5</v>
      </c>
      <c r="AD664" s="112">
        <f t="shared" si="6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customHeight="1" outlineLevel="2" x14ac:dyDescent="0.25">
      <c r="A665" s="136"/>
      <c r="B665" s="126"/>
      <c r="C665" s="108"/>
      <c r="D665" s="108"/>
      <c r="E665" s="108"/>
      <c r="F665" s="110"/>
      <c r="I665" s="133" t="s">
        <v>399</v>
      </c>
      <c r="J665" s="154">
        <f t="shared" ref="J665:K665" si="99">J$615</f>
        <v>0.68</v>
      </c>
      <c r="K665" s="154">
        <f t="shared" si="99"/>
        <v>5.5E-2</v>
      </c>
      <c r="L665" s="633">
        <f>L$615</f>
        <v>150</v>
      </c>
      <c r="M665" s="111"/>
      <c r="N665" s="379">
        <f t="shared" si="57"/>
        <v>0.70750000000000002</v>
      </c>
      <c r="P665" s="379">
        <f t="shared" si="58"/>
        <v>0.65250000000000008</v>
      </c>
      <c r="S665" s="765">
        <f t="shared" si="59"/>
        <v>0.68</v>
      </c>
      <c r="T665" s="765">
        <f t="shared" si="83"/>
        <v>0.68</v>
      </c>
      <c r="AC665" s="112">
        <f t="shared" si="64"/>
        <v>5</v>
      </c>
      <c r="AD665" s="112">
        <f t="shared" si="6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customHeight="1" outlineLevel="2" x14ac:dyDescent="0.25">
      <c r="A666" s="136"/>
      <c r="B666" s="126"/>
      <c r="C666" s="108"/>
      <c r="D666" s="108"/>
      <c r="E666" s="108"/>
      <c r="F666" s="110"/>
      <c r="I666" s="133" t="s">
        <v>400</v>
      </c>
      <c r="J666" s="154">
        <f t="shared" ref="J666:K666" si="100">J$616</f>
        <v>0.68</v>
      </c>
      <c r="K666" s="154">
        <f t="shared" si="100"/>
        <v>5.5E-2</v>
      </c>
      <c r="L666" s="633">
        <f>L$616</f>
        <v>100</v>
      </c>
      <c r="M666" s="111"/>
      <c r="N666" s="379">
        <f t="shared" si="57"/>
        <v>0.70750000000000002</v>
      </c>
      <c r="P666" s="379">
        <f t="shared" si="58"/>
        <v>0.65250000000000008</v>
      </c>
      <c r="S666" s="765">
        <f t="shared" si="59"/>
        <v>0.68</v>
      </c>
      <c r="T666" s="765">
        <f t="shared" si="83"/>
        <v>0.68</v>
      </c>
      <c r="AC666" s="112">
        <f t="shared" si="64"/>
        <v>5</v>
      </c>
      <c r="AD666" s="112">
        <f t="shared" si="6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customHeight="1" outlineLevel="2" x14ac:dyDescent="0.25">
      <c r="A667" s="136"/>
      <c r="B667" s="126"/>
      <c r="C667" s="108"/>
      <c r="D667" s="108"/>
      <c r="E667" s="108"/>
      <c r="F667" s="110"/>
      <c r="I667" s="133" t="s">
        <v>401</v>
      </c>
      <c r="J667" s="154">
        <f t="shared" ref="J667:K667" si="101">J$617</f>
        <v>0.68</v>
      </c>
      <c r="K667" s="154">
        <f t="shared" si="101"/>
        <v>5.5E-2</v>
      </c>
      <c r="L667" s="633">
        <f>L$617</f>
        <v>200</v>
      </c>
      <c r="M667" s="111"/>
      <c r="N667" s="379">
        <f t="shared" si="57"/>
        <v>0.70750000000000002</v>
      </c>
      <c r="P667" s="379">
        <f t="shared" si="58"/>
        <v>0.65250000000000008</v>
      </c>
      <c r="S667" s="765">
        <f t="shared" si="59"/>
        <v>0.70000000000000007</v>
      </c>
      <c r="T667" s="765">
        <f t="shared" si="83"/>
        <v>0.68</v>
      </c>
      <c r="AC667" s="112">
        <f t="shared" si="64"/>
        <v>5</v>
      </c>
      <c r="AD667" s="112">
        <f t="shared" si="6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customHeight="1" outlineLevel="2" x14ac:dyDescent="0.25">
      <c r="A668" s="136"/>
      <c r="B668" s="126"/>
      <c r="C668" s="108"/>
      <c r="D668" s="108"/>
      <c r="E668" s="108"/>
      <c r="F668" s="110"/>
      <c r="I668" s="133" t="s">
        <v>402</v>
      </c>
      <c r="J668" s="154">
        <f t="shared" ref="J668:K668" si="102">J$618</f>
        <v>0.66</v>
      </c>
      <c r="K668" s="154">
        <f t="shared" si="102"/>
        <v>8.5000000000000006E-2</v>
      </c>
      <c r="L668" s="633">
        <f>L$618</f>
        <v>300</v>
      </c>
      <c r="M668" s="111"/>
      <c r="N668" s="379">
        <f t="shared" si="57"/>
        <v>0.70250000000000001</v>
      </c>
      <c r="P668" s="379">
        <f t="shared" si="58"/>
        <v>0.61750000000000005</v>
      </c>
      <c r="S668" s="765">
        <f t="shared" si="59"/>
        <v>0.73</v>
      </c>
      <c r="T668" s="765">
        <f t="shared" si="83"/>
        <v>0.64999999999999991</v>
      </c>
      <c r="AC668" s="112">
        <f t="shared" si="64"/>
        <v>5</v>
      </c>
      <c r="AD668" s="112">
        <f t="shared" si="6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customHeight="1" outlineLevel="2" x14ac:dyDescent="0.25">
      <c r="A669" s="136"/>
      <c r="B669" s="126"/>
      <c r="C669" s="108"/>
      <c r="D669" s="108"/>
      <c r="E669" s="108"/>
      <c r="F669" s="110"/>
      <c r="I669" s="133" t="s">
        <v>403</v>
      </c>
      <c r="J669" s="154">
        <f t="shared" ref="J669:K669" si="103">J$619</f>
        <v>0.64</v>
      </c>
      <c r="K669" s="154">
        <f t="shared" si="103"/>
        <v>0.185</v>
      </c>
      <c r="L669" s="633">
        <f>L$619</f>
        <v>1000</v>
      </c>
      <c r="M669" s="111"/>
      <c r="N669" s="379">
        <f t="shared" si="57"/>
        <v>0.73250000000000004</v>
      </c>
      <c r="P669" s="379">
        <f t="shared" si="58"/>
        <v>0.54749999999999999</v>
      </c>
      <c r="S669" s="765">
        <f t="shared" si="59"/>
        <v>0.73</v>
      </c>
      <c r="T669" s="765">
        <f t="shared" si="83"/>
        <v>0.54999999999999993</v>
      </c>
      <c r="AC669" s="112">
        <f t="shared" si="64"/>
        <v>5</v>
      </c>
      <c r="AD669" s="112">
        <f t="shared" si="6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customHeight="1" outlineLevel="2" x14ac:dyDescent="0.25">
      <c r="A670" s="136"/>
      <c r="B670" s="126"/>
      <c r="C670" s="108"/>
      <c r="D670" s="108"/>
      <c r="E670" s="108"/>
      <c r="F670" s="110"/>
      <c r="I670" s="133" t="s">
        <v>404</v>
      </c>
      <c r="J670" s="154">
        <f t="shared" ref="J670:K670" si="104">AVERAGE(J$620:J$621)</f>
        <v>0.57488824562535323</v>
      </c>
      <c r="K670" s="154">
        <f t="shared" si="104"/>
        <v>0.15</v>
      </c>
      <c r="L670" s="633">
        <f>AVERAGE(L$620:L$621)</f>
        <v>3750</v>
      </c>
      <c r="M670" s="111"/>
      <c r="N670" s="379">
        <f t="shared" si="57"/>
        <v>0.64988824562535319</v>
      </c>
      <c r="P670" s="379">
        <f t="shared" si="58"/>
        <v>0.49988824562535322</v>
      </c>
      <c r="S670" s="765">
        <f t="shared" si="59"/>
        <v>0.55999999999999994</v>
      </c>
      <c r="T670" s="765">
        <f t="shared" si="83"/>
        <v>0.40999999999999992</v>
      </c>
      <c r="AC670" s="112">
        <f t="shared" si="64"/>
        <v>5</v>
      </c>
      <c r="AD670" s="112">
        <f t="shared" si="6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customHeight="1" outlineLevel="2" x14ac:dyDescent="0.25">
      <c r="A671" s="136"/>
      <c r="B671" s="126"/>
      <c r="C671" s="108"/>
      <c r="D671" s="108"/>
      <c r="E671" s="108"/>
      <c r="F671" s="110"/>
      <c r="I671" s="133" t="s">
        <v>405</v>
      </c>
      <c r="J671" s="154">
        <f t="shared" ref="J671:K671" si="105">J$622</f>
        <v>0.53593591918065975</v>
      </c>
      <c r="K671" s="154">
        <f t="shared" si="105"/>
        <v>0.105</v>
      </c>
      <c r="L671" s="633">
        <f>L$622</f>
        <v>2200</v>
      </c>
      <c r="M671" s="111"/>
      <c r="N671" s="379">
        <f t="shared" si="57"/>
        <v>0.58843591918065974</v>
      </c>
      <c r="P671" s="379">
        <f t="shared" si="58"/>
        <v>0.48343591918065976</v>
      </c>
      <c r="S671" s="765">
        <f t="shared" si="59"/>
        <v>0.54999999999999993</v>
      </c>
      <c r="T671" s="765">
        <f t="shared" si="83"/>
        <v>0.54999999999999993</v>
      </c>
      <c r="AC671" s="112">
        <f t="shared" si="64"/>
        <v>5</v>
      </c>
      <c r="AD671" s="112">
        <f t="shared" si="6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customHeight="1" outlineLevel="2" x14ac:dyDescent="0.25">
      <c r="A672" s="136"/>
      <c r="B672" s="126"/>
      <c r="C672" s="108"/>
      <c r="D672" s="108"/>
      <c r="E672" s="108"/>
      <c r="F672" s="110"/>
      <c r="I672" s="133" t="s">
        <v>406</v>
      </c>
      <c r="J672" s="154">
        <f t="shared" ref="J672:K673" si="106">J$623</f>
        <v>0.51471523224725868</v>
      </c>
      <c r="K672" s="154">
        <f t="shared" si="106"/>
        <v>7.4999999999999997E-2</v>
      </c>
      <c r="L672" s="633">
        <f>L$623</f>
        <v>1200</v>
      </c>
      <c r="M672" s="111"/>
      <c r="N672" s="379">
        <f t="shared" si="57"/>
        <v>0.55221523224725866</v>
      </c>
      <c r="P672" s="379">
        <f t="shared" si="58"/>
        <v>0.4772152322472587</v>
      </c>
      <c r="S672" s="765">
        <f t="shared" si="59"/>
        <v>0.53</v>
      </c>
      <c r="T672" s="765">
        <f t="shared" si="83"/>
        <v>0.53</v>
      </c>
      <c r="AC672" s="112">
        <f t="shared" si="64"/>
        <v>5</v>
      </c>
      <c r="AD672" s="112">
        <f t="shared" si="6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customHeight="1" outlineLevel="2" x14ac:dyDescent="0.25">
      <c r="A673" s="136"/>
      <c r="B673" s="126"/>
      <c r="C673" s="108"/>
      <c r="D673" s="108"/>
      <c r="E673" s="108"/>
      <c r="F673" s="110"/>
      <c r="I673" s="133" t="s">
        <v>407</v>
      </c>
      <c r="J673" s="154">
        <f t="shared" si="106"/>
        <v>0.51471523224725868</v>
      </c>
      <c r="K673" s="154">
        <f t="shared" si="106"/>
        <v>7.4999999999999997E-2</v>
      </c>
      <c r="L673" s="633">
        <f>L$623</f>
        <v>1200</v>
      </c>
      <c r="M673" s="111"/>
      <c r="N673" s="379">
        <f t="shared" si="57"/>
        <v>0.55221523224725866</v>
      </c>
      <c r="P673" s="379">
        <f t="shared" si="58"/>
        <v>0.4772152322472587</v>
      </c>
      <c r="S673" s="765">
        <f t="shared" si="59"/>
        <v>0.5</v>
      </c>
      <c r="T673" s="765">
        <f t="shared" si="83"/>
        <v>0.5</v>
      </c>
      <c r="AC673" s="112">
        <f t="shared" si="64"/>
        <v>5</v>
      </c>
      <c r="AD673" s="112">
        <f t="shared" si="6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customHeight="1" outlineLevel="2" x14ac:dyDescent="0.25">
      <c r="A674" s="136"/>
      <c r="B674" s="126"/>
      <c r="C674" s="108"/>
      <c r="D674" s="108"/>
      <c r="E674" s="108"/>
      <c r="F674" s="110"/>
      <c r="H674" s="138" t="s">
        <v>811</v>
      </c>
      <c r="I674" s="133" t="s">
        <v>398</v>
      </c>
      <c r="J674" s="1180">
        <f t="shared" ref="J674:K674" si="107">J$614</f>
        <v>0.5</v>
      </c>
      <c r="K674" s="1180">
        <f t="shared" si="107"/>
        <v>5.5E-2</v>
      </c>
      <c r="L674" s="914">
        <f>L$614</f>
        <v>850</v>
      </c>
      <c r="M674" s="111"/>
      <c r="N674" s="379">
        <f t="shared" si="57"/>
        <v>0.52749999999999997</v>
      </c>
      <c r="P674" s="379">
        <f t="shared" si="58"/>
        <v>0.47249999999999998</v>
      </c>
      <c r="S674" s="765">
        <f t="shared" si="59"/>
        <v>0.5</v>
      </c>
      <c r="T674" s="765">
        <f t="shared" si="83"/>
        <v>0.5</v>
      </c>
      <c r="AC674" s="112">
        <f t="shared" si="64"/>
        <v>6</v>
      </c>
      <c r="AD674" s="112">
        <f t="shared" si="6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customHeight="1" outlineLevel="2" x14ac:dyDescent="0.25">
      <c r="A675" s="136"/>
      <c r="B675" s="126"/>
      <c r="C675" s="108"/>
      <c r="D675" s="108"/>
      <c r="E675" s="108"/>
      <c r="F675" s="110"/>
      <c r="I675" s="133" t="s">
        <v>399</v>
      </c>
      <c r="J675" s="154">
        <f t="shared" ref="J675:K675" si="108">J$615</f>
        <v>0.68</v>
      </c>
      <c r="K675" s="154">
        <f t="shared" si="108"/>
        <v>5.5E-2</v>
      </c>
      <c r="L675" s="633">
        <f>L$615</f>
        <v>150</v>
      </c>
      <c r="M675" s="111"/>
      <c r="N675" s="379">
        <f t="shared" si="57"/>
        <v>0.70750000000000002</v>
      </c>
      <c r="P675" s="379">
        <f t="shared" si="58"/>
        <v>0.65250000000000008</v>
      </c>
      <c r="S675" s="765">
        <f t="shared" si="59"/>
        <v>0.68</v>
      </c>
      <c r="T675" s="765">
        <f t="shared" si="83"/>
        <v>0.68</v>
      </c>
      <c r="AC675" s="112">
        <f t="shared" si="64"/>
        <v>6</v>
      </c>
      <c r="AD675" s="112">
        <f t="shared" si="6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customHeight="1" outlineLevel="2" x14ac:dyDescent="0.25">
      <c r="A676" s="136"/>
      <c r="B676" s="126"/>
      <c r="C676" s="108"/>
      <c r="D676" s="108"/>
      <c r="E676" s="108"/>
      <c r="F676" s="110"/>
      <c r="I676" s="133" t="s">
        <v>400</v>
      </c>
      <c r="J676" s="154">
        <f t="shared" ref="J676:K676" si="109">J$616</f>
        <v>0.68</v>
      </c>
      <c r="K676" s="154">
        <f t="shared" si="109"/>
        <v>5.5E-2</v>
      </c>
      <c r="L676" s="633">
        <f>L$616</f>
        <v>100</v>
      </c>
      <c r="M676" s="111"/>
      <c r="N676" s="379">
        <f t="shared" si="57"/>
        <v>0.70750000000000002</v>
      </c>
      <c r="P676" s="379">
        <f t="shared" si="58"/>
        <v>0.65250000000000008</v>
      </c>
      <c r="S676" s="765">
        <f t="shared" si="59"/>
        <v>0.68</v>
      </c>
      <c r="T676" s="765">
        <f t="shared" si="83"/>
        <v>0.68</v>
      </c>
      <c r="AC676" s="112">
        <f t="shared" si="64"/>
        <v>6</v>
      </c>
      <c r="AD676" s="112">
        <f t="shared" si="6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customHeight="1" outlineLevel="2" x14ac:dyDescent="0.25">
      <c r="A677" s="136"/>
      <c r="B677" s="126"/>
      <c r="C677" s="108"/>
      <c r="D677" s="108"/>
      <c r="E677" s="108"/>
      <c r="F677" s="110"/>
      <c r="I677" s="133" t="s">
        <v>401</v>
      </c>
      <c r="J677" s="154">
        <f t="shared" ref="J677:K677" si="110">J$617</f>
        <v>0.68</v>
      </c>
      <c r="K677" s="154">
        <f t="shared" si="110"/>
        <v>5.5E-2</v>
      </c>
      <c r="L677" s="633">
        <f>L$617</f>
        <v>200</v>
      </c>
      <c r="M677" s="111"/>
      <c r="N677" s="379">
        <f t="shared" si="57"/>
        <v>0.70750000000000002</v>
      </c>
      <c r="P677" s="379">
        <f t="shared" si="58"/>
        <v>0.65250000000000008</v>
      </c>
      <c r="S677" s="765">
        <f t="shared" si="59"/>
        <v>0.70000000000000007</v>
      </c>
      <c r="T677" s="765">
        <f t="shared" si="83"/>
        <v>0.68</v>
      </c>
      <c r="AC677" s="112">
        <f t="shared" si="64"/>
        <v>6</v>
      </c>
      <c r="AD677" s="112">
        <f t="shared" si="6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customHeight="1" outlineLevel="2" x14ac:dyDescent="0.25">
      <c r="A678" s="136"/>
      <c r="B678" s="126"/>
      <c r="C678" s="108"/>
      <c r="D678" s="108"/>
      <c r="E678" s="108"/>
      <c r="F678" s="110"/>
      <c r="I678" s="133" t="s">
        <v>402</v>
      </c>
      <c r="J678" s="154">
        <f t="shared" ref="J678:K678" si="111">J$618</f>
        <v>0.66</v>
      </c>
      <c r="K678" s="154">
        <f t="shared" si="111"/>
        <v>8.5000000000000006E-2</v>
      </c>
      <c r="L678" s="633">
        <f>L$618</f>
        <v>300</v>
      </c>
      <c r="M678" s="111"/>
      <c r="N678" s="379">
        <f t="shared" ref="N678:N713" si="112">$J678+$K678/2</f>
        <v>0.70250000000000001</v>
      </c>
      <c r="P678" s="379">
        <f t="shared" ref="P678:P713" si="113">$J678-$K678/2</f>
        <v>0.61750000000000005</v>
      </c>
      <c r="S678" s="765">
        <f t="shared" ref="S678:S713" si="114">MAX($J542:$R542)+$T542</f>
        <v>0.73</v>
      </c>
      <c r="T678" s="765">
        <f t="shared" ref="T678:T709" si="115">MIN($J542:$R542)+$T542-INDEX(DigSpread,$AD678+1,1)</f>
        <v>0.64999999999999991</v>
      </c>
      <c r="AC678" s="112">
        <f t="shared" si="64"/>
        <v>6</v>
      </c>
      <c r="AD678" s="112">
        <f t="shared" si="6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customHeight="1" outlineLevel="2" x14ac:dyDescent="0.25">
      <c r="A679" s="136"/>
      <c r="B679" s="126"/>
      <c r="C679" s="108"/>
      <c r="D679" s="108"/>
      <c r="E679" s="108"/>
      <c r="F679" s="110"/>
      <c r="I679" s="133" t="s">
        <v>403</v>
      </c>
      <c r="J679" s="154">
        <f t="shared" ref="J679:K679" si="116">J$619</f>
        <v>0.64</v>
      </c>
      <c r="K679" s="154">
        <f t="shared" si="116"/>
        <v>0.185</v>
      </c>
      <c r="L679" s="633">
        <f>L$619</f>
        <v>1000</v>
      </c>
      <c r="M679" s="111"/>
      <c r="N679" s="379">
        <f t="shared" si="112"/>
        <v>0.73250000000000004</v>
      </c>
      <c r="P679" s="379">
        <f t="shared" si="113"/>
        <v>0.54749999999999999</v>
      </c>
      <c r="S679" s="765">
        <f t="shared" si="114"/>
        <v>0.73</v>
      </c>
      <c r="T679" s="765">
        <f t="shared" si="115"/>
        <v>0.54999999999999993</v>
      </c>
      <c r="AC679" s="112">
        <f t="shared" si="64"/>
        <v>6</v>
      </c>
      <c r="AD679" s="112">
        <f t="shared" si="6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customHeight="1" outlineLevel="2" x14ac:dyDescent="0.25">
      <c r="A680" s="136"/>
      <c r="B680" s="126"/>
      <c r="C680" s="108"/>
      <c r="D680" s="108"/>
      <c r="E680" s="108"/>
      <c r="F680" s="110"/>
      <c r="I680" s="133" t="s">
        <v>404</v>
      </c>
      <c r="J680" s="154">
        <f t="shared" ref="J680:K680" si="117">AVERAGE(J$620:J$621)</f>
        <v>0.57488824562535323</v>
      </c>
      <c r="K680" s="154">
        <f t="shared" si="117"/>
        <v>0.15</v>
      </c>
      <c r="L680" s="633">
        <f>AVERAGE(L$620:L$621)</f>
        <v>3750</v>
      </c>
      <c r="M680" s="111"/>
      <c r="N680" s="379">
        <f t="shared" si="112"/>
        <v>0.64988824562535319</v>
      </c>
      <c r="P680" s="379">
        <f t="shared" si="113"/>
        <v>0.49988824562535322</v>
      </c>
      <c r="S680" s="765">
        <f t="shared" si="114"/>
        <v>0.55999999999999994</v>
      </c>
      <c r="T680" s="765">
        <f t="shared" si="115"/>
        <v>0.40999999999999992</v>
      </c>
      <c r="AC680" s="112">
        <f t="shared" si="64"/>
        <v>6</v>
      </c>
      <c r="AD680" s="112">
        <f t="shared" si="6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customHeight="1" outlineLevel="2" x14ac:dyDescent="0.25">
      <c r="A681" s="136"/>
      <c r="B681" s="126"/>
      <c r="C681" s="108"/>
      <c r="D681" s="108"/>
      <c r="E681" s="108"/>
      <c r="F681" s="110"/>
      <c r="I681" s="133" t="s">
        <v>405</v>
      </c>
      <c r="J681" s="154">
        <f t="shared" ref="J681:K681" si="118">J$622</f>
        <v>0.53593591918065975</v>
      </c>
      <c r="K681" s="154">
        <f t="shared" si="118"/>
        <v>0.105</v>
      </c>
      <c r="L681" s="633">
        <f>L$622</f>
        <v>2200</v>
      </c>
      <c r="M681" s="111"/>
      <c r="N681" s="379">
        <f t="shared" si="112"/>
        <v>0.58843591918065974</v>
      </c>
      <c r="P681" s="379">
        <f t="shared" si="113"/>
        <v>0.48343591918065976</v>
      </c>
      <c r="S681" s="765">
        <f t="shared" si="114"/>
        <v>0.54999999999999993</v>
      </c>
      <c r="T681" s="765">
        <f t="shared" si="115"/>
        <v>0.54999999999999993</v>
      </c>
      <c r="AC681" s="112">
        <f t="shared" si="64"/>
        <v>6</v>
      </c>
      <c r="AD681" s="112">
        <f t="shared" si="6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customHeight="1" outlineLevel="2" x14ac:dyDescent="0.25">
      <c r="A682" s="136"/>
      <c r="B682" s="126"/>
      <c r="C682" s="108"/>
      <c r="D682" s="108"/>
      <c r="E682" s="108"/>
      <c r="F682" s="110"/>
      <c r="I682" s="133" t="s">
        <v>406</v>
      </c>
      <c r="J682" s="154">
        <f t="shared" ref="J682:K683" si="119">J$623</f>
        <v>0.51471523224725868</v>
      </c>
      <c r="K682" s="154">
        <f t="shared" si="119"/>
        <v>7.4999999999999997E-2</v>
      </c>
      <c r="L682" s="633">
        <f>L$623</f>
        <v>1200</v>
      </c>
      <c r="M682" s="111"/>
      <c r="N682" s="379">
        <f t="shared" si="112"/>
        <v>0.55221523224725866</v>
      </c>
      <c r="P682" s="379">
        <f t="shared" si="113"/>
        <v>0.4772152322472587</v>
      </c>
      <c r="S682" s="765">
        <f t="shared" si="114"/>
        <v>0.53</v>
      </c>
      <c r="T682" s="765">
        <f t="shared" si="115"/>
        <v>0.53</v>
      </c>
      <c r="AC682" s="112">
        <f t="shared" si="64"/>
        <v>6</v>
      </c>
      <c r="AD682" s="112">
        <f t="shared" si="6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customHeight="1" outlineLevel="2" x14ac:dyDescent="0.25">
      <c r="A683" s="136"/>
      <c r="B683" s="126"/>
      <c r="C683" s="108"/>
      <c r="D683" s="108"/>
      <c r="E683" s="108"/>
      <c r="F683" s="110"/>
      <c r="I683" s="133" t="s">
        <v>407</v>
      </c>
      <c r="J683" s="154">
        <f t="shared" si="119"/>
        <v>0.51471523224725868</v>
      </c>
      <c r="K683" s="154">
        <f t="shared" si="119"/>
        <v>7.4999999999999997E-2</v>
      </c>
      <c r="L683" s="633">
        <f>L$623</f>
        <v>1200</v>
      </c>
      <c r="M683" s="111"/>
      <c r="N683" s="379">
        <f t="shared" si="112"/>
        <v>0.55221523224725866</v>
      </c>
      <c r="P683" s="379">
        <f t="shared" si="113"/>
        <v>0.4772152322472587</v>
      </c>
      <c r="S683" s="765">
        <f t="shared" si="114"/>
        <v>0.5</v>
      </c>
      <c r="T683" s="765">
        <f t="shared" si="115"/>
        <v>0.5</v>
      </c>
      <c r="AC683" s="112">
        <f t="shared" si="64"/>
        <v>6</v>
      </c>
      <c r="AD683" s="112">
        <f t="shared" si="6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customHeight="1" outlineLevel="2" x14ac:dyDescent="0.25">
      <c r="A684" s="136"/>
      <c r="B684" s="126"/>
      <c r="C684" s="108"/>
      <c r="D684" s="108"/>
      <c r="E684" s="108"/>
      <c r="F684" s="110"/>
      <c r="H684" s="138" t="s">
        <v>812</v>
      </c>
      <c r="I684" s="133" t="s">
        <v>398</v>
      </c>
      <c r="J684" s="1180">
        <f t="shared" ref="J684:K685" si="120">J$614</f>
        <v>0.5</v>
      </c>
      <c r="K684" s="1180">
        <f t="shared" si="120"/>
        <v>5.5E-2</v>
      </c>
      <c r="L684" s="914">
        <f>L$614</f>
        <v>850</v>
      </c>
      <c r="M684" s="111"/>
      <c r="N684" s="379">
        <f t="shared" si="112"/>
        <v>0.52749999999999997</v>
      </c>
      <c r="P684" s="379">
        <f t="shared" si="113"/>
        <v>0.47249999999999998</v>
      </c>
      <c r="S684" s="765">
        <f t="shared" si="114"/>
        <v>0.5</v>
      </c>
      <c r="T684" s="765">
        <f t="shared" si="115"/>
        <v>0.5</v>
      </c>
      <c r="AC684" s="112">
        <f t="shared" si="64"/>
        <v>7</v>
      </c>
      <c r="AD684" s="112">
        <f t="shared" si="6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customHeight="1" outlineLevel="2" x14ac:dyDescent="0.25">
      <c r="A685" s="136"/>
      <c r="B685" s="126"/>
      <c r="C685" s="108"/>
      <c r="D685" s="108"/>
      <c r="E685" s="108"/>
      <c r="F685" s="110"/>
      <c r="I685" s="133" t="s">
        <v>399</v>
      </c>
      <c r="J685" s="1180">
        <f t="shared" si="120"/>
        <v>0.5</v>
      </c>
      <c r="K685" s="1180">
        <f t="shared" si="120"/>
        <v>5.5E-2</v>
      </c>
      <c r="L685" s="914">
        <f>L$614</f>
        <v>850</v>
      </c>
      <c r="M685" s="111"/>
      <c r="N685" s="379">
        <f t="shared" si="112"/>
        <v>0.52749999999999997</v>
      </c>
      <c r="P685" s="379">
        <f t="shared" si="113"/>
        <v>0.47249999999999998</v>
      </c>
      <c r="S685" s="765">
        <f t="shared" si="114"/>
        <v>0.5</v>
      </c>
      <c r="T685" s="765">
        <f t="shared" si="115"/>
        <v>0.5</v>
      </c>
      <c r="AC685" s="112">
        <f t="shared" si="64"/>
        <v>7</v>
      </c>
      <c r="AD685" s="112">
        <f t="shared" si="6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customHeight="1" outlineLevel="2" x14ac:dyDescent="0.25">
      <c r="A686" s="136"/>
      <c r="B686" s="126"/>
      <c r="C686" s="108"/>
      <c r="D686" s="108"/>
      <c r="E686" s="108"/>
      <c r="F686" s="110"/>
      <c r="I686" s="133" t="s">
        <v>400</v>
      </c>
      <c r="J686" s="154">
        <f t="shared" ref="J686:K686" si="121">J$616</f>
        <v>0.68</v>
      </c>
      <c r="K686" s="154">
        <f t="shared" si="121"/>
        <v>5.5E-2</v>
      </c>
      <c r="L686" s="633">
        <f>L$616</f>
        <v>100</v>
      </c>
      <c r="M686" s="111"/>
      <c r="N686" s="379">
        <f t="shared" si="112"/>
        <v>0.70750000000000002</v>
      </c>
      <c r="P686" s="379">
        <f t="shared" si="113"/>
        <v>0.65250000000000008</v>
      </c>
      <c r="S686" s="765">
        <f t="shared" si="114"/>
        <v>0.68</v>
      </c>
      <c r="T686" s="765">
        <f t="shared" si="115"/>
        <v>0.68</v>
      </c>
      <c r="AC686" s="112">
        <f t="shared" si="64"/>
        <v>7</v>
      </c>
      <c r="AD686" s="112">
        <f t="shared" si="6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customHeight="1" outlineLevel="2" x14ac:dyDescent="0.25">
      <c r="A687" s="136"/>
      <c r="B687" s="126"/>
      <c r="C687" s="108"/>
      <c r="D687" s="108"/>
      <c r="E687" s="108"/>
      <c r="F687" s="110"/>
      <c r="I687" s="133" t="s">
        <v>401</v>
      </c>
      <c r="J687" s="154">
        <f t="shared" ref="J687:K687" si="122">J$617</f>
        <v>0.68</v>
      </c>
      <c r="K687" s="154">
        <f t="shared" si="122"/>
        <v>5.5E-2</v>
      </c>
      <c r="L687" s="633">
        <f>L$617</f>
        <v>200</v>
      </c>
      <c r="M687" s="111"/>
      <c r="N687" s="379">
        <f t="shared" si="112"/>
        <v>0.70750000000000002</v>
      </c>
      <c r="P687" s="379">
        <f t="shared" si="113"/>
        <v>0.65250000000000008</v>
      </c>
      <c r="S687" s="765">
        <f t="shared" si="114"/>
        <v>0.70000000000000007</v>
      </c>
      <c r="T687" s="765">
        <f t="shared" si="115"/>
        <v>0.68</v>
      </c>
      <c r="AC687" s="112">
        <f t="shared" si="64"/>
        <v>7</v>
      </c>
      <c r="AD687" s="112">
        <f t="shared" si="6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customHeight="1" outlineLevel="2" x14ac:dyDescent="0.25">
      <c r="A688" s="136"/>
      <c r="B688" s="126"/>
      <c r="C688" s="108"/>
      <c r="D688" s="108"/>
      <c r="E688" s="108"/>
      <c r="F688" s="110"/>
      <c r="I688" s="133" t="s">
        <v>402</v>
      </c>
      <c r="J688" s="154">
        <f t="shared" ref="J688:K688" si="123">J$618</f>
        <v>0.66</v>
      </c>
      <c r="K688" s="154">
        <f t="shared" si="123"/>
        <v>8.5000000000000006E-2</v>
      </c>
      <c r="L688" s="633">
        <f>L$618</f>
        <v>300</v>
      </c>
      <c r="M688" s="111"/>
      <c r="N688" s="379">
        <f t="shared" si="112"/>
        <v>0.70250000000000001</v>
      </c>
      <c r="P688" s="379">
        <f t="shared" si="113"/>
        <v>0.61750000000000005</v>
      </c>
      <c r="S688" s="765">
        <f t="shared" si="114"/>
        <v>0.74</v>
      </c>
      <c r="T688" s="765">
        <f t="shared" si="115"/>
        <v>0.65999999999999992</v>
      </c>
      <c r="AC688" s="112">
        <f t="shared" si="64"/>
        <v>7</v>
      </c>
      <c r="AD688" s="112">
        <f t="shared" si="6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customHeight="1" outlineLevel="2" x14ac:dyDescent="0.25">
      <c r="A689" s="136"/>
      <c r="B689" s="126"/>
      <c r="C689" s="108"/>
      <c r="D689" s="108"/>
      <c r="E689" s="108"/>
      <c r="F689" s="110"/>
      <c r="I689" s="133" t="s">
        <v>403</v>
      </c>
      <c r="J689" s="154">
        <f t="shared" ref="J689:K689" si="124">J$619</f>
        <v>0.64</v>
      </c>
      <c r="K689" s="154">
        <f t="shared" si="124"/>
        <v>0.185</v>
      </c>
      <c r="L689" s="633">
        <f>L$619</f>
        <v>1000</v>
      </c>
      <c r="M689" s="111"/>
      <c r="N689" s="379">
        <f t="shared" si="112"/>
        <v>0.73250000000000004</v>
      </c>
      <c r="P689" s="379">
        <f t="shared" si="113"/>
        <v>0.54749999999999999</v>
      </c>
      <c r="S689" s="765">
        <f t="shared" si="114"/>
        <v>0.74</v>
      </c>
      <c r="T689" s="765">
        <f t="shared" si="115"/>
        <v>0.55999999999999994</v>
      </c>
      <c r="AC689" s="112">
        <f t="shared" ref="AC689:AC713" si="125">AC679+1</f>
        <v>7</v>
      </c>
      <c r="AD689" s="112">
        <f t="shared" ref="AD689:AD713" si="126">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customHeight="1" outlineLevel="2" x14ac:dyDescent="0.25">
      <c r="A690" s="136"/>
      <c r="B690" s="126"/>
      <c r="C690" s="108"/>
      <c r="D690" s="108"/>
      <c r="E690" s="108"/>
      <c r="F690" s="110"/>
      <c r="I690" s="133" t="s">
        <v>404</v>
      </c>
      <c r="J690" s="154">
        <f t="shared" ref="J690:K690" si="127">AVERAGE(J$620:J$621)</f>
        <v>0.57488824562535323</v>
      </c>
      <c r="K690" s="154">
        <f t="shared" si="127"/>
        <v>0.15</v>
      </c>
      <c r="L690" s="633">
        <f>AVERAGE(L$620:L$621)</f>
        <v>3750</v>
      </c>
      <c r="M690" s="111"/>
      <c r="N690" s="379">
        <f t="shared" si="112"/>
        <v>0.64988824562535319</v>
      </c>
      <c r="P690" s="379">
        <f t="shared" si="113"/>
        <v>0.49988824562535322</v>
      </c>
      <c r="S690" s="765">
        <f t="shared" si="114"/>
        <v>0.55999999999999994</v>
      </c>
      <c r="T690" s="765">
        <f t="shared" si="115"/>
        <v>0.40999999999999992</v>
      </c>
      <c r="AC690" s="112">
        <f t="shared" si="125"/>
        <v>7</v>
      </c>
      <c r="AD690" s="112">
        <f t="shared" si="126"/>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customHeight="1" outlineLevel="2" x14ac:dyDescent="0.25">
      <c r="A691" s="136"/>
      <c r="B691" s="126"/>
      <c r="C691" s="108"/>
      <c r="D691" s="108"/>
      <c r="E691" s="108"/>
      <c r="F691" s="110"/>
      <c r="I691" s="133" t="s">
        <v>405</v>
      </c>
      <c r="J691" s="154">
        <f t="shared" ref="J691:K691" si="128">J$622</f>
        <v>0.53593591918065975</v>
      </c>
      <c r="K691" s="154">
        <f t="shared" si="128"/>
        <v>0.105</v>
      </c>
      <c r="L691" s="633">
        <f>L$622</f>
        <v>2200</v>
      </c>
      <c r="M691" s="111"/>
      <c r="N691" s="379">
        <f t="shared" si="112"/>
        <v>0.58843591918065974</v>
      </c>
      <c r="P691" s="379">
        <f t="shared" si="113"/>
        <v>0.48343591918065976</v>
      </c>
      <c r="S691" s="765">
        <f t="shared" si="114"/>
        <v>0.54999999999999993</v>
      </c>
      <c r="T691" s="765">
        <f t="shared" si="115"/>
        <v>0.54999999999999993</v>
      </c>
      <c r="AC691" s="112">
        <f t="shared" si="125"/>
        <v>7</v>
      </c>
      <c r="AD691" s="112">
        <f t="shared" si="126"/>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customHeight="1" outlineLevel="2" x14ac:dyDescent="0.25">
      <c r="A692" s="136"/>
      <c r="B692" s="126"/>
      <c r="C692" s="108"/>
      <c r="D692" s="108"/>
      <c r="E692" s="108"/>
      <c r="F692" s="110"/>
      <c r="I692" s="133" t="s">
        <v>406</v>
      </c>
      <c r="J692" s="154">
        <f t="shared" ref="J692:K693" si="129">J$623</f>
        <v>0.51471523224725868</v>
      </c>
      <c r="K692" s="154">
        <f t="shared" si="129"/>
        <v>7.4999999999999997E-2</v>
      </c>
      <c r="L692" s="633">
        <f>L$623</f>
        <v>1200</v>
      </c>
      <c r="M692" s="111"/>
      <c r="N692" s="379">
        <f t="shared" si="112"/>
        <v>0.55221523224725866</v>
      </c>
      <c r="P692" s="379">
        <f t="shared" si="113"/>
        <v>0.4772152322472587</v>
      </c>
      <c r="S692" s="765">
        <f t="shared" si="114"/>
        <v>0.53</v>
      </c>
      <c r="T692" s="765">
        <f t="shared" si="115"/>
        <v>0.53</v>
      </c>
      <c r="AC692" s="112">
        <f t="shared" si="125"/>
        <v>7</v>
      </c>
      <c r="AD692" s="112">
        <f t="shared" si="126"/>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customHeight="1" outlineLevel="2" x14ac:dyDescent="0.25">
      <c r="A693" s="136"/>
      <c r="B693" s="126"/>
      <c r="C693" s="108"/>
      <c r="D693" s="108"/>
      <c r="E693" s="108"/>
      <c r="F693" s="110"/>
      <c r="I693" s="133" t="s">
        <v>407</v>
      </c>
      <c r="J693" s="154">
        <f t="shared" si="129"/>
        <v>0.51471523224725868</v>
      </c>
      <c r="K693" s="154">
        <f t="shared" si="129"/>
        <v>7.4999999999999997E-2</v>
      </c>
      <c r="L693" s="633">
        <f>L$623</f>
        <v>1200</v>
      </c>
      <c r="M693" s="111"/>
      <c r="N693" s="379">
        <f t="shared" si="112"/>
        <v>0.55221523224725866</v>
      </c>
      <c r="P693" s="379">
        <f t="shared" si="113"/>
        <v>0.4772152322472587</v>
      </c>
      <c r="S693" s="765">
        <f t="shared" si="114"/>
        <v>0.5</v>
      </c>
      <c r="T693" s="765">
        <f t="shared" si="115"/>
        <v>0.5</v>
      </c>
      <c r="AC693" s="112">
        <f t="shared" si="125"/>
        <v>7</v>
      </c>
      <c r="AD693" s="112">
        <f t="shared" si="126"/>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customHeight="1" outlineLevel="2" x14ac:dyDescent="0.25">
      <c r="A694" s="136"/>
      <c r="B694" s="126"/>
      <c r="C694" s="108"/>
      <c r="D694" s="108"/>
      <c r="E694" s="108"/>
      <c r="F694" s="110"/>
      <c r="H694" s="138" t="s">
        <v>813</v>
      </c>
      <c r="I694" s="133" t="s">
        <v>398</v>
      </c>
      <c r="J694" s="1180">
        <f t="shared" ref="J694:K695" si="130">J$614</f>
        <v>0.5</v>
      </c>
      <c r="K694" s="1180">
        <f t="shared" si="130"/>
        <v>5.5E-2</v>
      </c>
      <c r="L694" s="914">
        <f>L$614</f>
        <v>850</v>
      </c>
      <c r="M694" s="111"/>
      <c r="N694" s="379">
        <f t="shared" si="112"/>
        <v>0.52749999999999997</v>
      </c>
      <c r="P694" s="379">
        <f t="shared" si="113"/>
        <v>0.47249999999999998</v>
      </c>
      <c r="S694" s="765">
        <f t="shared" si="114"/>
        <v>0.5</v>
      </c>
      <c r="T694" s="765">
        <f t="shared" si="115"/>
        <v>0.5</v>
      </c>
      <c r="AC694" s="112">
        <f t="shared" si="125"/>
        <v>8</v>
      </c>
      <c r="AD694" s="112">
        <f t="shared" si="126"/>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customHeight="1" outlineLevel="2" x14ac:dyDescent="0.25">
      <c r="A695" s="136"/>
      <c r="B695" s="126"/>
      <c r="C695" s="108"/>
      <c r="D695" s="108"/>
      <c r="E695" s="108"/>
      <c r="F695" s="110"/>
      <c r="I695" s="133" t="s">
        <v>399</v>
      </c>
      <c r="J695" s="1180">
        <f t="shared" si="130"/>
        <v>0.5</v>
      </c>
      <c r="K695" s="1180">
        <f t="shared" si="130"/>
        <v>5.5E-2</v>
      </c>
      <c r="L695" s="914">
        <f>L$614</f>
        <v>850</v>
      </c>
      <c r="M695" s="111"/>
      <c r="N695" s="379">
        <f t="shared" si="112"/>
        <v>0.52749999999999997</v>
      </c>
      <c r="P695" s="379">
        <f t="shared" si="113"/>
        <v>0.47249999999999998</v>
      </c>
      <c r="S695" s="765">
        <f t="shared" si="114"/>
        <v>0.5</v>
      </c>
      <c r="T695" s="765">
        <f t="shared" si="115"/>
        <v>0.5</v>
      </c>
      <c r="AC695" s="112">
        <f t="shared" si="125"/>
        <v>8</v>
      </c>
      <c r="AD695" s="112">
        <f t="shared" si="126"/>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customHeight="1" outlineLevel="2" x14ac:dyDescent="0.25">
      <c r="A696" s="136"/>
      <c r="B696" s="126"/>
      <c r="C696" s="108"/>
      <c r="D696" s="108"/>
      <c r="E696" s="108"/>
      <c r="F696" s="110"/>
      <c r="I696" s="133" t="s">
        <v>400</v>
      </c>
      <c r="J696" s="154">
        <f t="shared" ref="J696:K696" si="131">J$616</f>
        <v>0.68</v>
      </c>
      <c r="K696" s="154">
        <f t="shared" si="131"/>
        <v>5.5E-2</v>
      </c>
      <c r="L696" s="633">
        <f>L$616</f>
        <v>100</v>
      </c>
      <c r="M696" s="111"/>
      <c r="N696" s="379">
        <f t="shared" si="112"/>
        <v>0.70750000000000002</v>
      </c>
      <c r="P696" s="379">
        <f t="shared" si="113"/>
        <v>0.65250000000000008</v>
      </c>
      <c r="S696" s="765">
        <f t="shared" si="114"/>
        <v>0.68</v>
      </c>
      <c r="T696" s="765">
        <f t="shared" si="115"/>
        <v>0.68</v>
      </c>
      <c r="AC696" s="112">
        <f t="shared" si="125"/>
        <v>8</v>
      </c>
      <c r="AD696" s="112">
        <f t="shared" si="126"/>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customHeight="1" outlineLevel="2" x14ac:dyDescent="0.25">
      <c r="A697" s="136"/>
      <c r="B697" s="126"/>
      <c r="C697" s="108"/>
      <c r="D697" s="108"/>
      <c r="E697" s="108"/>
      <c r="F697" s="110"/>
      <c r="I697" s="133" t="s">
        <v>401</v>
      </c>
      <c r="J697" s="154">
        <f t="shared" ref="J697:K697" si="132">J$617</f>
        <v>0.68</v>
      </c>
      <c r="K697" s="154">
        <f t="shared" si="132"/>
        <v>5.5E-2</v>
      </c>
      <c r="L697" s="633">
        <f>L$617</f>
        <v>200</v>
      </c>
      <c r="M697" s="111"/>
      <c r="N697" s="379">
        <f t="shared" si="112"/>
        <v>0.70750000000000002</v>
      </c>
      <c r="P697" s="379">
        <f t="shared" si="113"/>
        <v>0.65250000000000008</v>
      </c>
      <c r="S697" s="765">
        <f t="shared" si="114"/>
        <v>0.70000000000000007</v>
      </c>
      <c r="T697" s="765">
        <f t="shared" si="115"/>
        <v>0.68</v>
      </c>
      <c r="AC697" s="112">
        <f t="shared" si="125"/>
        <v>8</v>
      </c>
      <c r="AD697" s="112">
        <f t="shared" si="126"/>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customHeight="1" outlineLevel="2" x14ac:dyDescent="0.25">
      <c r="A698" s="136"/>
      <c r="B698" s="126"/>
      <c r="C698" s="108"/>
      <c r="D698" s="108"/>
      <c r="E698" s="108"/>
      <c r="F698" s="110"/>
      <c r="I698" s="133" t="s">
        <v>402</v>
      </c>
      <c r="J698" s="154">
        <f t="shared" ref="J698:K698" si="133">J$618</f>
        <v>0.66</v>
      </c>
      <c r="K698" s="154">
        <f t="shared" si="133"/>
        <v>8.5000000000000006E-2</v>
      </c>
      <c r="L698" s="633">
        <f>L$618</f>
        <v>300</v>
      </c>
      <c r="M698" s="111"/>
      <c r="N698" s="379">
        <f t="shared" si="112"/>
        <v>0.70250000000000001</v>
      </c>
      <c r="P698" s="379">
        <f t="shared" si="113"/>
        <v>0.61750000000000005</v>
      </c>
      <c r="S698" s="765">
        <f t="shared" si="114"/>
        <v>0.75</v>
      </c>
      <c r="T698" s="765">
        <f t="shared" si="115"/>
        <v>0.66999999999999993</v>
      </c>
      <c r="AC698" s="112">
        <f t="shared" si="125"/>
        <v>8</v>
      </c>
      <c r="AD698" s="112">
        <f t="shared" si="126"/>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customHeight="1" outlineLevel="2" x14ac:dyDescent="0.25">
      <c r="A699" s="136"/>
      <c r="B699" s="126"/>
      <c r="C699" s="108"/>
      <c r="D699" s="108"/>
      <c r="E699" s="108"/>
      <c r="F699" s="110"/>
      <c r="I699" s="133" t="s">
        <v>403</v>
      </c>
      <c r="J699" s="154">
        <f t="shared" ref="J699:K699" si="134">J$619</f>
        <v>0.64</v>
      </c>
      <c r="K699" s="154">
        <f t="shared" si="134"/>
        <v>0.185</v>
      </c>
      <c r="L699" s="633">
        <f>L$619</f>
        <v>1000</v>
      </c>
      <c r="M699" s="112"/>
      <c r="N699" s="379">
        <f t="shared" si="112"/>
        <v>0.73250000000000004</v>
      </c>
      <c r="P699" s="379">
        <f t="shared" si="113"/>
        <v>0.54749999999999999</v>
      </c>
      <c r="S699" s="765">
        <f t="shared" si="114"/>
        <v>0.75</v>
      </c>
      <c r="T699" s="765">
        <f t="shared" si="115"/>
        <v>0.56999999999999995</v>
      </c>
      <c r="AC699" s="112">
        <f t="shared" si="125"/>
        <v>8</v>
      </c>
      <c r="AD699" s="112">
        <f t="shared" si="126"/>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customHeight="1" outlineLevel="2" x14ac:dyDescent="0.25">
      <c r="A700" s="136"/>
      <c r="B700" s="126"/>
      <c r="C700" s="108"/>
      <c r="D700" s="108"/>
      <c r="E700" s="108"/>
      <c r="F700" s="110"/>
      <c r="I700" s="133" t="s">
        <v>404</v>
      </c>
      <c r="J700" s="154">
        <f t="shared" ref="J700:K700" si="135">AVERAGE(J$620:J$621)</f>
        <v>0.57488824562535323</v>
      </c>
      <c r="K700" s="154">
        <f t="shared" si="135"/>
        <v>0.15</v>
      </c>
      <c r="L700" s="633">
        <f>AVERAGE(L$620:L$621)</f>
        <v>3750</v>
      </c>
      <c r="M700" s="112"/>
      <c r="N700" s="379">
        <f t="shared" si="112"/>
        <v>0.64988824562535319</v>
      </c>
      <c r="P700" s="379">
        <f t="shared" si="113"/>
        <v>0.49988824562535322</v>
      </c>
      <c r="S700" s="765">
        <f t="shared" si="114"/>
        <v>0.55999999999999994</v>
      </c>
      <c r="T700" s="765">
        <f t="shared" si="115"/>
        <v>0.40999999999999992</v>
      </c>
      <c r="AC700" s="112">
        <f t="shared" si="125"/>
        <v>8</v>
      </c>
      <c r="AD700" s="112">
        <f t="shared" si="126"/>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customHeight="1" outlineLevel="2" x14ac:dyDescent="0.25">
      <c r="A701" s="136"/>
      <c r="B701" s="126"/>
      <c r="C701" s="108"/>
      <c r="D701" s="108"/>
      <c r="E701" s="108"/>
      <c r="F701" s="110"/>
      <c r="I701" s="133" t="s">
        <v>405</v>
      </c>
      <c r="J701" s="154">
        <f t="shared" ref="J701:K701" si="136">J$622</f>
        <v>0.53593591918065975</v>
      </c>
      <c r="K701" s="154">
        <f t="shared" si="136"/>
        <v>0.105</v>
      </c>
      <c r="L701" s="633">
        <f>L$622</f>
        <v>2200</v>
      </c>
      <c r="M701" s="112"/>
      <c r="N701" s="379">
        <f t="shared" si="112"/>
        <v>0.58843591918065974</v>
      </c>
      <c r="P701" s="379">
        <f t="shared" si="113"/>
        <v>0.48343591918065976</v>
      </c>
      <c r="S701" s="765">
        <f t="shared" si="114"/>
        <v>0.54999999999999993</v>
      </c>
      <c r="T701" s="765">
        <f t="shared" si="115"/>
        <v>0.54999999999999993</v>
      </c>
      <c r="AC701" s="112">
        <f t="shared" si="125"/>
        <v>8</v>
      </c>
      <c r="AD701" s="112">
        <f t="shared" si="126"/>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customHeight="1" outlineLevel="2" x14ac:dyDescent="0.25">
      <c r="A702" s="136"/>
      <c r="B702" s="126"/>
      <c r="C702" s="108"/>
      <c r="D702" s="108"/>
      <c r="E702" s="108"/>
      <c r="F702" s="110"/>
      <c r="I702" s="133" t="s">
        <v>406</v>
      </c>
      <c r="J702" s="154">
        <f t="shared" ref="J702:K703" si="137">J$623</f>
        <v>0.51471523224725868</v>
      </c>
      <c r="K702" s="154">
        <f t="shared" si="137"/>
        <v>7.4999999999999997E-2</v>
      </c>
      <c r="L702" s="633">
        <f>L$623</f>
        <v>1200</v>
      </c>
      <c r="M702" s="112"/>
      <c r="N702" s="379">
        <f t="shared" si="112"/>
        <v>0.55221523224725866</v>
      </c>
      <c r="P702" s="379">
        <f t="shared" si="113"/>
        <v>0.4772152322472587</v>
      </c>
      <c r="S702" s="765">
        <f t="shared" si="114"/>
        <v>0.53</v>
      </c>
      <c r="T702" s="765">
        <f t="shared" si="115"/>
        <v>0.53</v>
      </c>
      <c r="AC702" s="112">
        <f t="shared" si="125"/>
        <v>8</v>
      </c>
      <c r="AD702" s="112">
        <f t="shared" si="126"/>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customHeight="1" outlineLevel="2" x14ac:dyDescent="0.25">
      <c r="A703" s="136"/>
      <c r="B703" s="126"/>
      <c r="C703" s="108"/>
      <c r="D703" s="108"/>
      <c r="E703" s="108"/>
      <c r="F703" s="110"/>
      <c r="I703" s="133" t="s">
        <v>407</v>
      </c>
      <c r="J703" s="154">
        <f t="shared" si="137"/>
        <v>0.51471523224725868</v>
      </c>
      <c r="K703" s="154">
        <f t="shared" si="137"/>
        <v>7.4999999999999997E-2</v>
      </c>
      <c r="L703" s="633">
        <f>L$623</f>
        <v>1200</v>
      </c>
      <c r="M703" s="112"/>
      <c r="N703" s="379">
        <f t="shared" si="112"/>
        <v>0.55221523224725866</v>
      </c>
      <c r="P703" s="379">
        <f t="shared" si="113"/>
        <v>0.4772152322472587</v>
      </c>
      <c r="S703" s="765">
        <f t="shared" si="114"/>
        <v>0.5</v>
      </c>
      <c r="T703" s="765">
        <f t="shared" si="115"/>
        <v>0.5</v>
      </c>
      <c r="AC703" s="112">
        <f t="shared" si="125"/>
        <v>8</v>
      </c>
      <c r="AD703" s="112">
        <f t="shared" si="126"/>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customHeight="1" outlineLevel="2" x14ac:dyDescent="0.25">
      <c r="A704" s="136"/>
      <c r="B704" s="126"/>
      <c r="C704" s="108"/>
      <c r="D704" s="108"/>
      <c r="E704" s="108"/>
      <c r="F704" s="110"/>
      <c r="H704" s="138" t="s">
        <v>814</v>
      </c>
      <c r="I704" s="133" t="s">
        <v>398</v>
      </c>
      <c r="J704" s="1180">
        <f t="shared" ref="J704:K705" si="138">J$614</f>
        <v>0.5</v>
      </c>
      <c r="K704" s="1180">
        <f t="shared" si="138"/>
        <v>5.5E-2</v>
      </c>
      <c r="L704" s="914">
        <f>L$614</f>
        <v>850</v>
      </c>
      <c r="M704" s="112"/>
      <c r="N704" s="379">
        <f t="shared" si="112"/>
        <v>0.52749999999999997</v>
      </c>
      <c r="P704" s="379">
        <f t="shared" si="113"/>
        <v>0.47249999999999998</v>
      </c>
      <c r="S704" s="765">
        <f t="shared" si="114"/>
        <v>0.5</v>
      </c>
      <c r="T704" s="765">
        <f t="shared" si="115"/>
        <v>0.5</v>
      </c>
      <c r="AC704" s="112">
        <f t="shared" si="125"/>
        <v>9</v>
      </c>
      <c r="AD704" s="112">
        <f t="shared" si="126"/>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customHeight="1" outlineLevel="2" x14ac:dyDescent="0.25">
      <c r="A705" s="136"/>
      <c r="B705" s="126"/>
      <c r="C705" s="108"/>
      <c r="D705" s="108"/>
      <c r="E705" s="108"/>
      <c r="F705" s="110"/>
      <c r="I705" s="133" t="s">
        <v>399</v>
      </c>
      <c r="J705" s="1180">
        <f t="shared" si="138"/>
        <v>0.5</v>
      </c>
      <c r="K705" s="1180">
        <f t="shared" si="138"/>
        <v>5.5E-2</v>
      </c>
      <c r="L705" s="914">
        <f>L$614</f>
        <v>850</v>
      </c>
      <c r="M705" s="112"/>
      <c r="N705" s="379">
        <f t="shared" si="112"/>
        <v>0.52749999999999997</v>
      </c>
      <c r="P705" s="379">
        <f t="shared" si="113"/>
        <v>0.47249999999999998</v>
      </c>
      <c r="S705" s="765">
        <f t="shared" si="114"/>
        <v>0.5</v>
      </c>
      <c r="T705" s="765">
        <f t="shared" si="115"/>
        <v>0.5</v>
      </c>
      <c r="AC705" s="112">
        <f t="shared" si="125"/>
        <v>9</v>
      </c>
      <c r="AD705" s="112">
        <f t="shared" si="126"/>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customHeight="1" outlineLevel="2" x14ac:dyDescent="0.25">
      <c r="A706" s="136"/>
      <c r="B706" s="126"/>
      <c r="C706" s="108"/>
      <c r="D706" s="108"/>
      <c r="E706" s="108"/>
      <c r="F706" s="110"/>
      <c r="I706" s="133" t="s">
        <v>400</v>
      </c>
      <c r="J706" s="154">
        <f t="shared" ref="J706:K706" si="139">J$616</f>
        <v>0.68</v>
      </c>
      <c r="K706" s="154">
        <f t="shared" si="139"/>
        <v>5.5E-2</v>
      </c>
      <c r="L706" s="633">
        <f>L$616</f>
        <v>100</v>
      </c>
      <c r="M706" s="112"/>
      <c r="N706" s="379">
        <f t="shared" si="112"/>
        <v>0.70750000000000002</v>
      </c>
      <c r="P706" s="379">
        <f t="shared" si="113"/>
        <v>0.65250000000000008</v>
      </c>
      <c r="S706" s="765">
        <f t="shared" si="114"/>
        <v>0.68</v>
      </c>
      <c r="T706" s="765">
        <f t="shared" si="115"/>
        <v>0.68</v>
      </c>
      <c r="AC706" s="112">
        <f t="shared" si="125"/>
        <v>9</v>
      </c>
      <c r="AD706" s="112">
        <f t="shared" si="126"/>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customHeight="1" outlineLevel="2" x14ac:dyDescent="0.25">
      <c r="A707" s="136"/>
      <c r="B707" s="126"/>
      <c r="C707" s="108"/>
      <c r="D707" s="108"/>
      <c r="E707" s="108"/>
      <c r="F707" s="110"/>
      <c r="I707" s="133" t="s">
        <v>401</v>
      </c>
      <c r="J707" s="154">
        <f t="shared" ref="J707:K707" si="140">J$617</f>
        <v>0.68</v>
      </c>
      <c r="K707" s="154">
        <f t="shared" si="140"/>
        <v>5.5E-2</v>
      </c>
      <c r="L707" s="633">
        <f>L$617</f>
        <v>200</v>
      </c>
      <c r="M707" s="112"/>
      <c r="N707" s="379">
        <f t="shared" si="112"/>
        <v>0.70750000000000002</v>
      </c>
      <c r="P707" s="379">
        <f t="shared" si="113"/>
        <v>0.65250000000000008</v>
      </c>
      <c r="S707" s="765">
        <f t="shared" si="114"/>
        <v>0.70000000000000007</v>
      </c>
      <c r="T707" s="765">
        <f t="shared" si="115"/>
        <v>0.68</v>
      </c>
      <c r="AC707" s="112">
        <f t="shared" si="125"/>
        <v>9</v>
      </c>
      <c r="AD707" s="112">
        <f t="shared" si="126"/>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customHeight="1" outlineLevel="2" x14ac:dyDescent="0.25">
      <c r="A708" s="136"/>
      <c r="B708" s="126"/>
      <c r="C708" s="108"/>
      <c r="D708" s="108"/>
      <c r="E708" s="108"/>
      <c r="F708" s="110"/>
      <c r="I708" s="133" t="s">
        <v>402</v>
      </c>
      <c r="J708" s="154">
        <f t="shared" ref="J708:K708" si="141">J$618</f>
        <v>0.66</v>
      </c>
      <c r="K708" s="154">
        <f t="shared" si="141"/>
        <v>8.5000000000000006E-2</v>
      </c>
      <c r="L708" s="633">
        <f>L$618</f>
        <v>300</v>
      </c>
      <c r="M708" s="112"/>
      <c r="N708" s="379">
        <f t="shared" si="112"/>
        <v>0.70250000000000001</v>
      </c>
      <c r="P708" s="379">
        <f t="shared" si="113"/>
        <v>0.61750000000000005</v>
      </c>
      <c r="S708" s="765">
        <f t="shared" si="114"/>
        <v>0.75</v>
      </c>
      <c r="T708" s="765">
        <f t="shared" si="115"/>
        <v>0.66999999999999993</v>
      </c>
      <c r="AC708" s="112">
        <f t="shared" si="125"/>
        <v>9</v>
      </c>
      <c r="AD708" s="112">
        <f t="shared" si="126"/>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customHeight="1" outlineLevel="2" x14ac:dyDescent="0.25">
      <c r="A709" s="136"/>
      <c r="B709" s="126"/>
      <c r="C709" s="108"/>
      <c r="D709" s="108"/>
      <c r="E709" s="108"/>
      <c r="F709" s="110"/>
      <c r="I709" s="133" t="s">
        <v>403</v>
      </c>
      <c r="J709" s="154">
        <f t="shared" ref="J709:K709" si="142">J$619</f>
        <v>0.64</v>
      </c>
      <c r="K709" s="154">
        <f t="shared" si="142"/>
        <v>0.185</v>
      </c>
      <c r="L709" s="633">
        <f>L$619</f>
        <v>1000</v>
      </c>
      <c r="M709" s="112"/>
      <c r="N709" s="379">
        <f t="shared" si="112"/>
        <v>0.73250000000000004</v>
      </c>
      <c r="P709" s="379">
        <f t="shared" si="113"/>
        <v>0.54749999999999999</v>
      </c>
      <c r="S709" s="765">
        <f t="shared" si="114"/>
        <v>0.75</v>
      </c>
      <c r="T709" s="765">
        <f t="shared" si="115"/>
        <v>0.56999999999999995</v>
      </c>
      <c r="AC709" s="112">
        <f t="shared" si="125"/>
        <v>9</v>
      </c>
      <c r="AD709" s="112">
        <f t="shared" si="126"/>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customHeight="1" outlineLevel="2" x14ac:dyDescent="0.25">
      <c r="A710" s="136"/>
      <c r="B710" s="126"/>
      <c r="C710" s="108"/>
      <c r="D710" s="108"/>
      <c r="E710" s="108"/>
      <c r="F710" s="110"/>
      <c r="I710" s="133" t="s">
        <v>404</v>
      </c>
      <c r="J710" s="154">
        <f t="shared" ref="J710:K710" si="143">AVERAGE(J$620:J$621)</f>
        <v>0.57488824562535323</v>
      </c>
      <c r="K710" s="154">
        <f t="shared" si="143"/>
        <v>0.15</v>
      </c>
      <c r="L710" s="633">
        <f>AVERAGE(L$620:L$621)</f>
        <v>3750</v>
      </c>
      <c r="M710" s="112"/>
      <c r="N710" s="379">
        <f t="shared" si="112"/>
        <v>0.64988824562535319</v>
      </c>
      <c r="P710" s="379">
        <f t="shared" si="113"/>
        <v>0.49988824562535322</v>
      </c>
      <c r="S710" s="765">
        <f t="shared" si="114"/>
        <v>0.55999999999999994</v>
      </c>
      <c r="T710" s="765">
        <f t="shared" ref="T710:T713" si="144">MIN($J574:$R574)+$T574-INDEX(DigSpread,$AD710+1,1)</f>
        <v>0.40999999999999992</v>
      </c>
      <c r="AC710" s="112">
        <f t="shared" si="125"/>
        <v>9</v>
      </c>
      <c r="AD710" s="112">
        <f t="shared" si="126"/>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customHeight="1" outlineLevel="2" x14ac:dyDescent="0.25">
      <c r="A711" s="136"/>
      <c r="B711" s="126"/>
      <c r="C711" s="108"/>
      <c r="D711" s="108"/>
      <c r="E711" s="108"/>
      <c r="F711" s="110"/>
      <c r="I711" s="133" t="s">
        <v>405</v>
      </c>
      <c r="J711" s="154">
        <f t="shared" ref="J711:K711" si="145">J$622</f>
        <v>0.53593591918065975</v>
      </c>
      <c r="K711" s="154">
        <f t="shared" si="145"/>
        <v>0.105</v>
      </c>
      <c r="L711" s="633">
        <f>L$622</f>
        <v>2200</v>
      </c>
      <c r="M711" s="112"/>
      <c r="N711" s="379">
        <f t="shared" si="112"/>
        <v>0.58843591918065974</v>
      </c>
      <c r="P711" s="379">
        <f t="shared" si="113"/>
        <v>0.48343591918065976</v>
      </c>
      <c r="S711" s="765">
        <f t="shared" si="114"/>
        <v>0.54999999999999993</v>
      </c>
      <c r="T711" s="765">
        <f t="shared" si="144"/>
        <v>0.54999999999999993</v>
      </c>
      <c r="AC711" s="112">
        <f t="shared" si="125"/>
        <v>9</v>
      </c>
      <c r="AD711" s="112">
        <f t="shared" si="126"/>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customHeight="1" outlineLevel="2" x14ac:dyDescent="0.25">
      <c r="A712" s="136"/>
      <c r="B712" s="126"/>
      <c r="C712" s="108"/>
      <c r="D712" s="108"/>
      <c r="E712" s="108"/>
      <c r="F712" s="110"/>
      <c r="I712" s="133" t="s">
        <v>406</v>
      </c>
      <c r="J712" s="154">
        <f t="shared" ref="J712:K713" si="146">J$623</f>
        <v>0.51471523224725868</v>
      </c>
      <c r="K712" s="154">
        <f t="shared" si="146"/>
        <v>7.4999999999999997E-2</v>
      </c>
      <c r="L712" s="633">
        <f>L$623</f>
        <v>1200</v>
      </c>
      <c r="M712" s="112"/>
      <c r="N712" s="379">
        <f t="shared" si="112"/>
        <v>0.55221523224725866</v>
      </c>
      <c r="P712" s="379">
        <f t="shared" si="113"/>
        <v>0.4772152322472587</v>
      </c>
      <c r="S712" s="765">
        <f t="shared" si="114"/>
        <v>0.53</v>
      </c>
      <c r="T712" s="765">
        <f t="shared" si="144"/>
        <v>0.53</v>
      </c>
      <c r="AC712" s="112">
        <f t="shared" si="125"/>
        <v>9</v>
      </c>
      <c r="AD712" s="112">
        <f t="shared" si="126"/>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customHeight="1" outlineLevel="2" x14ac:dyDescent="0.25">
      <c r="A713" s="136"/>
      <c r="B713" s="126"/>
      <c r="C713" s="108"/>
      <c r="D713" s="108"/>
      <c r="E713" s="108"/>
      <c r="F713" s="110"/>
      <c r="I713" s="133" t="s">
        <v>407</v>
      </c>
      <c r="J713" s="154">
        <f t="shared" si="146"/>
        <v>0.51471523224725868</v>
      </c>
      <c r="K713" s="154">
        <f t="shared" si="146"/>
        <v>7.4999999999999997E-2</v>
      </c>
      <c r="L713" s="633">
        <f>L$623</f>
        <v>1200</v>
      </c>
      <c r="M713" s="112"/>
      <c r="N713" s="379">
        <f t="shared" si="112"/>
        <v>0.55221523224725866</v>
      </c>
      <c r="P713" s="379">
        <f t="shared" si="113"/>
        <v>0.4772152322472587</v>
      </c>
      <c r="S713" s="765">
        <f t="shared" si="114"/>
        <v>0.5</v>
      </c>
      <c r="T713" s="765">
        <f t="shared" si="144"/>
        <v>0.5</v>
      </c>
      <c r="AC713" s="112">
        <f t="shared" si="125"/>
        <v>9</v>
      </c>
      <c r="AD713" s="112">
        <f t="shared" si="126"/>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2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2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customHeight="1" outlineLevel="1" collapsed="1" x14ac:dyDescent="0.25">
      <c r="A723" s="691"/>
      <c r="B723" s="126"/>
      <c r="C723" s="709"/>
      <c r="D723" s="709">
        <v>0</v>
      </c>
      <c r="E723" s="709" t="s">
        <v>1</v>
      </c>
      <c r="F723" s="85"/>
      <c r="G723" s="86" t="s">
        <v>210</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211</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2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25">
      <c r="A729" s="691"/>
      <c r="B729" s="126"/>
      <c r="C729" s="700"/>
      <c r="D729" s="700"/>
      <c r="E729" s="700"/>
      <c r="F729" s="700"/>
      <c r="G729" s="700"/>
      <c r="H729" s="700"/>
      <c r="I729" s="1167"/>
      <c r="J729" s="1167"/>
      <c r="K729" s="725"/>
      <c r="L729" s="1186"/>
      <c r="M729" s="1187"/>
      <c r="N729" s="1187"/>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25">
      <c r="A730" s="691"/>
      <c r="B730" s="126"/>
      <c r="C730" s="108"/>
      <c r="D730" s="108"/>
      <c r="E730" s="108"/>
      <c r="F730" s="700"/>
      <c r="G730" s="728" t="s">
        <v>212</v>
      </c>
      <c r="H730" s="728"/>
      <c r="I730" s="728"/>
      <c r="J730" s="728"/>
      <c r="K730" s="728"/>
      <c r="L730" s="728"/>
      <c r="M730" s="728" t="s">
        <v>213</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0999999999999996" customHeight="1" outlineLevel="1" x14ac:dyDescent="0.25">
      <c r="A731" s="691"/>
      <c r="B731" s="126"/>
      <c r="C731" s="91" t="s">
        <v>123</v>
      </c>
      <c r="D731" s="108"/>
      <c r="E731" s="108"/>
      <c r="F731" s="700"/>
      <c r="G731" s="700"/>
      <c r="H731" s="700"/>
      <c r="I731" s="725"/>
      <c r="J731" s="194"/>
      <c r="K731" s="194"/>
      <c r="L731" s="148" t="s">
        <v>124</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0999999999999996" customHeight="1" outlineLevel="1" x14ac:dyDescent="0.2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H733" s="701"/>
      <c r="I733" s="701"/>
      <c r="J733" s="254"/>
      <c r="K733" s="257"/>
      <c r="L733" s="257" t="s">
        <v>384</v>
      </c>
      <c r="M733" s="135" t="s">
        <v>397</v>
      </c>
      <c r="N733" s="135" t="s">
        <v>59</v>
      </c>
      <c r="O733" s="135" t="s">
        <v>60</v>
      </c>
      <c r="P733" s="135" t="s">
        <v>61</v>
      </c>
      <c r="Q733" s="135" t="s">
        <v>62</v>
      </c>
      <c r="R733" s="135" t="s">
        <v>900</v>
      </c>
      <c r="S733" s="135" t="s">
        <v>901</v>
      </c>
      <c r="T733" s="135" t="s">
        <v>902</v>
      </c>
      <c r="U733" s="135" t="s">
        <v>1224</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K734" s="687" t="s">
        <v>838</v>
      </c>
      <c r="L734" s="133" t="s">
        <v>396</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7"/>
      <c r="K735" s="257"/>
      <c r="L735" s="133" t="s">
        <v>143</v>
      </c>
      <c r="M735" s="378">
        <f>M734</f>
        <v>4.125</v>
      </c>
      <c r="N735" s="378">
        <f t="shared" ref="N735:U743" si="147">N734</f>
        <v>5.625</v>
      </c>
      <c r="O735" s="378">
        <f t="shared" si="147"/>
        <v>6</v>
      </c>
      <c r="P735" s="378">
        <f t="shared" si="147"/>
        <v>7.5</v>
      </c>
      <c r="Q735" s="378">
        <f t="shared" si="147"/>
        <v>7.5</v>
      </c>
      <c r="R735" s="378">
        <f t="shared" si="147"/>
        <v>0</v>
      </c>
      <c r="S735" s="378">
        <f t="shared" si="147"/>
        <v>0</v>
      </c>
      <c r="T735" s="378">
        <f t="shared" si="147"/>
        <v>0</v>
      </c>
      <c r="U735" s="378">
        <f t="shared" si="147"/>
        <v>0</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7"/>
      <c r="K736" s="257"/>
      <c r="L736" s="133" t="s">
        <v>144</v>
      </c>
      <c r="M736" s="378">
        <f t="shared" ref="M736:M743" si="148">M735</f>
        <v>4.125</v>
      </c>
      <c r="N736" s="378">
        <f t="shared" si="147"/>
        <v>5.625</v>
      </c>
      <c r="O736" s="378">
        <f t="shared" si="147"/>
        <v>6</v>
      </c>
      <c r="P736" s="378">
        <f t="shared" si="147"/>
        <v>7.5</v>
      </c>
      <c r="Q736" s="378">
        <f t="shared" si="147"/>
        <v>7.5</v>
      </c>
      <c r="R736" s="378">
        <f t="shared" si="147"/>
        <v>0</v>
      </c>
      <c r="S736" s="378">
        <f t="shared" si="147"/>
        <v>0</v>
      </c>
      <c r="T736" s="378">
        <f t="shared" si="147"/>
        <v>0</v>
      </c>
      <c r="U736" s="378">
        <f t="shared" si="147"/>
        <v>0</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7"/>
      <c r="K737" s="257"/>
      <c r="L737" s="133" t="s">
        <v>145</v>
      </c>
      <c r="M737" s="378">
        <f t="shared" si="148"/>
        <v>4.125</v>
      </c>
      <c r="N737" s="378">
        <f t="shared" si="147"/>
        <v>5.625</v>
      </c>
      <c r="O737" s="378">
        <f t="shared" si="147"/>
        <v>6</v>
      </c>
      <c r="P737" s="378">
        <f t="shared" si="147"/>
        <v>7.5</v>
      </c>
      <c r="Q737" s="378">
        <f t="shared" si="147"/>
        <v>7.5</v>
      </c>
      <c r="R737" s="378">
        <f t="shared" si="147"/>
        <v>0</v>
      </c>
      <c r="S737" s="378">
        <f t="shared" si="147"/>
        <v>0</v>
      </c>
      <c r="T737" s="378">
        <f t="shared" si="147"/>
        <v>0</v>
      </c>
      <c r="U737" s="378">
        <f t="shared" si="147"/>
        <v>0</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7"/>
      <c r="K738" s="257"/>
      <c r="L738" s="133" t="s">
        <v>146</v>
      </c>
      <c r="M738" s="378">
        <f t="shared" si="148"/>
        <v>4.125</v>
      </c>
      <c r="N738" s="378">
        <f t="shared" si="147"/>
        <v>5.625</v>
      </c>
      <c r="O738" s="378">
        <f t="shared" si="147"/>
        <v>6</v>
      </c>
      <c r="P738" s="378">
        <f t="shared" si="147"/>
        <v>7.5</v>
      </c>
      <c r="Q738" s="378">
        <f t="shared" si="147"/>
        <v>7.5</v>
      </c>
      <c r="R738" s="378">
        <f t="shared" si="147"/>
        <v>0</v>
      </c>
      <c r="S738" s="378">
        <f t="shared" si="147"/>
        <v>0</v>
      </c>
      <c r="T738" s="378">
        <f t="shared" si="147"/>
        <v>0</v>
      </c>
      <c r="U738" s="378">
        <f t="shared" si="147"/>
        <v>0</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7"/>
      <c r="K739" s="257"/>
      <c r="L739" s="133" t="s">
        <v>147</v>
      </c>
      <c r="M739" s="378">
        <f t="shared" si="148"/>
        <v>4.125</v>
      </c>
      <c r="N739" s="378">
        <f t="shared" si="147"/>
        <v>5.625</v>
      </c>
      <c r="O739" s="378">
        <f t="shared" si="147"/>
        <v>6</v>
      </c>
      <c r="P739" s="378">
        <f t="shared" si="147"/>
        <v>7.5</v>
      </c>
      <c r="Q739" s="378">
        <f t="shared" si="147"/>
        <v>7.5</v>
      </c>
      <c r="R739" s="378">
        <f t="shared" si="147"/>
        <v>0</v>
      </c>
      <c r="S739" s="378">
        <f t="shared" si="147"/>
        <v>0</v>
      </c>
      <c r="T739" s="378">
        <f t="shared" si="147"/>
        <v>0</v>
      </c>
      <c r="U739" s="378">
        <f t="shared" si="147"/>
        <v>0</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7"/>
      <c r="K740" s="257"/>
      <c r="L740" s="133" t="s">
        <v>148</v>
      </c>
      <c r="M740" s="378">
        <f t="shared" si="148"/>
        <v>4.125</v>
      </c>
      <c r="N740" s="378">
        <f t="shared" si="147"/>
        <v>5.625</v>
      </c>
      <c r="O740" s="378">
        <f t="shared" si="147"/>
        <v>6</v>
      </c>
      <c r="P740" s="378">
        <f t="shared" si="147"/>
        <v>7.5</v>
      </c>
      <c r="Q740" s="378">
        <f t="shared" si="147"/>
        <v>7.5</v>
      </c>
      <c r="R740" s="378">
        <f t="shared" si="147"/>
        <v>0</v>
      </c>
      <c r="S740" s="378">
        <f t="shared" si="147"/>
        <v>0</v>
      </c>
      <c r="T740" s="378">
        <f t="shared" si="147"/>
        <v>0</v>
      </c>
      <c r="U740" s="378">
        <f t="shared" si="147"/>
        <v>0</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7"/>
      <c r="K741" s="257"/>
      <c r="L741" s="133" t="s">
        <v>149</v>
      </c>
      <c r="M741" s="378">
        <f t="shared" si="148"/>
        <v>4.125</v>
      </c>
      <c r="N741" s="378">
        <f t="shared" si="147"/>
        <v>5.625</v>
      </c>
      <c r="O741" s="378">
        <f t="shared" si="147"/>
        <v>6</v>
      </c>
      <c r="P741" s="378">
        <f t="shared" si="147"/>
        <v>7.5</v>
      </c>
      <c r="Q741" s="378">
        <f t="shared" si="147"/>
        <v>7.5</v>
      </c>
      <c r="R741" s="378">
        <f t="shared" si="147"/>
        <v>0</v>
      </c>
      <c r="S741" s="378">
        <f t="shared" si="147"/>
        <v>0</v>
      </c>
      <c r="T741" s="378">
        <f t="shared" si="147"/>
        <v>0</v>
      </c>
      <c r="U741" s="378">
        <f t="shared" si="147"/>
        <v>0</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7"/>
      <c r="K742" s="257"/>
      <c r="L742" s="133" t="s">
        <v>150</v>
      </c>
      <c r="M742" s="378">
        <f t="shared" si="148"/>
        <v>4.125</v>
      </c>
      <c r="N742" s="378">
        <f t="shared" si="147"/>
        <v>5.625</v>
      </c>
      <c r="O742" s="378">
        <f t="shared" si="147"/>
        <v>6</v>
      </c>
      <c r="P742" s="378">
        <f t="shared" si="147"/>
        <v>7.5</v>
      </c>
      <c r="Q742" s="378">
        <f t="shared" si="147"/>
        <v>7.5</v>
      </c>
      <c r="R742" s="378">
        <f t="shared" si="147"/>
        <v>0</v>
      </c>
      <c r="S742" s="378">
        <f t="shared" si="147"/>
        <v>0</v>
      </c>
      <c r="T742" s="378">
        <f t="shared" si="147"/>
        <v>0</v>
      </c>
      <c r="U742" s="378">
        <f t="shared" si="147"/>
        <v>0</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7"/>
      <c r="K743" s="257"/>
      <c r="L743" s="133" t="s">
        <v>151</v>
      </c>
      <c r="M743" s="378">
        <f t="shared" si="148"/>
        <v>4.125</v>
      </c>
      <c r="N743" s="378">
        <f t="shared" si="147"/>
        <v>5.625</v>
      </c>
      <c r="O743" s="378">
        <f t="shared" si="147"/>
        <v>6</v>
      </c>
      <c r="P743" s="378">
        <f t="shared" si="147"/>
        <v>7.5</v>
      </c>
      <c r="Q743" s="378">
        <f t="shared" si="147"/>
        <v>7.5</v>
      </c>
      <c r="R743" s="378">
        <f t="shared" si="147"/>
        <v>0</v>
      </c>
      <c r="S743" s="378">
        <f t="shared" si="147"/>
        <v>0</v>
      </c>
      <c r="T743" s="378">
        <f t="shared" si="147"/>
        <v>0</v>
      </c>
      <c r="U743" s="378">
        <f t="shared" si="147"/>
        <v>0</v>
      </c>
      <c r="V743" s="118"/>
      <c r="W743" s="118"/>
      <c r="X743" s="118"/>
      <c r="Y743" s="118"/>
      <c r="Z743" s="118"/>
      <c r="AA743" s="110"/>
      <c r="AB743" s="110"/>
      <c r="AC743" s="110"/>
      <c r="AD743" s="110"/>
      <c r="AE743" s="695"/>
      <c r="AF743" s="690"/>
    </row>
    <row r="744" spans="1:58" s="138" customFormat="1" ht="13.15" hidden="1" customHeight="1" outlineLevel="2" x14ac:dyDescent="0.25">
      <c r="A744" s="136"/>
      <c r="B744" s="126"/>
      <c r="C744" s="108"/>
      <c r="D744" s="108"/>
      <c r="E744" s="108"/>
      <c r="F744" s="110"/>
      <c r="G744" s="112"/>
      <c r="H744" s="112"/>
      <c r="K744" s="133" t="s">
        <v>411</v>
      </c>
      <c r="L744" s="133" t="s">
        <v>396</v>
      </c>
      <c r="M744" s="5">
        <f>INDEX(M$734:M$743,MATCH($L744,$L$734:$L$743,0))</f>
        <v>4.125</v>
      </c>
      <c r="N744" s="5">
        <f t="shared" ref="N744:U759" si="149">INDEX(N$734:N$743,MATCH($L744,$L$734:$L$743,0))</f>
        <v>5.625</v>
      </c>
      <c r="O744" s="5">
        <f t="shared" si="149"/>
        <v>6</v>
      </c>
      <c r="P744" s="5">
        <f t="shared" si="149"/>
        <v>7.5</v>
      </c>
      <c r="Q744" s="5">
        <f t="shared" si="149"/>
        <v>7.5</v>
      </c>
      <c r="R744" s="5">
        <f t="shared" si="149"/>
        <v>0</v>
      </c>
      <c r="S744" s="5">
        <f t="shared" si="149"/>
        <v>0</v>
      </c>
      <c r="T744" s="5">
        <f t="shared" si="149"/>
        <v>0</v>
      </c>
      <c r="U744" s="5">
        <f t="shared" si="149"/>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50">INDEX(M$734:M$743,MATCH($L745,$L$734:$L$743,0))</f>
        <v>4.125</v>
      </c>
      <c r="N745" s="5">
        <f t="shared" si="149"/>
        <v>5.625</v>
      </c>
      <c r="O745" s="5">
        <f t="shared" si="149"/>
        <v>6</v>
      </c>
      <c r="P745" s="5">
        <f t="shared" si="149"/>
        <v>7.5</v>
      </c>
      <c r="Q745" s="5">
        <f t="shared" si="149"/>
        <v>7.5</v>
      </c>
      <c r="R745" s="5">
        <f t="shared" si="149"/>
        <v>0</v>
      </c>
      <c r="S745" s="5">
        <f t="shared" si="149"/>
        <v>0</v>
      </c>
      <c r="T745" s="5">
        <f t="shared" si="149"/>
        <v>0</v>
      </c>
      <c r="U745" s="5">
        <f t="shared" si="149"/>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25">
      <c r="A746" s="136"/>
      <c r="B746" s="126"/>
      <c r="C746" s="108"/>
      <c r="D746" s="108"/>
      <c r="E746" s="108"/>
      <c r="F746" s="110"/>
      <c r="G746" s="112"/>
      <c r="H746" s="112"/>
      <c r="K746" s="133"/>
      <c r="L746" s="133" t="s">
        <v>144</v>
      </c>
      <c r="M746" s="5">
        <f t="shared" si="150"/>
        <v>4.125</v>
      </c>
      <c r="N746" s="5">
        <f t="shared" si="149"/>
        <v>5.625</v>
      </c>
      <c r="O746" s="5">
        <f t="shared" si="149"/>
        <v>6</v>
      </c>
      <c r="P746" s="5">
        <f t="shared" si="149"/>
        <v>7.5</v>
      </c>
      <c r="Q746" s="5">
        <f t="shared" si="149"/>
        <v>7.5</v>
      </c>
      <c r="R746" s="5">
        <f t="shared" si="149"/>
        <v>0</v>
      </c>
      <c r="S746" s="5">
        <f t="shared" si="149"/>
        <v>0</v>
      </c>
      <c r="T746" s="5">
        <f t="shared" si="149"/>
        <v>0</v>
      </c>
      <c r="U746" s="5">
        <f t="shared" si="149"/>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25">
      <c r="A747" s="136"/>
      <c r="B747" s="126"/>
      <c r="C747" s="108"/>
      <c r="D747" s="108"/>
      <c r="E747" s="108"/>
      <c r="F747" s="110"/>
      <c r="G747" s="112"/>
      <c r="H747" s="112"/>
      <c r="K747" s="133"/>
      <c r="L747" s="133" t="s">
        <v>145</v>
      </c>
      <c r="M747" s="5">
        <f t="shared" si="150"/>
        <v>4.125</v>
      </c>
      <c r="N747" s="5">
        <f t="shared" si="149"/>
        <v>5.625</v>
      </c>
      <c r="O747" s="5">
        <f t="shared" si="149"/>
        <v>6</v>
      </c>
      <c r="P747" s="5">
        <f t="shared" si="149"/>
        <v>7.5</v>
      </c>
      <c r="Q747" s="5">
        <f t="shared" si="149"/>
        <v>7.5</v>
      </c>
      <c r="R747" s="5">
        <f t="shared" si="149"/>
        <v>0</v>
      </c>
      <c r="S747" s="5">
        <f t="shared" si="149"/>
        <v>0</v>
      </c>
      <c r="T747" s="5">
        <f t="shared" si="149"/>
        <v>0</v>
      </c>
      <c r="U747" s="5">
        <f t="shared" si="149"/>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25">
      <c r="A748" s="136"/>
      <c r="B748" s="126"/>
      <c r="C748" s="108"/>
      <c r="D748" s="108"/>
      <c r="E748" s="108"/>
      <c r="F748" s="110"/>
      <c r="G748" s="112"/>
      <c r="H748" s="112"/>
      <c r="K748" s="133"/>
      <c r="L748" s="133" t="s">
        <v>146</v>
      </c>
      <c r="M748" s="5">
        <f t="shared" si="150"/>
        <v>4.125</v>
      </c>
      <c r="N748" s="5">
        <f t="shared" si="149"/>
        <v>5.625</v>
      </c>
      <c r="O748" s="5">
        <f t="shared" si="149"/>
        <v>6</v>
      </c>
      <c r="P748" s="5">
        <f t="shared" si="149"/>
        <v>7.5</v>
      </c>
      <c r="Q748" s="5">
        <f t="shared" si="149"/>
        <v>7.5</v>
      </c>
      <c r="R748" s="5">
        <f t="shared" si="149"/>
        <v>0</v>
      </c>
      <c r="S748" s="5">
        <f t="shared" si="149"/>
        <v>0</v>
      </c>
      <c r="T748" s="5">
        <f t="shared" si="149"/>
        <v>0</v>
      </c>
      <c r="U748" s="5">
        <f t="shared" si="149"/>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25">
      <c r="A749" s="136"/>
      <c r="B749" s="126"/>
      <c r="C749" s="108"/>
      <c r="D749" s="108"/>
      <c r="E749" s="108"/>
      <c r="F749" s="110"/>
      <c r="G749" s="112"/>
      <c r="H749" s="112"/>
      <c r="K749" s="133"/>
      <c r="L749" s="133" t="s">
        <v>147</v>
      </c>
      <c r="M749" s="5">
        <f t="shared" si="150"/>
        <v>4.125</v>
      </c>
      <c r="N749" s="5">
        <f t="shared" si="149"/>
        <v>5.625</v>
      </c>
      <c r="O749" s="5">
        <f t="shared" si="149"/>
        <v>6</v>
      </c>
      <c r="P749" s="5">
        <f t="shared" si="149"/>
        <v>7.5</v>
      </c>
      <c r="Q749" s="5">
        <f t="shared" si="149"/>
        <v>7.5</v>
      </c>
      <c r="R749" s="5">
        <f t="shared" si="149"/>
        <v>0</v>
      </c>
      <c r="S749" s="5">
        <f t="shared" si="149"/>
        <v>0</v>
      </c>
      <c r="T749" s="5">
        <f t="shared" si="149"/>
        <v>0</v>
      </c>
      <c r="U749" s="5">
        <f t="shared" si="149"/>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25">
      <c r="A750" s="136"/>
      <c r="B750" s="126"/>
      <c r="C750" s="108"/>
      <c r="D750" s="108"/>
      <c r="E750" s="108"/>
      <c r="F750" s="110"/>
      <c r="G750" s="112"/>
      <c r="H750" s="112"/>
      <c r="K750" s="133"/>
      <c r="L750" s="133" t="s">
        <v>148</v>
      </c>
      <c r="M750" s="5">
        <f t="shared" si="150"/>
        <v>4.125</v>
      </c>
      <c r="N750" s="5">
        <f t="shared" si="149"/>
        <v>5.625</v>
      </c>
      <c r="O750" s="5">
        <f t="shared" si="149"/>
        <v>6</v>
      </c>
      <c r="P750" s="5">
        <f t="shared" si="149"/>
        <v>7.5</v>
      </c>
      <c r="Q750" s="5">
        <f t="shared" si="149"/>
        <v>7.5</v>
      </c>
      <c r="R750" s="5">
        <f t="shared" si="149"/>
        <v>0</v>
      </c>
      <c r="S750" s="5">
        <f t="shared" si="149"/>
        <v>0</v>
      </c>
      <c r="T750" s="5">
        <f t="shared" si="149"/>
        <v>0</v>
      </c>
      <c r="U750" s="5">
        <f t="shared" si="149"/>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25">
      <c r="A751" s="136"/>
      <c r="B751" s="126"/>
      <c r="C751" s="108"/>
      <c r="D751" s="108"/>
      <c r="E751" s="108"/>
      <c r="F751" s="110"/>
      <c r="G751" s="112"/>
      <c r="H751" s="112"/>
      <c r="K751" s="133"/>
      <c r="L751" s="133" t="s">
        <v>149</v>
      </c>
      <c r="M751" s="5">
        <f t="shared" si="150"/>
        <v>4.125</v>
      </c>
      <c r="N751" s="5">
        <f t="shared" si="149"/>
        <v>5.625</v>
      </c>
      <c r="O751" s="5">
        <f t="shared" si="149"/>
        <v>6</v>
      </c>
      <c r="P751" s="5">
        <f t="shared" si="149"/>
        <v>7.5</v>
      </c>
      <c r="Q751" s="5">
        <f t="shared" si="149"/>
        <v>7.5</v>
      </c>
      <c r="R751" s="5">
        <f t="shared" si="149"/>
        <v>0</v>
      </c>
      <c r="S751" s="5">
        <f t="shared" si="149"/>
        <v>0</v>
      </c>
      <c r="T751" s="5">
        <f t="shared" si="149"/>
        <v>0</v>
      </c>
      <c r="U751" s="5">
        <f t="shared" si="149"/>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25">
      <c r="A752" s="136"/>
      <c r="B752" s="126"/>
      <c r="C752" s="108"/>
      <c r="D752" s="108"/>
      <c r="E752" s="108"/>
      <c r="F752" s="110"/>
      <c r="G752" s="112"/>
      <c r="H752" s="112"/>
      <c r="K752" s="133"/>
      <c r="L752" s="133" t="s">
        <v>150</v>
      </c>
      <c r="M752" s="5">
        <f t="shared" si="150"/>
        <v>4.125</v>
      </c>
      <c r="N752" s="5">
        <f t="shared" si="149"/>
        <v>5.625</v>
      </c>
      <c r="O752" s="5">
        <f t="shared" si="149"/>
        <v>6</v>
      </c>
      <c r="P752" s="5">
        <f t="shared" si="149"/>
        <v>7.5</v>
      </c>
      <c r="Q752" s="5">
        <f t="shared" si="149"/>
        <v>7.5</v>
      </c>
      <c r="R752" s="5">
        <f t="shared" si="149"/>
        <v>0</v>
      </c>
      <c r="S752" s="5">
        <f t="shared" si="149"/>
        <v>0</v>
      </c>
      <c r="T752" s="5">
        <f t="shared" si="149"/>
        <v>0</v>
      </c>
      <c r="U752" s="5">
        <f t="shared" si="149"/>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25">
      <c r="A753" s="136"/>
      <c r="B753" s="126"/>
      <c r="C753" s="108"/>
      <c r="D753" s="108"/>
      <c r="E753" s="108"/>
      <c r="F753" s="110"/>
      <c r="G753" s="112"/>
      <c r="H753" s="112"/>
      <c r="K753" s="133"/>
      <c r="L753" s="133" t="s">
        <v>151</v>
      </c>
      <c r="M753" s="5">
        <f t="shared" si="150"/>
        <v>4.125</v>
      </c>
      <c r="N753" s="5">
        <f t="shared" si="149"/>
        <v>5.625</v>
      </c>
      <c r="O753" s="5">
        <f t="shared" si="149"/>
        <v>6</v>
      </c>
      <c r="P753" s="5">
        <f t="shared" si="149"/>
        <v>7.5</v>
      </c>
      <c r="Q753" s="5">
        <f t="shared" si="149"/>
        <v>7.5</v>
      </c>
      <c r="R753" s="5">
        <f t="shared" si="149"/>
        <v>0</v>
      </c>
      <c r="S753" s="5">
        <f t="shared" si="149"/>
        <v>0</v>
      </c>
      <c r="T753" s="5">
        <f t="shared" si="149"/>
        <v>0</v>
      </c>
      <c r="U753" s="5">
        <f t="shared" si="149"/>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25">
      <c r="A754" s="136"/>
      <c r="B754" s="126"/>
      <c r="C754" s="108"/>
      <c r="D754" s="108"/>
      <c r="E754" s="108"/>
      <c r="F754" s="110"/>
      <c r="G754" s="112"/>
      <c r="H754" s="112"/>
      <c r="K754" s="133" t="s">
        <v>807</v>
      </c>
      <c r="L754" s="133" t="s">
        <v>396</v>
      </c>
      <c r="M754" s="5">
        <f t="shared" si="150"/>
        <v>4.125</v>
      </c>
      <c r="N754" s="5">
        <f t="shared" si="149"/>
        <v>5.625</v>
      </c>
      <c r="O754" s="5">
        <f t="shared" si="149"/>
        <v>6</v>
      </c>
      <c r="P754" s="5">
        <f t="shared" si="149"/>
        <v>7.5</v>
      </c>
      <c r="Q754" s="5">
        <f t="shared" si="149"/>
        <v>7.5</v>
      </c>
      <c r="R754" s="5">
        <f t="shared" si="149"/>
        <v>0</v>
      </c>
      <c r="S754" s="5">
        <f t="shared" si="149"/>
        <v>0</v>
      </c>
      <c r="T754" s="5">
        <f t="shared" si="149"/>
        <v>0</v>
      </c>
      <c r="U754" s="5">
        <f t="shared" si="14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si="150"/>
        <v>4.125</v>
      </c>
      <c r="N755" s="5">
        <f t="shared" si="149"/>
        <v>5.625</v>
      </c>
      <c r="O755" s="5">
        <f t="shared" si="149"/>
        <v>6</v>
      </c>
      <c r="P755" s="5">
        <f t="shared" si="149"/>
        <v>7.5</v>
      </c>
      <c r="Q755" s="5">
        <f t="shared" si="149"/>
        <v>7.5</v>
      </c>
      <c r="R755" s="5">
        <f t="shared" si="149"/>
        <v>0</v>
      </c>
      <c r="S755" s="5">
        <f t="shared" si="149"/>
        <v>0</v>
      </c>
      <c r="T755" s="5">
        <f t="shared" si="149"/>
        <v>0</v>
      </c>
      <c r="U755" s="5">
        <f t="shared" si="14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150"/>
        <v>4.125</v>
      </c>
      <c r="N756" s="5">
        <f t="shared" si="149"/>
        <v>5.625</v>
      </c>
      <c r="O756" s="5">
        <f t="shared" si="149"/>
        <v>6</v>
      </c>
      <c r="P756" s="5">
        <f t="shared" si="149"/>
        <v>7.5</v>
      </c>
      <c r="Q756" s="5">
        <f t="shared" si="149"/>
        <v>7.5</v>
      </c>
      <c r="R756" s="5">
        <f t="shared" si="149"/>
        <v>0</v>
      </c>
      <c r="S756" s="5">
        <f t="shared" si="149"/>
        <v>0</v>
      </c>
      <c r="T756" s="5">
        <f t="shared" si="149"/>
        <v>0</v>
      </c>
      <c r="U756" s="5">
        <f t="shared" si="14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150"/>
        <v>4.125</v>
      </c>
      <c r="N757" s="5">
        <f t="shared" si="149"/>
        <v>5.625</v>
      </c>
      <c r="O757" s="5">
        <f t="shared" si="149"/>
        <v>6</v>
      </c>
      <c r="P757" s="5">
        <f t="shared" si="149"/>
        <v>7.5</v>
      </c>
      <c r="Q757" s="5">
        <f t="shared" si="149"/>
        <v>7.5</v>
      </c>
      <c r="R757" s="5">
        <f t="shared" si="149"/>
        <v>0</v>
      </c>
      <c r="S757" s="5">
        <f t="shared" si="149"/>
        <v>0</v>
      </c>
      <c r="T757" s="5">
        <f t="shared" si="149"/>
        <v>0</v>
      </c>
      <c r="U757" s="5">
        <f t="shared" si="14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150"/>
        <v>4.125</v>
      </c>
      <c r="N758" s="5">
        <f t="shared" si="149"/>
        <v>5.625</v>
      </c>
      <c r="O758" s="5">
        <f t="shared" si="149"/>
        <v>6</v>
      </c>
      <c r="P758" s="5">
        <f t="shared" si="149"/>
        <v>7.5</v>
      </c>
      <c r="Q758" s="5">
        <f t="shared" si="149"/>
        <v>7.5</v>
      </c>
      <c r="R758" s="5">
        <f t="shared" si="149"/>
        <v>0</v>
      </c>
      <c r="S758" s="5">
        <f t="shared" si="149"/>
        <v>0</v>
      </c>
      <c r="T758" s="5">
        <f t="shared" si="149"/>
        <v>0</v>
      </c>
      <c r="U758" s="5">
        <f t="shared" si="14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150"/>
        <v>4.125</v>
      </c>
      <c r="N759" s="5">
        <f t="shared" si="149"/>
        <v>5.625</v>
      </c>
      <c r="O759" s="5">
        <f t="shared" si="149"/>
        <v>6</v>
      </c>
      <c r="P759" s="5">
        <f t="shared" si="149"/>
        <v>7.5</v>
      </c>
      <c r="Q759" s="5">
        <f t="shared" si="149"/>
        <v>7.5</v>
      </c>
      <c r="R759" s="5">
        <f t="shared" si="149"/>
        <v>0</v>
      </c>
      <c r="S759" s="5">
        <f t="shared" si="149"/>
        <v>0</v>
      </c>
      <c r="T759" s="5">
        <f t="shared" si="149"/>
        <v>0</v>
      </c>
      <c r="U759" s="5">
        <f t="shared" si="14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150"/>
        <v>4.125</v>
      </c>
      <c r="N760" s="5">
        <f t="shared" si="150"/>
        <v>5.625</v>
      </c>
      <c r="O760" s="5">
        <f t="shared" si="150"/>
        <v>6</v>
      </c>
      <c r="P760" s="5">
        <f t="shared" si="150"/>
        <v>7.5</v>
      </c>
      <c r="Q760" s="5">
        <f t="shared" si="150"/>
        <v>7.5</v>
      </c>
      <c r="R760" s="5">
        <f t="shared" si="150"/>
        <v>0</v>
      </c>
      <c r="S760" s="5">
        <f t="shared" si="150"/>
        <v>0</v>
      </c>
      <c r="T760" s="5">
        <f t="shared" si="150"/>
        <v>0</v>
      </c>
      <c r="U760" s="5">
        <f t="shared" si="150"/>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150"/>
        <v>4.125</v>
      </c>
      <c r="N761" s="5">
        <f t="shared" si="150"/>
        <v>5.625</v>
      </c>
      <c r="O761" s="5">
        <f t="shared" si="150"/>
        <v>6</v>
      </c>
      <c r="P761" s="5">
        <f t="shared" si="150"/>
        <v>7.5</v>
      </c>
      <c r="Q761" s="5">
        <f t="shared" si="150"/>
        <v>7.5</v>
      </c>
      <c r="R761" s="5">
        <f t="shared" si="150"/>
        <v>0</v>
      </c>
      <c r="S761" s="5">
        <f t="shared" si="150"/>
        <v>0</v>
      </c>
      <c r="T761" s="5">
        <f t="shared" si="150"/>
        <v>0</v>
      </c>
      <c r="U761" s="5">
        <f t="shared" si="150"/>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150"/>
        <v>4.125</v>
      </c>
      <c r="N762" s="5">
        <f t="shared" si="150"/>
        <v>5.625</v>
      </c>
      <c r="O762" s="5">
        <f t="shared" si="150"/>
        <v>6</v>
      </c>
      <c r="P762" s="5">
        <f t="shared" si="150"/>
        <v>7.5</v>
      </c>
      <c r="Q762" s="5">
        <f t="shared" si="150"/>
        <v>7.5</v>
      </c>
      <c r="R762" s="5">
        <f t="shared" si="150"/>
        <v>0</v>
      </c>
      <c r="S762" s="5">
        <f t="shared" si="150"/>
        <v>0</v>
      </c>
      <c r="T762" s="5">
        <f t="shared" si="150"/>
        <v>0</v>
      </c>
      <c r="U762" s="5">
        <f t="shared" si="150"/>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150"/>
        <v>4.125</v>
      </c>
      <c r="N763" s="5">
        <f t="shared" si="150"/>
        <v>5.625</v>
      </c>
      <c r="O763" s="5">
        <f t="shared" si="150"/>
        <v>6</v>
      </c>
      <c r="P763" s="5">
        <f t="shared" si="150"/>
        <v>7.5</v>
      </c>
      <c r="Q763" s="5">
        <f t="shared" si="150"/>
        <v>7.5</v>
      </c>
      <c r="R763" s="5">
        <f t="shared" si="150"/>
        <v>0</v>
      </c>
      <c r="S763" s="5">
        <f t="shared" si="150"/>
        <v>0</v>
      </c>
      <c r="T763" s="5">
        <f t="shared" si="150"/>
        <v>0</v>
      </c>
      <c r="U763" s="5">
        <f t="shared" si="150"/>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808</v>
      </c>
      <c r="L764" s="133" t="s">
        <v>396</v>
      </c>
      <c r="M764" s="5">
        <f t="shared" si="150"/>
        <v>4.125</v>
      </c>
      <c r="N764" s="5">
        <f t="shared" si="150"/>
        <v>5.625</v>
      </c>
      <c r="O764" s="5">
        <f t="shared" si="150"/>
        <v>6</v>
      </c>
      <c r="P764" s="5">
        <f t="shared" si="150"/>
        <v>7.5</v>
      </c>
      <c r="Q764" s="5">
        <f t="shared" si="150"/>
        <v>7.5</v>
      </c>
      <c r="R764" s="5">
        <f t="shared" si="150"/>
        <v>0</v>
      </c>
      <c r="S764" s="5">
        <f t="shared" si="150"/>
        <v>0</v>
      </c>
      <c r="T764" s="5">
        <f t="shared" si="150"/>
        <v>0</v>
      </c>
      <c r="U764" s="5">
        <f t="shared" si="150"/>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150"/>
        <v>4.125</v>
      </c>
      <c r="N765" s="5">
        <f t="shared" si="150"/>
        <v>5.625</v>
      </c>
      <c r="O765" s="5">
        <f t="shared" si="150"/>
        <v>6</v>
      </c>
      <c r="P765" s="5">
        <f t="shared" si="150"/>
        <v>7.5</v>
      </c>
      <c r="Q765" s="5">
        <f t="shared" si="150"/>
        <v>7.5</v>
      </c>
      <c r="R765" s="5">
        <f t="shared" si="150"/>
        <v>0</v>
      </c>
      <c r="S765" s="5">
        <f t="shared" si="150"/>
        <v>0</v>
      </c>
      <c r="T765" s="5">
        <f t="shared" si="150"/>
        <v>0</v>
      </c>
      <c r="U765" s="5">
        <f t="shared" si="150"/>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150"/>
        <v>4.125</v>
      </c>
      <c r="N766" s="5">
        <f t="shared" si="150"/>
        <v>5.625</v>
      </c>
      <c r="O766" s="5">
        <f t="shared" si="150"/>
        <v>6</v>
      </c>
      <c r="P766" s="5">
        <f t="shared" si="150"/>
        <v>7.5</v>
      </c>
      <c r="Q766" s="5">
        <f t="shared" si="150"/>
        <v>7.5</v>
      </c>
      <c r="R766" s="5">
        <f t="shared" si="150"/>
        <v>0</v>
      </c>
      <c r="S766" s="5">
        <f t="shared" si="150"/>
        <v>0</v>
      </c>
      <c r="T766" s="5">
        <f t="shared" si="150"/>
        <v>0</v>
      </c>
      <c r="U766" s="5">
        <f t="shared" si="150"/>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150"/>
        <v>4.125</v>
      </c>
      <c r="N767" s="5">
        <f t="shared" si="150"/>
        <v>5.625</v>
      </c>
      <c r="O767" s="5">
        <f t="shared" si="150"/>
        <v>6</v>
      </c>
      <c r="P767" s="5">
        <f t="shared" si="150"/>
        <v>7.5</v>
      </c>
      <c r="Q767" s="5">
        <f t="shared" si="150"/>
        <v>7.5</v>
      </c>
      <c r="R767" s="5">
        <f t="shared" si="150"/>
        <v>0</v>
      </c>
      <c r="S767" s="5">
        <f t="shared" si="150"/>
        <v>0</v>
      </c>
      <c r="T767" s="5">
        <f t="shared" si="150"/>
        <v>0</v>
      </c>
      <c r="U767" s="5">
        <f t="shared" si="150"/>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150"/>
        <v>4.125</v>
      </c>
      <c r="N768" s="5">
        <f t="shared" si="150"/>
        <v>5.625</v>
      </c>
      <c r="O768" s="5">
        <f t="shared" si="150"/>
        <v>6</v>
      </c>
      <c r="P768" s="5">
        <f t="shared" si="150"/>
        <v>7.5</v>
      </c>
      <c r="Q768" s="5">
        <f t="shared" si="150"/>
        <v>7.5</v>
      </c>
      <c r="R768" s="5">
        <f t="shared" si="150"/>
        <v>0</v>
      </c>
      <c r="S768" s="5">
        <f t="shared" si="150"/>
        <v>0</v>
      </c>
      <c r="T768" s="5">
        <f t="shared" si="150"/>
        <v>0</v>
      </c>
      <c r="U768" s="5">
        <f t="shared" si="150"/>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50"/>
        <v>5.625</v>
      </c>
      <c r="O769" s="5">
        <f t="shared" si="150"/>
        <v>6</v>
      </c>
      <c r="P769" s="5">
        <f t="shared" si="150"/>
        <v>7.5</v>
      </c>
      <c r="Q769" s="5">
        <f t="shared" si="150"/>
        <v>7.5</v>
      </c>
      <c r="R769" s="5">
        <f t="shared" si="150"/>
        <v>0</v>
      </c>
      <c r="S769" s="5">
        <f t="shared" si="150"/>
        <v>0</v>
      </c>
      <c r="T769" s="5">
        <f t="shared" si="150"/>
        <v>0</v>
      </c>
      <c r="U769" s="5">
        <f t="shared" si="150"/>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150"/>
        <v>4.125</v>
      </c>
      <c r="N770" s="5">
        <f t="shared" si="150"/>
        <v>5.625</v>
      </c>
      <c r="O770" s="5">
        <f>INDEX(O$734:O$743,MATCH($L770,$L$734:$L$743,0))</f>
        <v>6</v>
      </c>
      <c r="P770" s="5">
        <f t="shared" si="150"/>
        <v>7.5</v>
      </c>
      <c r="Q770" s="5">
        <f t="shared" si="150"/>
        <v>7.5</v>
      </c>
      <c r="R770" s="5">
        <f t="shared" si="150"/>
        <v>0</v>
      </c>
      <c r="S770" s="5">
        <f t="shared" si="150"/>
        <v>0</v>
      </c>
      <c r="T770" s="5">
        <f t="shared" si="150"/>
        <v>0</v>
      </c>
      <c r="U770" s="5">
        <f t="shared" si="15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150"/>
        <v>4.125</v>
      </c>
      <c r="N771" s="5">
        <f t="shared" si="150"/>
        <v>5.625</v>
      </c>
      <c r="O771" s="5">
        <f t="shared" si="150"/>
        <v>6</v>
      </c>
      <c r="P771" s="5">
        <f t="shared" si="150"/>
        <v>7.5</v>
      </c>
      <c r="Q771" s="5">
        <f t="shared" si="150"/>
        <v>7.5</v>
      </c>
      <c r="R771" s="5">
        <f t="shared" si="150"/>
        <v>0</v>
      </c>
      <c r="S771" s="5">
        <f t="shared" si="150"/>
        <v>0</v>
      </c>
      <c r="T771" s="5">
        <f t="shared" si="150"/>
        <v>0</v>
      </c>
      <c r="U771" s="5">
        <f t="shared" si="15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150"/>
        <v>4.125</v>
      </c>
      <c r="N772" s="5">
        <f t="shared" si="150"/>
        <v>5.625</v>
      </c>
      <c r="O772" s="5">
        <f t="shared" si="150"/>
        <v>6</v>
      </c>
      <c r="P772" s="5">
        <f t="shared" si="150"/>
        <v>7.5</v>
      </c>
      <c r="Q772" s="5">
        <f t="shared" si="150"/>
        <v>7.5</v>
      </c>
      <c r="R772" s="5">
        <f t="shared" si="150"/>
        <v>0</v>
      </c>
      <c r="S772" s="5">
        <f t="shared" si="150"/>
        <v>0</v>
      </c>
      <c r="T772" s="5">
        <f t="shared" si="150"/>
        <v>0</v>
      </c>
      <c r="U772" s="5">
        <f t="shared" si="15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150"/>
        <v>4.125</v>
      </c>
      <c r="N773" s="5">
        <f t="shared" si="150"/>
        <v>5.625</v>
      </c>
      <c r="O773" s="5">
        <f t="shared" si="150"/>
        <v>6</v>
      </c>
      <c r="P773" s="5">
        <f t="shared" si="150"/>
        <v>7.5</v>
      </c>
      <c r="Q773" s="5">
        <f t="shared" si="150"/>
        <v>7.5</v>
      </c>
      <c r="R773" s="5">
        <f t="shared" si="150"/>
        <v>0</v>
      </c>
      <c r="S773" s="5">
        <f t="shared" si="150"/>
        <v>0</v>
      </c>
      <c r="T773" s="5">
        <f t="shared" si="150"/>
        <v>0</v>
      </c>
      <c r="U773" s="5">
        <f t="shared" si="15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809</v>
      </c>
      <c r="L774" s="133" t="s">
        <v>396</v>
      </c>
      <c r="M774" s="5">
        <f t="shared" si="150"/>
        <v>4.125</v>
      </c>
      <c r="N774" s="5">
        <f t="shared" si="150"/>
        <v>5.625</v>
      </c>
      <c r="O774" s="5">
        <f t="shared" si="150"/>
        <v>6</v>
      </c>
      <c r="P774" s="5">
        <f t="shared" si="150"/>
        <v>7.5</v>
      </c>
      <c r="Q774" s="5">
        <f t="shared" si="150"/>
        <v>7.5</v>
      </c>
      <c r="R774" s="5">
        <f t="shared" si="150"/>
        <v>0</v>
      </c>
      <c r="S774" s="5">
        <f t="shared" si="150"/>
        <v>0</v>
      </c>
      <c r="T774" s="5">
        <f t="shared" si="150"/>
        <v>0</v>
      </c>
      <c r="U774" s="5">
        <f t="shared" si="15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150"/>
        <v>4.125</v>
      </c>
      <c r="N775" s="5">
        <f t="shared" si="150"/>
        <v>5.625</v>
      </c>
      <c r="O775" s="5">
        <f t="shared" si="150"/>
        <v>6</v>
      </c>
      <c r="P775" s="5">
        <f t="shared" si="150"/>
        <v>7.5</v>
      </c>
      <c r="Q775" s="5">
        <f t="shared" si="150"/>
        <v>7.5</v>
      </c>
      <c r="R775" s="5">
        <f t="shared" si="150"/>
        <v>0</v>
      </c>
      <c r="S775" s="5">
        <f t="shared" si="150"/>
        <v>0</v>
      </c>
      <c r="T775" s="5">
        <f t="shared" si="150"/>
        <v>0</v>
      </c>
      <c r="U775" s="5">
        <f t="shared" si="15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150"/>
        <v>4.125</v>
      </c>
      <c r="N776" s="5">
        <f t="shared" si="150"/>
        <v>5.625</v>
      </c>
      <c r="O776" s="5">
        <f t="shared" si="150"/>
        <v>6</v>
      </c>
      <c r="P776" s="5">
        <f t="shared" si="150"/>
        <v>7.5</v>
      </c>
      <c r="Q776" s="5">
        <f t="shared" si="150"/>
        <v>7.5</v>
      </c>
      <c r="R776" s="5">
        <f t="shared" si="150"/>
        <v>0</v>
      </c>
      <c r="S776" s="5">
        <f t="shared" si="150"/>
        <v>0</v>
      </c>
      <c r="T776" s="5">
        <f t="shared" si="150"/>
        <v>0</v>
      </c>
      <c r="U776" s="5">
        <f t="shared" si="15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51">INDEX(M$734:M$743,MATCH($L777,$L$734:$L$743,0))</f>
        <v>4.125</v>
      </c>
      <c r="N777" s="5">
        <f t="shared" si="151"/>
        <v>5.625</v>
      </c>
      <c r="O777" s="5">
        <f t="shared" si="151"/>
        <v>6</v>
      </c>
      <c r="P777" s="5">
        <f t="shared" si="151"/>
        <v>7.5</v>
      </c>
      <c r="Q777" s="5">
        <f t="shared" si="151"/>
        <v>7.5</v>
      </c>
      <c r="R777" s="5">
        <f t="shared" si="151"/>
        <v>0</v>
      </c>
      <c r="S777" s="5">
        <f t="shared" si="151"/>
        <v>0</v>
      </c>
      <c r="T777" s="5">
        <f t="shared" si="151"/>
        <v>0</v>
      </c>
      <c r="U777" s="5">
        <f t="shared" si="151"/>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151"/>
        <v>4.125</v>
      </c>
      <c r="N778" s="5">
        <f t="shared" si="151"/>
        <v>5.625</v>
      </c>
      <c r="O778" s="5">
        <f t="shared" si="151"/>
        <v>6</v>
      </c>
      <c r="P778" s="5">
        <f t="shared" si="151"/>
        <v>7.5</v>
      </c>
      <c r="Q778" s="5">
        <f t="shared" si="151"/>
        <v>7.5</v>
      </c>
      <c r="R778" s="5">
        <f t="shared" si="151"/>
        <v>0</v>
      </c>
      <c r="S778" s="5">
        <f t="shared" si="151"/>
        <v>0</v>
      </c>
      <c r="T778" s="5">
        <f t="shared" si="151"/>
        <v>0</v>
      </c>
      <c r="U778" s="5">
        <f t="shared" si="151"/>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 t="shared" si="151"/>
        <v>4.125</v>
      </c>
      <c r="N779" s="5">
        <f t="shared" si="151"/>
        <v>5.625</v>
      </c>
      <c r="O779" s="5">
        <f t="shared" si="151"/>
        <v>6</v>
      </c>
      <c r="P779" s="5">
        <f t="shared" si="151"/>
        <v>7.5</v>
      </c>
      <c r="Q779" s="5">
        <f t="shared" si="151"/>
        <v>7.5</v>
      </c>
      <c r="R779" s="5">
        <f t="shared" si="151"/>
        <v>0</v>
      </c>
      <c r="S779" s="5">
        <f t="shared" si="151"/>
        <v>0</v>
      </c>
      <c r="T779" s="5">
        <f t="shared" si="151"/>
        <v>0</v>
      </c>
      <c r="U779" s="5">
        <f t="shared" si="151"/>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151"/>
        <v>4.125</v>
      </c>
      <c r="N780" s="5">
        <f t="shared" si="151"/>
        <v>5.625</v>
      </c>
      <c r="O780" s="5">
        <f t="shared" si="151"/>
        <v>6</v>
      </c>
      <c r="P780" s="5">
        <f t="shared" si="151"/>
        <v>7.5</v>
      </c>
      <c r="Q780" s="5">
        <f t="shared" si="151"/>
        <v>7.5</v>
      </c>
      <c r="R780" s="5">
        <f t="shared" si="151"/>
        <v>0</v>
      </c>
      <c r="S780" s="5">
        <f t="shared" si="151"/>
        <v>0</v>
      </c>
      <c r="T780" s="5">
        <f t="shared" si="151"/>
        <v>0</v>
      </c>
      <c r="U780" s="5">
        <f t="shared" si="151"/>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151"/>
        <v>4.125</v>
      </c>
      <c r="N781" s="5">
        <f t="shared" si="151"/>
        <v>5.625</v>
      </c>
      <c r="O781" s="5">
        <f t="shared" si="151"/>
        <v>6</v>
      </c>
      <c r="P781" s="5">
        <f t="shared" si="151"/>
        <v>7.5</v>
      </c>
      <c r="Q781" s="5">
        <f t="shared" si="151"/>
        <v>7.5</v>
      </c>
      <c r="R781" s="5">
        <f t="shared" si="151"/>
        <v>0</v>
      </c>
      <c r="S781" s="5">
        <f t="shared" si="151"/>
        <v>0</v>
      </c>
      <c r="T781" s="5">
        <f t="shared" si="151"/>
        <v>0</v>
      </c>
      <c r="U781" s="5">
        <f t="shared" si="151"/>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151"/>
        <v>4.125</v>
      </c>
      <c r="N782" s="5">
        <f t="shared" si="151"/>
        <v>5.625</v>
      </c>
      <c r="O782" s="5">
        <f t="shared" si="151"/>
        <v>6</v>
      </c>
      <c r="P782" s="5">
        <f t="shared" si="151"/>
        <v>7.5</v>
      </c>
      <c r="Q782" s="5">
        <f t="shared" si="151"/>
        <v>7.5</v>
      </c>
      <c r="R782" s="5">
        <f t="shared" si="151"/>
        <v>0</v>
      </c>
      <c r="S782" s="5">
        <f t="shared" si="151"/>
        <v>0</v>
      </c>
      <c r="T782" s="5">
        <f t="shared" si="151"/>
        <v>0</v>
      </c>
      <c r="U782" s="5">
        <f t="shared" si="151"/>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151"/>
        <v>4.125</v>
      </c>
      <c r="N783" s="5">
        <f t="shared" si="151"/>
        <v>5.625</v>
      </c>
      <c r="O783" s="5">
        <f t="shared" si="151"/>
        <v>6</v>
      </c>
      <c r="P783" s="5">
        <f t="shared" si="151"/>
        <v>7.5</v>
      </c>
      <c r="Q783" s="5">
        <f t="shared" si="151"/>
        <v>7.5</v>
      </c>
      <c r="R783" s="5">
        <f t="shared" si="151"/>
        <v>0</v>
      </c>
      <c r="S783" s="5">
        <f t="shared" si="151"/>
        <v>0</v>
      </c>
      <c r="T783" s="5">
        <f t="shared" si="151"/>
        <v>0</v>
      </c>
      <c r="U783" s="5">
        <f t="shared" si="151"/>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810</v>
      </c>
      <c r="L784" s="133" t="s">
        <v>396</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151"/>
        <v>4.125</v>
      </c>
      <c r="N785" s="5">
        <f t="shared" si="151"/>
        <v>5.625</v>
      </c>
      <c r="O785" s="5">
        <f t="shared" si="151"/>
        <v>6</v>
      </c>
      <c r="P785" s="5">
        <f t="shared" si="151"/>
        <v>7.5</v>
      </c>
      <c r="Q785" s="5">
        <f t="shared" si="151"/>
        <v>7.5</v>
      </c>
      <c r="R785" s="5">
        <f t="shared" si="151"/>
        <v>0</v>
      </c>
      <c r="S785" s="5">
        <f t="shared" si="151"/>
        <v>0</v>
      </c>
      <c r="T785" s="5">
        <f t="shared" si="151"/>
        <v>0</v>
      </c>
      <c r="U785" s="5">
        <f t="shared" si="151"/>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151"/>
        <v>4.125</v>
      </c>
      <c r="N786" s="5">
        <f t="shared" si="151"/>
        <v>5.625</v>
      </c>
      <c r="O786" s="5">
        <f t="shared" si="151"/>
        <v>6</v>
      </c>
      <c r="P786" s="5">
        <f t="shared" si="151"/>
        <v>7.5</v>
      </c>
      <c r="Q786" s="5">
        <f t="shared" si="151"/>
        <v>7.5</v>
      </c>
      <c r="R786" s="5">
        <f t="shared" si="151"/>
        <v>0</v>
      </c>
      <c r="S786" s="5">
        <f t="shared" si="151"/>
        <v>0</v>
      </c>
      <c r="T786" s="5">
        <f t="shared" si="151"/>
        <v>0</v>
      </c>
      <c r="U786" s="5">
        <f t="shared" si="151"/>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si="151"/>
        <v>4.125</v>
      </c>
      <c r="N787" s="5">
        <f t="shared" si="151"/>
        <v>5.625</v>
      </c>
      <c r="O787" s="5">
        <f t="shared" si="151"/>
        <v>6</v>
      </c>
      <c r="P787" s="5">
        <f t="shared" si="151"/>
        <v>7.5</v>
      </c>
      <c r="Q787" s="5">
        <f t="shared" si="151"/>
        <v>7.5</v>
      </c>
      <c r="R787" s="5">
        <f t="shared" si="151"/>
        <v>0</v>
      </c>
      <c r="S787" s="5">
        <f t="shared" si="151"/>
        <v>0</v>
      </c>
      <c r="T787" s="5">
        <f t="shared" si="151"/>
        <v>0</v>
      </c>
      <c r="U787" s="5">
        <f t="shared" si="15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151"/>
        <v>4.125</v>
      </c>
      <c r="N788" s="5">
        <f t="shared" si="151"/>
        <v>5.625</v>
      </c>
      <c r="O788" s="5">
        <f t="shared" si="151"/>
        <v>6</v>
      </c>
      <c r="P788" s="5">
        <f t="shared" si="151"/>
        <v>7.5</v>
      </c>
      <c r="Q788" s="5">
        <f t="shared" si="151"/>
        <v>7.5</v>
      </c>
      <c r="R788" s="5">
        <f t="shared" si="151"/>
        <v>0</v>
      </c>
      <c r="S788" s="5">
        <f t="shared" si="151"/>
        <v>0</v>
      </c>
      <c r="T788" s="5">
        <f t="shared" si="151"/>
        <v>0</v>
      </c>
      <c r="U788" s="5">
        <f t="shared" si="15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151"/>
        <v>4.125</v>
      </c>
      <c r="N789" s="5">
        <f t="shared" si="151"/>
        <v>5.625</v>
      </c>
      <c r="O789" s="5">
        <f t="shared" si="151"/>
        <v>6</v>
      </c>
      <c r="P789" s="5">
        <f t="shared" si="151"/>
        <v>7.5</v>
      </c>
      <c r="Q789" s="5">
        <f t="shared" si="151"/>
        <v>7.5</v>
      </c>
      <c r="R789" s="5">
        <f t="shared" si="151"/>
        <v>0</v>
      </c>
      <c r="S789" s="5">
        <f t="shared" si="151"/>
        <v>0</v>
      </c>
      <c r="T789" s="5">
        <f t="shared" si="151"/>
        <v>0</v>
      </c>
      <c r="U789" s="5">
        <f t="shared" si="15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151"/>
        <v>4.125</v>
      </c>
      <c r="N790" s="5">
        <f t="shared" si="151"/>
        <v>5.625</v>
      </c>
      <c r="O790" s="5">
        <f t="shared" si="151"/>
        <v>6</v>
      </c>
      <c r="P790" s="5">
        <f t="shared" si="151"/>
        <v>7.5</v>
      </c>
      <c r="Q790" s="5">
        <f t="shared" si="151"/>
        <v>7.5</v>
      </c>
      <c r="R790" s="5">
        <f t="shared" si="151"/>
        <v>0</v>
      </c>
      <c r="S790" s="5">
        <f t="shared" si="151"/>
        <v>0</v>
      </c>
      <c r="T790" s="5">
        <f t="shared" si="151"/>
        <v>0</v>
      </c>
      <c r="U790" s="5">
        <f t="shared" si="15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151"/>
        <v>4.125</v>
      </c>
      <c r="N791" s="5">
        <f t="shared" si="151"/>
        <v>5.625</v>
      </c>
      <c r="O791" s="5">
        <f t="shared" si="151"/>
        <v>6</v>
      </c>
      <c r="P791" s="5">
        <f t="shared" si="151"/>
        <v>7.5</v>
      </c>
      <c r="Q791" s="5">
        <f t="shared" si="151"/>
        <v>7.5</v>
      </c>
      <c r="R791" s="5">
        <f t="shared" si="151"/>
        <v>0</v>
      </c>
      <c r="S791" s="5">
        <f t="shared" si="151"/>
        <v>0</v>
      </c>
      <c r="T791" s="5">
        <f t="shared" si="151"/>
        <v>0</v>
      </c>
      <c r="U791" s="5">
        <f t="shared" si="15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151"/>
        <v>4.125</v>
      </c>
      <c r="N792" s="5">
        <f t="shared" si="151"/>
        <v>5.625</v>
      </c>
      <c r="O792" s="5">
        <f t="shared" si="151"/>
        <v>6</v>
      </c>
      <c r="P792" s="5">
        <f t="shared" si="151"/>
        <v>7.5</v>
      </c>
      <c r="Q792" s="5">
        <f t="shared" si="151"/>
        <v>7.5</v>
      </c>
      <c r="R792" s="5">
        <f t="shared" si="151"/>
        <v>0</v>
      </c>
      <c r="S792" s="5">
        <f t="shared" si="151"/>
        <v>0</v>
      </c>
      <c r="T792" s="5">
        <f t="shared" si="151"/>
        <v>0</v>
      </c>
      <c r="U792" s="5">
        <f t="shared" si="15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151"/>
        <v>4.125</v>
      </c>
      <c r="N793" s="5">
        <f t="shared" si="151"/>
        <v>5.625</v>
      </c>
      <c r="O793" s="5">
        <f t="shared" si="151"/>
        <v>6</v>
      </c>
      <c r="P793" s="5">
        <f t="shared" si="151"/>
        <v>7.5</v>
      </c>
      <c r="Q793" s="5">
        <f t="shared" si="151"/>
        <v>7.5</v>
      </c>
      <c r="R793" s="5">
        <f t="shared" si="151"/>
        <v>0</v>
      </c>
      <c r="S793" s="5">
        <f t="shared" si="151"/>
        <v>0</v>
      </c>
      <c r="T793" s="5">
        <f t="shared" si="151"/>
        <v>0</v>
      </c>
      <c r="U793" s="5">
        <f t="shared" si="15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811</v>
      </c>
      <c r="L794" s="133" t="s">
        <v>396</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151"/>
        <v>4.125</v>
      </c>
      <c r="N795" s="5">
        <f t="shared" si="151"/>
        <v>5.625</v>
      </c>
      <c r="O795" s="5">
        <f t="shared" si="151"/>
        <v>6</v>
      </c>
      <c r="P795" s="5">
        <f t="shared" si="151"/>
        <v>7.5</v>
      </c>
      <c r="Q795" s="5">
        <f t="shared" si="151"/>
        <v>7.5</v>
      </c>
      <c r="R795" s="5">
        <f t="shared" si="151"/>
        <v>0</v>
      </c>
      <c r="S795" s="5">
        <f t="shared" si="151"/>
        <v>0</v>
      </c>
      <c r="T795" s="5">
        <f t="shared" si="151"/>
        <v>0</v>
      </c>
      <c r="U795" s="5">
        <f t="shared" si="15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151"/>
        <v>4.125</v>
      </c>
      <c r="N796" s="5">
        <f t="shared" si="151"/>
        <v>5.625</v>
      </c>
      <c r="O796" s="5">
        <f t="shared" si="151"/>
        <v>6</v>
      </c>
      <c r="P796" s="5">
        <f t="shared" si="151"/>
        <v>7.5</v>
      </c>
      <c r="Q796" s="5">
        <f t="shared" si="151"/>
        <v>7.5</v>
      </c>
      <c r="R796" s="5">
        <f t="shared" si="151"/>
        <v>0</v>
      </c>
      <c r="S796" s="5">
        <f t="shared" si="151"/>
        <v>0</v>
      </c>
      <c r="T796" s="5">
        <f t="shared" si="151"/>
        <v>0</v>
      </c>
      <c r="U796" s="5">
        <f t="shared" si="15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151"/>
        <v>4.125</v>
      </c>
      <c r="N797" s="5">
        <f t="shared" si="151"/>
        <v>5.625</v>
      </c>
      <c r="O797" s="5">
        <f t="shared" si="151"/>
        <v>6</v>
      </c>
      <c r="P797" s="5">
        <f t="shared" si="151"/>
        <v>7.5</v>
      </c>
      <c r="Q797" s="5">
        <f t="shared" si="151"/>
        <v>7.5</v>
      </c>
      <c r="R797" s="5">
        <f t="shared" si="151"/>
        <v>0</v>
      </c>
      <c r="S797" s="5">
        <f t="shared" si="151"/>
        <v>0</v>
      </c>
      <c r="T797" s="5">
        <f t="shared" si="151"/>
        <v>0</v>
      </c>
      <c r="U797" s="5">
        <f t="shared" si="15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151"/>
        <v>4.125</v>
      </c>
      <c r="N798" s="5">
        <f t="shared" si="151"/>
        <v>5.625</v>
      </c>
      <c r="O798" s="5">
        <f t="shared" si="151"/>
        <v>6</v>
      </c>
      <c r="P798" s="5">
        <f t="shared" si="151"/>
        <v>7.5</v>
      </c>
      <c r="Q798" s="5">
        <f t="shared" si="151"/>
        <v>7.5</v>
      </c>
      <c r="R798" s="5">
        <f t="shared" si="151"/>
        <v>0</v>
      </c>
      <c r="S798" s="5">
        <f t="shared" si="151"/>
        <v>0</v>
      </c>
      <c r="T798" s="5">
        <f t="shared" si="151"/>
        <v>0</v>
      </c>
      <c r="U798" s="5">
        <f t="shared" si="15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151"/>
        <v>4.125</v>
      </c>
      <c r="N799" s="5">
        <f t="shared" si="151"/>
        <v>5.625</v>
      </c>
      <c r="O799" s="5">
        <f t="shared" si="151"/>
        <v>6</v>
      </c>
      <c r="P799" s="5">
        <f t="shared" si="151"/>
        <v>7.5</v>
      </c>
      <c r="Q799" s="5">
        <f t="shared" si="151"/>
        <v>7.5</v>
      </c>
      <c r="R799" s="5">
        <f t="shared" si="151"/>
        <v>0</v>
      </c>
      <c r="S799" s="5">
        <f t="shared" si="151"/>
        <v>0</v>
      </c>
      <c r="T799" s="5">
        <f t="shared" si="151"/>
        <v>0</v>
      </c>
      <c r="U799" s="5">
        <f t="shared" si="15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151"/>
        <v>4.125</v>
      </c>
      <c r="N800" s="5">
        <f t="shared" si="151"/>
        <v>5.625</v>
      </c>
      <c r="O800" s="5">
        <f t="shared" si="151"/>
        <v>6</v>
      </c>
      <c r="P800" s="5">
        <f t="shared" si="151"/>
        <v>7.5</v>
      </c>
      <c r="Q800" s="5">
        <f t="shared" si="151"/>
        <v>7.5</v>
      </c>
      <c r="R800" s="5">
        <f t="shared" si="151"/>
        <v>0</v>
      </c>
      <c r="S800" s="5">
        <f t="shared" si="151"/>
        <v>0</v>
      </c>
      <c r="T800" s="5">
        <f t="shared" si="151"/>
        <v>0</v>
      </c>
      <c r="U800" s="5">
        <f t="shared" si="15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151"/>
        <v>4.125</v>
      </c>
      <c r="N801" s="5">
        <f t="shared" si="151"/>
        <v>5.625</v>
      </c>
      <c r="O801" s="5">
        <f t="shared" si="151"/>
        <v>6</v>
      </c>
      <c r="P801" s="5">
        <f t="shared" si="151"/>
        <v>7.5</v>
      </c>
      <c r="Q801" s="5">
        <f t="shared" si="151"/>
        <v>7.5</v>
      </c>
      <c r="R801" s="5">
        <f t="shared" si="151"/>
        <v>0</v>
      </c>
      <c r="S801" s="5">
        <f t="shared" si="151"/>
        <v>0</v>
      </c>
      <c r="T801" s="5">
        <f t="shared" si="151"/>
        <v>0</v>
      </c>
      <c r="U801" s="5">
        <f t="shared" si="15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151"/>
        <v>4.125</v>
      </c>
      <c r="N802" s="5">
        <f t="shared" si="151"/>
        <v>5.625</v>
      </c>
      <c r="O802" s="5">
        <f t="shared" si="151"/>
        <v>6</v>
      </c>
      <c r="P802" s="5">
        <f t="shared" si="151"/>
        <v>7.5</v>
      </c>
      <c r="Q802" s="5">
        <f t="shared" si="151"/>
        <v>7.5</v>
      </c>
      <c r="R802" s="5">
        <f t="shared" si="151"/>
        <v>0</v>
      </c>
      <c r="S802" s="5">
        <f t="shared" si="151"/>
        <v>0</v>
      </c>
      <c r="T802" s="5">
        <f t="shared" si="151"/>
        <v>0</v>
      </c>
      <c r="U802" s="5">
        <f t="shared" si="15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151"/>
        <v>4.125</v>
      </c>
      <c r="N803" s="5">
        <f t="shared" si="151"/>
        <v>5.625</v>
      </c>
      <c r="O803" s="5">
        <f t="shared" si="151"/>
        <v>6</v>
      </c>
      <c r="P803" s="5">
        <f t="shared" si="151"/>
        <v>7.5</v>
      </c>
      <c r="Q803" s="5">
        <f t="shared" si="151"/>
        <v>7.5</v>
      </c>
      <c r="R803" s="5">
        <f t="shared" si="151"/>
        <v>0</v>
      </c>
      <c r="S803" s="5">
        <f t="shared" si="151"/>
        <v>0</v>
      </c>
      <c r="T803" s="5">
        <f t="shared" si="151"/>
        <v>0</v>
      </c>
      <c r="U803" s="5">
        <f t="shared" si="15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812</v>
      </c>
      <c r="L804" s="133" t="s">
        <v>396</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151"/>
        <v>4.125</v>
      </c>
      <c r="N806" s="5">
        <f t="shared" si="151"/>
        <v>5.625</v>
      </c>
      <c r="O806" s="5">
        <f t="shared" si="151"/>
        <v>6</v>
      </c>
      <c r="P806" s="5">
        <f t="shared" si="151"/>
        <v>7.5</v>
      </c>
      <c r="Q806" s="5">
        <f t="shared" si="151"/>
        <v>7.5</v>
      </c>
      <c r="R806" s="5">
        <f t="shared" si="151"/>
        <v>0</v>
      </c>
      <c r="S806" s="5">
        <f t="shared" si="151"/>
        <v>0</v>
      </c>
      <c r="T806" s="5">
        <f t="shared" si="151"/>
        <v>0</v>
      </c>
      <c r="U806" s="5">
        <f t="shared" si="15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151"/>
        <v>4.125</v>
      </c>
      <c r="N807" s="5">
        <f t="shared" si="151"/>
        <v>5.625</v>
      </c>
      <c r="O807" s="5">
        <f t="shared" si="151"/>
        <v>6</v>
      </c>
      <c r="P807" s="5">
        <f t="shared" si="151"/>
        <v>7.5</v>
      </c>
      <c r="Q807" s="5">
        <f t="shared" si="151"/>
        <v>7.5</v>
      </c>
      <c r="R807" s="5">
        <f t="shared" si="151"/>
        <v>0</v>
      </c>
      <c r="S807" s="5">
        <f t="shared" si="151"/>
        <v>0</v>
      </c>
      <c r="T807" s="5">
        <f t="shared" si="151"/>
        <v>0</v>
      </c>
      <c r="U807" s="5">
        <f t="shared" si="15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151"/>
        <v>4.125</v>
      </c>
      <c r="N808" s="5">
        <f t="shared" si="151"/>
        <v>5.625</v>
      </c>
      <c r="O808" s="5">
        <f t="shared" si="151"/>
        <v>6</v>
      </c>
      <c r="P808" s="5">
        <f t="shared" si="151"/>
        <v>7.5</v>
      </c>
      <c r="Q808" s="5">
        <f t="shared" si="151"/>
        <v>7.5</v>
      </c>
      <c r="R808" s="5">
        <f t="shared" si="151"/>
        <v>0</v>
      </c>
      <c r="S808" s="5">
        <f t="shared" si="151"/>
        <v>0</v>
      </c>
      <c r="T808" s="5">
        <f t="shared" si="151"/>
        <v>0</v>
      </c>
      <c r="U808" s="5">
        <f t="shared" si="15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52">INDEX(M$734:M$743,MATCH($L809,$L$734:$L$743,0))</f>
        <v>4.125</v>
      </c>
      <c r="N809" s="5">
        <f t="shared" si="152"/>
        <v>5.625</v>
      </c>
      <c r="O809" s="5">
        <f t="shared" si="152"/>
        <v>6</v>
      </c>
      <c r="P809" s="5">
        <f t="shared" si="152"/>
        <v>7.5</v>
      </c>
      <c r="Q809" s="5">
        <f t="shared" si="152"/>
        <v>7.5</v>
      </c>
      <c r="R809" s="5">
        <f t="shared" si="152"/>
        <v>0</v>
      </c>
      <c r="S809" s="5">
        <f t="shared" si="152"/>
        <v>0</v>
      </c>
      <c r="T809" s="5">
        <f t="shared" si="152"/>
        <v>0</v>
      </c>
      <c r="U809" s="5">
        <f t="shared" si="152"/>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152"/>
        <v>4.125</v>
      </c>
      <c r="N810" s="5">
        <f t="shared" si="152"/>
        <v>5.625</v>
      </c>
      <c r="O810" s="5">
        <f t="shared" si="152"/>
        <v>6</v>
      </c>
      <c r="P810" s="5">
        <f t="shared" si="152"/>
        <v>7.5</v>
      </c>
      <c r="Q810" s="5">
        <f t="shared" si="152"/>
        <v>7.5</v>
      </c>
      <c r="R810" s="5">
        <f t="shared" si="152"/>
        <v>0</v>
      </c>
      <c r="S810" s="5">
        <f t="shared" si="152"/>
        <v>0</v>
      </c>
      <c r="T810" s="5">
        <f t="shared" si="152"/>
        <v>0</v>
      </c>
      <c r="U810" s="5">
        <f t="shared" si="152"/>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152"/>
        <v>4.125</v>
      </c>
      <c r="N811" s="5">
        <f t="shared" si="152"/>
        <v>5.625</v>
      </c>
      <c r="O811" s="5">
        <f t="shared" si="152"/>
        <v>6</v>
      </c>
      <c r="P811" s="5">
        <f t="shared" si="152"/>
        <v>7.5</v>
      </c>
      <c r="Q811" s="5">
        <f t="shared" si="152"/>
        <v>7.5</v>
      </c>
      <c r="R811" s="5">
        <f t="shared" si="152"/>
        <v>0</v>
      </c>
      <c r="S811" s="5">
        <f t="shared" si="152"/>
        <v>0</v>
      </c>
      <c r="T811" s="5">
        <f t="shared" si="152"/>
        <v>0</v>
      </c>
      <c r="U811" s="5">
        <f t="shared" si="152"/>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152"/>
        <v>4.125</v>
      </c>
      <c r="N812" s="5">
        <f t="shared" si="152"/>
        <v>5.625</v>
      </c>
      <c r="O812" s="5">
        <f t="shared" si="152"/>
        <v>6</v>
      </c>
      <c r="P812" s="5">
        <f t="shared" si="152"/>
        <v>7.5</v>
      </c>
      <c r="Q812" s="5">
        <f t="shared" si="152"/>
        <v>7.5</v>
      </c>
      <c r="R812" s="5">
        <f t="shared" si="152"/>
        <v>0</v>
      </c>
      <c r="S812" s="5">
        <f t="shared" si="152"/>
        <v>0</v>
      </c>
      <c r="T812" s="5">
        <f t="shared" si="152"/>
        <v>0</v>
      </c>
      <c r="U812" s="5">
        <f t="shared" si="152"/>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152"/>
        <v>4.125</v>
      </c>
      <c r="N813" s="5">
        <f t="shared" si="152"/>
        <v>5.625</v>
      </c>
      <c r="O813" s="5">
        <f t="shared" si="152"/>
        <v>6</v>
      </c>
      <c r="P813" s="5">
        <f t="shared" si="152"/>
        <v>7.5</v>
      </c>
      <c r="Q813" s="5">
        <f t="shared" si="152"/>
        <v>7.5</v>
      </c>
      <c r="R813" s="5">
        <f t="shared" si="152"/>
        <v>0</v>
      </c>
      <c r="S813" s="5">
        <f t="shared" si="152"/>
        <v>0</v>
      </c>
      <c r="T813" s="5">
        <f t="shared" si="152"/>
        <v>0</v>
      </c>
      <c r="U813" s="5">
        <f t="shared" si="152"/>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813</v>
      </c>
      <c r="L814" s="133" t="s">
        <v>396</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152"/>
        <v>4.125</v>
      </c>
      <c r="N816" s="5">
        <f t="shared" si="152"/>
        <v>5.625</v>
      </c>
      <c r="O816" s="5">
        <f t="shared" si="152"/>
        <v>6</v>
      </c>
      <c r="P816" s="5">
        <f t="shared" si="152"/>
        <v>7.5</v>
      </c>
      <c r="Q816" s="5">
        <f t="shared" si="152"/>
        <v>7.5</v>
      </c>
      <c r="R816" s="5">
        <f t="shared" si="152"/>
        <v>0</v>
      </c>
      <c r="S816" s="5">
        <f t="shared" si="152"/>
        <v>0</v>
      </c>
      <c r="T816" s="5">
        <f t="shared" si="152"/>
        <v>0</v>
      </c>
      <c r="U816" s="5">
        <f t="shared" si="152"/>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152"/>
        <v>4.125</v>
      </c>
      <c r="N817" s="5">
        <f t="shared" si="152"/>
        <v>5.625</v>
      </c>
      <c r="O817" s="5">
        <f t="shared" si="152"/>
        <v>6</v>
      </c>
      <c r="P817" s="5">
        <f t="shared" si="152"/>
        <v>7.5</v>
      </c>
      <c r="Q817" s="5">
        <f t="shared" si="152"/>
        <v>7.5</v>
      </c>
      <c r="R817" s="5">
        <f t="shared" si="152"/>
        <v>0</v>
      </c>
      <c r="S817" s="5">
        <f t="shared" si="152"/>
        <v>0</v>
      </c>
      <c r="T817" s="5">
        <f t="shared" si="152"/>
        <v>0</v>
      </c>
      <c r="U817" s="5">
        <f t="shared" si="152"/>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152"/>
        <v>4.125</v>
      </c>
      <c r="N818" s="5">
        <f t="shared" si="152"/>
        <v>5.625</v>
      </c>
      <c r="O818" s="5">
        <f t="shared" si="152"/>
        <v>6</v>
      </c>
      <c r="P818" s="5">
        <f t="shared" si="152"/>
        <v>7.5</v>
      </c>
      <c r="Q818" s="5">
        <f t="shared" si="152"/>
        <v>7.5</v>
      </c>
      <c r="R818" s="5">
        <f t="shared" si="152"/>
        <v>0</v>
      </c>
      <c r="S818" s="5">
        <f t="shared" si="152"/>
        <v>0</v>
      </c>
      <c r="T818" s="5">
        <f t="shared" si="152"/>
        <v>0</v>
      </c>
      <c r="U818" s="5">
        <f t="shared" si="15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si="152"/>
        <v>4.125</v>
      </c>
      <c r="N819" s="5">
        <f t="shared" si="152"/>
        <v>5.625</v>
      </c>
      <c r="O819" s="5">
        <f t="shared" si="152"/>
        <v>6</v>
      </c>
      <c r="P819" s="5">
        <f t="shared" si="152"/>
        <v>7.5</v>
      </c>
      <c r="Q819" s="5">
        <f t="shared" si="152"/>
        <v>7.5</v>
      </c>
      <c r="R819" s="5">
        <f t="shared" si="152"/>
        <v>0</v>
      </c>
      <c r="S819" s="5">
        <f t="shared" si="152"/>
        <v>0</v>
      </c>
      <c r="T819" s="5">
        <f t="shared" si="152"/>
        <v>0</v>
      </c>
      <c r="U819" s="5">
        <f t="shared" si="15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152"/>
        <v>4.125</v>
      </c>
      <c r="N820" s="5">
        <f t="shared" si="152"/>
        <v>5.625</v>
      </c>
      <c r="O820" s="5">
        <f t="shared" si="152"/>
        <v>6</v>
      </c>
      <c r="P820" s="5">
        <f t="shared" si="152"/>
        <v>7.5</v>
      </c>
      <c r="Q820" s="5">
        <f t="shared" si="152"/>
        <v>7.5</v>
      </c>
      <c r="R820" s="5">
        <f t="shared" si="152"/>
        <v>0</v>
      </c>
      <c r="S820" s="5">
        <f t="shared" si="152"/>
        <v>0</v>
      </c>
      <c r="T820" s="5">
        <f t="shared" si="152"/>
        <v>0</v>
      </c>
      <c r="U820" s="5">
        <f t="shared" si="15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152"/>
        <v>4.125</v>
      </c>
      <c r="N821" s="5">
        <f t="shared" si="152"/>
        <v>5.625</v>
      </c>
      <c r="O821" s="5">
        <f t="shared" si="152"/>
        <v>6</v>
      </c>
      <c r="P821" s="5">
        <f t="shared" si="152"/>
        <v>7.5</v>
      </c>
      <c r="Q821" s="5">
        <f t="shared" si="152"/>
        <v>7.5</v>
      </c>
      <c r="R821" s="5">
        <f t="shared" si="152"/>
        <v>0</v>
      </c>
      <c r="S821" s="5">
        <f t="shared" si="152"/>
        <v>0</v>
      </c>
      <c r="T821" s="5">
        <f t="shared" si="152"/>
        <v>0</v>
      </c>
      <c r="U821" s="5">
        <f t="shared" si="15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152"/>
        <v>4.125</v>
      </c>
      <c r="N822" s="5">
        <f t="shared" si="152"/>
        <v>5.625</v>
      </c>
      <c r="O822" s="5">
        <f t="shared" si="152"/>
        <v>6</v>
      </c>
      <c r="P822" s="5">
        <f t="shared" si="152"/>
        <v>7.5</v>
      </c>
      <c r="Q822" s="5">
        <f t="shared" si="152"/>
        <v>7.5</v>
      </c>
      <c r="R822" s="5">
        <f t="shared" si="152"/>
        <v>0</v>
      </c>
      <c r="S822" s="5">
        <f t="shared" si="152"/>
        <v>0</v>
      </c>
      <c r="T822" s="5">
        <f t="shared" si="152"/>
        <v>0</v>
      </c>
      <c r="U822" s="5">
        <f t="shared" si="15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152"/>
        <v>4.125</v>
      </c>
      <c r="N823" s="5">
        <f t="shared" si="152"/>
        <v>5.625</v>
      </c>
      <c r="O823" s="5">
        <f t="shared" si="152"/>
        <v>6</v>
      </c>
      <c r="P823" s="5">
        <f t="shared" si="152"/>
        <v>7.5</v>
      </c>
      <c r="Q823" s="5">
        <f t="shared" si="152"/>
        <v>7.5</v>
      </c>
      <c r="R823" s="5">
        <f t="shared" si="152"/>
        <v>0</v>
      </c>
      <c r="S823" s="5">
        <f t="shared" si="152"/>
        <v>0</v>
      </c>
      <c r="T823" s="5">
        <f t="shared" si="152"/>
        <v>0</v>
      </c>
      <c r="U823" s="5">
        <f t="shared" si="15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814</v>
      </c>
      <c r="L824" s="133" t="s">
        <v>396</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152"/>
        <v>4.125</v>
      </c>
      <c r="N826" s="5">
        <f t="shared" si="152"/>
        <v>5.625</v>
      </c>
      <c r="O826" s="5">
        <f t="shared" si="152"/>
        <v>6</v>
      </c>
      <c r="P826" s="5">
        <f t="shared" si="152"/>
        <v>7.5</v>
      </c>
      <c r="Q826" s="5">
        <f t="shared" si="152"/>
        <v>7.5</v>
      </c>
      <c r="R826" s="5">
        <f t="shared" si="152"/>
        <v>0</v>
      </c>
      <c r="S826" s="5">
        <f t="shared" si="152"/>
        <v>0</v>
      </c>
      <c r="T826" s="5">
        <f t="shared" si="152"/>
        <v>0</v>
      </c>
      <c r="U826" s="5">
        <f t="shared" si="15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152"/>
        <v>4.125</v>
      </c>
      <c r="N827" s="5">
        <f t="shared" si="152"/>
        <v>5.625</v>
      </c>
      <c r="O827" s="5">
        <f t="shared" si="152"/>
        <v>6</v>
      </c>
      <c r="P827" s="5">
        <f t="shared" si="152"/>
        <v>7.5</v>
      </c>
      <c r="Q827" s="5">
        <f t="shared" si="152"/>
        <v>7.5</v>
      </c>
      <c r="R827" s="5">
        <f t="shared" si="152"/>
        <v>0</v>
      </c>
      <c r="S827" s="5">
        <f t="shared" si="152"/>
        <v>0</v>
      </c>
      <c r="T827" s="5">
        <f t="shared" si="152"/>
        <v>0</v>
      </c>
      <c r="U827" s="5">
        <f t="shared" si="15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152"/>
        <v>4.125</v>
      </c>
      <c r="N828" s="5">
        <f t="shared" si="152"/>
        <v>5.625</v>
      </c>
      <c r="O828" s="5">
        <f t="shared" si="152"/>
        <v>6</v>
      </c>
      <c r="P828" s="5">
        <f t="shared" si="152"/>
        <v>7.5</v>
      </c>
      <c r="Q828" s="5">
        <f t="shared" si="152"/>
        <v>7.5</v>
      </c>
      <c r="R828" s="5">
        <f t="shared" si="152"/>
        <v>0</v>
      </c>
      <c r="S828" s="5">
        <f t="shared" si="152"/>
        <v>0</v>
      </c>
      <c r="T828" s="5">
        <f t="shared" si="152"/>
        <v>0</v>
      </c>
      <c r="U828" s="5">
        <f t="shared" si="15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152"/>
        <v>4.125</v>
      </c>
      <c r="N829" s="5">
        <f t="shared" si="152"/>
        <v>5.625</v>
      </c>
      <c r="O829" s="5">
        <f t="shared" si="152"/>
        <v>6</v>
      </c>
      <c r="P829" s="5">
        <f t="shared" si="152"/>
        <v>7.5</v>
      </c>
      <c r="Q829" s="5">
        <f t="shared" si="152"/>
        <v>7.5</v>
      </c>
      <c r="R829" s="5">
        <f t="shared" si="152"/>
        <v>0</v>
      </c>
      <c r="S829" s="5">
        <f t="shared" si="152"/>
        <v>0</v>
      </c>
      <c r="T829" s="5">
        <f t="shared" si="152"/>
        <v>0</v>
      </c>
      <c r="U829" s="5">
        <f t="shared" si="15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152"/>
        <v>4.125</v>
      </c>
      <c r="N830" s="5">
        <f t="shared" si="152"/>
        <v>5.625</v>
      </c>
      <c r="O830" s="5">
        <f t="shared" si="152"/>
        <v>6</v>
      </c>
      <c r="P830" s="5">
        <f t="shared" si="152"/>
        <v>7.5</v>
      </c>
      <c r="Q830" s="5">
        <f t="shared" si="152"/>
        <v>7.5</v>
      </c>
      <c r="R830" s="5">
        <f t="shared" si="152"/>
        <v>0</v>
      </c>
      <c r="S830" s="5">
        <f t="shared" si="152"/>
        <v>0</v>
      </c>
      <c r="T830" s="5">
        <f t="shared" si="152"/>
        <v>0</v>
      </c>
      <c r="U830" s="5">
        <f t="shared" si="15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152"/>
        <v>4.125</v>
      </c>
      <c r="N831" s="5">
        <f t="shared" si="152"/>
        <v>5.625</v>
      </c>
      <c r="O831" s="5">
        <f t="shared" si="152"/>
        <v>6</v>
      </c>
      <c r="P831" s="5">
        <f t="shared" si="152"/>
        <v>7.5</v>
      </c>
      <c r="Q831" s="5">
        <f t="shared" si="152"/>
        <v>7.5</v>
      </c>
      <c r="R831" s="5">
        <f t="shared" si="152"/>
        <v>0</v>
      </c>
      <c r="S831" s="5">
        <f t="shared" si="152"/>
        <v>0</v>
      </c>
      <c r="T831" s="5">
        <f t="shared" si="152"/>
        <v>0</v>
      </c>
      <c r="U831" s="5">
        <f t="shared" si="15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152"/>
        <v>4.125</v>
      </c>
      <c r="N832" s="5">
        <f t="shared" si="152"/>
        <v>5.625</v>
      </c>
      <c r="O832" s="5">
        <f t="shared" si="152"/>
        <v>6</v>
      </c>
      <c r="P832" s="5">
        <f t="shared" si="152"/>
        <v>7.5</v>
      </c>
      <c r="Q832" s="5">
        <f t="shared" si="152"/>
        <v>7.5</v>
      </c>
      <c r="R832" s="5">
        <f t="shared" si="152"/>
        <v>0</v>
      </c>
      <c r="S832" s="5">
        <f t="shared" si="152"/>
        <v>0</v>
      </c>
      <c r="T832" s="5">
        <f t="shared" si="152"/>
        <v>0</v>
      </c>
      <c r="U832" s="5">
        <f t="shared" si="15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25">
      <c r="A833" s="136"/>
      <c r="B833" s="126"/>
      <c r="C833" s="108"/>
      <c r="D833" s="108"/>
      <c r="E833" s="108"/>
      <c r="F833" s="110"/>
      <c r="G833" s="112"/>
      <c r="H833" s="112"/>
      <c r="K833" s="133"/>
      <c r="L833" s="133" t="s">
        <v>151</v>
      </c>
      <c r="M833" s="5">
        <f t="shared" si="152"/>
        <v>4.125</v>
      </c>
      <c r="N833" s="5">
        <f t="shared" si="152"/>
        <v>5.625</v>
      </c>
      <c r="O833" s="5">
        <f t="shared" si="152"/>
        <v>6</v>
      </c>
      <c r="P833" s="5">
        <f t="shared" si="152"/>
        <v>7.5</v>
      </c>
      <c r="Q833" s="5">
        <f t="shared" si="152"/>
        <v>7.5</v>
      </c>
      <c r="R833" s="5">
        <f t="shared" si="152"/>
        <v>0</v>
      </c>
      <c r="S833" s="5">
        <f t="shared" si="152"/>
        <v>0</v>
      </c>
      <c r="T833" s="5">
        <f t="shared" si="152"/>
        <v>0</v>
      </c>
      <c r="U833" s="5">
        <f t="shared" si="15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128</v>
      </c>
      <c r="AE838" s="692" t="s">
        <v>129</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2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0999999999999996" customHeight="1" outlineLevel="1" collapsed="1" thickBot="1" x14ac:dyDescent="0.3">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0999999999999996" customHeight="1" outlineLevel="1" x14ac:dyDescent="0.2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25">
      <c r="A843" s="136"/>
      <c r="B843" s="688"/>
      <c r="C843" s="709"/>
      <c r="D843" s="709">
        <v>53658.706903201055</v>
      </c>
      <c r="E843" s="709" t="s">
        <v>1</v>
      </c>
      <c r="F843" s="708"/>
      <c r="G843" s="710" t="s">
        <v>214</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25">
      <c r="A844" s="136"/>
      <c r="B844" s="688"/>
      <c r="C844" s="709"/>
      <c r="D844" s="91"/>
      <c r="E844" s="700"/>
      <c r="F844" s="708"/>
      <c r="G844" s="708" t="s">
        <v>215</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2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2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2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25">
      <c r="A848" s="136"/>
      <c r="B848" s="688"/>
      <c r="C848" s="700"/>
      <c r="D848" s="700"/>
      <c r="E848" s="700"/>
      <c r="F848" s="700"/>
      <c r="G848" s="700"/>
      <c r="H848" s="700"/>
      <c r="I848" s="725" t="s">
        <v>217</v>
      </c>
      <c r="J848" s="700"/>
      <c r="K848" s="1168"/>
      <c r="L848" s="1168"/>
      <c r="M848" s="1168"/>
      <c r="N848" s="1168"/>
      <c r="O848" s="1168"/>
      <c r="P848" s="1168"/>
      <c r="Q848" s="1168"/>
      <c r="R848" s="1168"/>
      <c r="S848" s="1168"/>
      <c r="T848" s="725" t="s">
        <v>218</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25">
      <c r="A849" s="136"/>
      <c r="B849" s="688"/>
      <c r="C849" s="700"/>
      <c r="D849" s="700"/>
      <c r="E849" s="700"/>
      <c r="F849" s="700"/>
      <c r="G849" s="700" t="s">
        <v>216</v>
      </c>
      <c r="H849" s="700"/>
      <c r="I849" s="725" t="s">
        <v>219</v>
      </c>
      <c r="J849" s="725"/>
      <c r="K849" s="725"/>
      <c r="L849" s="725"/>
      <c r="M849" s="725"/>
      <c r="N849" s="725"/>
      <c r="O849" s="725"/>
      <c r="P849" s="725"/>
      <c r="Q849" s="725"/>
      <c r="R849" s="725"/>
      <c r="S849" s="1168"/>
      <c r="T849" s="725" t="s">
        <v>220</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25">
      <c r="A850" s="136"/>
      <c r="B850" s="688"/>
      <c r="C850" s="108"/>
      <c r="D850" s="108"/>
      <c r="E850" s="108"/>
      <c r="F850" s="700"/>
      <c r="G850" s="700"/>
      <c r="H850" s="700"/>
      <c r="I850" s="725" t="str">
        <f t="shared" ref="I850:R850" si="153">J$141</f>
        <v>typ</v>
      </c>
      <c r="J850" s="725" t="str">
        <f t="shared" si="153"/>
        <v>z0</v>
      </c>
      <c r="K850" s="725" t="str">
        <f t="shared" si="153"/>
        <v>z1</v>
      </c>
      <c r="L850" s="725" t="str">
        <f t="shared" si="153"/>
        <v>z2</v>
      </c>
      <c r="M850" s="725" t="str">
        <f t="shared" si="153"/>
        <v>z3</v>
      </c>
      <c r="N850" s="725" t="str">
        <f t="shared" si="153"/>
        <v>z4</v>
      </c>
      <c r="O850" s="725" t="str">
        <f t="shared" si="153"/>
        <v>z5</v>
      </c>
      <c r="P850" s="725" t="str">
        <f t="shared" si="153"/>
        <v>z6</v>
      </c>
      <c r="Q850" s="725" t="str">
        <f t="shared" si="153"/>
        <v>z7</v>
      </c>
      <c r="R850" s="725" t="str">
        <f t="shared" si="153"/>
        <v>z8</v>
      </c>
      <c r="S850" s="1168"/>
      <c r="T850" s="725" t="str">
        <f>J$141</f>
        <v>typ</v>
      </c>
      <c r="U850" s="725" t="str">
        <f t="shared" ref="U850:AC850" si="154">K$141</f>
        <v>z0</v>
      </c>
      <c r="V850" s="725" t="str">
        <f t="shared" si="154"/>
        <v>z1</v>
      </c>
      <c r="W850" s="725" t="str">
        <f t="shared" si="154"/>
        <v>z2</v>
      </c>
      <c r="X850" s="725" t="str">
        <f t="shared" si="154"/>
        <v>z3</v>
      </c>
      <c r="Y850" s="725" t="str">
        <f t="shared" si="154"/>
        <v>z4</v>
      </c>
      <c r="Z850" s="725" t="str">
        <f t="shared" si="154"/>
        <v>z5</v>
      </c>
      <c r="AA850" s="725" t="str">
        <f t="shared" si="154"/>
        <v>z6</v>
      </c>
      <c r="AB850" s="725" t="str">
        <f t="shared" si="154"/>
        <v>z7</v>
      </c>
      <c r="AC850" s="725" t="str">
        <f t="shared" si="154"/>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0999999999999996" customHeight="1" outlineLevel="1" x14ac:dyDescent="0.25">
      <c r="A851" s="136"/>
      <c r="B851" s="688"/>
      <c r="C851" s="108"/>
      <c r="D851" s="108"/>
      <c r="E851" s="108"/>
      <c r="F851" s="700"/>
      <c r="G851" s="700"/>
      <c r="H851" s="700"/>
      <c r="I851" s="109" t="s">
        <v>124</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0999999999999996" customHeight="1" outlineLevel="1" x14ac:dyDescent="0.2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25">
      <c r="A853" s="136"/>
      <c r="B853" s="688"/>
      <c r="C853" s="108"/>
      <c r="D853" s="108"/>
      <c r="E853" s="108"/>
      <c r="F853" s="271"/>
      <c r="G853" s="203" t="s">
        <v>398</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25">
      <c r="A854" s="136"/>
      <c r="B854" s="688"/>
      <c r="C854" s="108"/>
      <c r="D854" s="108"/>
      <c r="E854" s="108"/>
      <c r="F854" s="271"/>
      <c r="G854" s="203" t="s">
        <v>399</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25">
      <c r="A855" s="136"/>
      <c r="B855" s="688"/>
      <c r="C855" s="108"/>
      <c r="D855" s="108"/>
      <c r="E855" s="108"/>
      <c r="F855" s="156"/>
      <c r="G855" s="203" t="s">
        <v>400</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25">
      <c r="A856" s="136"/>
      <c r="B856" s="688"/>
      <c r="C856" s="108"/>
      <c r="D856" s="108"/>
      <c r="E856" s="108"/>
      <c r="F856" s="156"/>
      <c r="G856" s="203" t="s">
        <v>401</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25">
      <c r="A857" s="136"/>
      <c r="B857" s="688"/>
      <c r="C857" s="108"/>
      <c r="D857" s="108"/>
      <c r="E857" s="108"/>
      <c r="F857" s="156"/>
      <c r="G857" s="203" t="s">
        <v>402</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25">
      <c r="A858" s="136"/>
      <c r="B858" s="688"/>
      <c r="C858" s="108"/>
      <c r="D858" s="108"/>
      <c r="E858" s="108"/>
      <c r="F858" s="156"/>
      <c r="G858" s="203" t="s">
        <v>403</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25">
      <c r="A859" s="136"/>
      <c r="B859" s="688"/>
      <c r="C859" s="108"/>
      <c r="D859" s="108"/>
      <c r="E859" s="108"/>
      <c r="F859" s="156"/>
      <c r="G859" s="203" t="s">
        <v>404</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25">
      <c r="A860" s="136"/>
      <c r="B860" s="688"/>
      <c r="C860" s="108"/>
      <c r="D860" s="108"/>
      <c r="E860" s="108"/>
      <c r="F860" s="156"/>
      <c r="G860" s="203" t="s">
        <v>405</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25">
      <c r="A861" s="136"/>
      <c r="B861" s="688"/>
      <c r="C861" s="108"/>
      <c r="D861" s="108"/>
      <c r="E861" s="108"/>
      <c r="F861" s="156"/>
      <c r="G861" s="203" t="s">
        <v>406</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25">
      <c r="A862" s="136"/>
      <c r="B862" s="688"/>
      <c r="C862" s="108"/>
      <c r="D862" s="108"/>
      <c r="E862" s="108"/>
      <c r="F862" s="271"/>
      <c r="G862" s="203" t="s">
        <v>407</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2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2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0999999999999996" customHeight="1" outlineLevel="1" x14ac:dyDescent="0.25">
      <c r="A865" s="136"/>
      <c r="B865" s="688"/>
      <c r="C865" s="91" t="s">
        <v>127</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2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2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2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0999999999999996" customHeight="1" outlineLevel="1" x14ac:dyDescent="0.2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25">
      <c r="A871" s="136"/>
      <c r="B871" s="137"/>
      <c r="C871" s="709"/>
      <c r="D871" s="709">
        <v>9535.2401303751758</v>
      </c>
      <c r="E871" s="709" t="s">
        <v>1</v>
      </c>
      <c r="F871" s="708"/>
      <c r="G871" s="710" t="s">
        <v>914</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25">
      <c r="A872" s="136"/>
      <c r="B872" s="137"/>
      <c r="C872" s="709"/>
      <c r="D872" s="91"/>
      <c r="E872" s="700"/>
      <c r="F872" s="708"/>
      <c r="G872" s="708" t="s">
        <v>221</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2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2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2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2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25">
      <c r="A877" s="136"/>
      <c r="B877" s="137"/>
      <c r="C877" s="700"/>
      <c r="D877" s="700"/>
      <c r="E877" s="700"/>
      <c r="F877" s="700"/>
      <c r="G877" s="700"/>
      <c r="H877" s="700"/>
      <c r="I877" s="700"/>
      <c r="J877" s="700" t="s">
        <v>216</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25">
      <c r="A878" s="136"/>
      <c r="B878" s="137"/>
      <c r="C878" s="108"/>
      <c r="D878" s="108"/>
      <c r="E878" s="108"/>
      <c r="F878" s="700"/>
      <c r="G878" s="700"/>
      <c r="H878" s="700"/>
      <c r="I878" s="700"/>
      <c r="J878" s="725" t="s">
        <v>222</v>
      </c>
      <c r="K878" s="725" t="s">
        <v>397</v>
      </c>
      <c r="L878" s="725" t="s">
        <v>59</v>
      </c>
      <c r="M878" s="725" t="s">
        <v>60</v>
      </c>
      <c r="N878" s="725" t="s">
        <v>61</v>
      </c>
      <c r="O878" s="725" t="s">
        <v>62</v>
      </c>
      <c r="P878" s="725" t="s">
        <v>900</v>
      </c>
      <c r="Q878" s="725" t="s">
        <v>901</v>
      </c>
      <c r="R878" s="725" t="s">
        <v>902</v>
      </c>
      <c r="S878" s="725" t="s">
        <v>1224</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25">
      <c r="A879" s="136"/>
      <c r="B879" s="137"/>
      <c r="C879" s="108"/>
      <c r="D879" s="108"/>
      <c r="E879" s="108"/>
      <c r="F879" s="271"/>
      <c r="G879" s="116"/>
      <c r="H879" s="116"/>
      <c r="I879" s="116" t="s">
        <v>838</v>
      </c>
      <c r="J879" s="203" t="s">
        <v>398</v>
      </c>
      <c r="K879" s="132">
        <v>1000</v>
      </c>
      <c r="L879" s="5">
        <f t="shared" ref="L879:S894" si="155">$K879</f>
        <v>1000</v>
      </c>
      <c r="M879" s="5">
        <f t="shared" si="155"/>
        <v>1000</v>
      </c>
      <c r="N879" s="5">
        <f t="shared" si="155"/>
        <v>1000</v>
      </c>
      <c r="O879" s="5">
        <f t="shared" si="155"/>
        <v>1000</v>
      </c>
      <c r="P879" s="5">
        <f t="shared" si="155"/>
        <v>1000</v>
      </c>
      <c r="Q879" s="5">
        <f t="shared" si="155"/>
        <v>1000</v>
      </c>
      <c r="R879" s="5">
        <f t="shared" si="155"/>
        <v>1000</v>
      </c>
      <c r="S879" s="5">
        <f t="shared" si="155"/>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25">
      <c r="A880" s="136"/>
      <c r="B880" s="137"/>
      <c r="C880" s="108"/>
      <c r="D880" s="108"/>
      <c r="E880" s="108"/>
      <c r="F880" s="271"/>
      <c r="G880" s="116"/>
      <c r="H880" s="116"/>
      <c r="I880" s="116"/>
      <c r="J880" s="203" t="s">
        <v>399</v>
      </c>
      <c r="K880" s="132">
        <v>100</v>
      </c>
      <c r="L880" s="5">
        <f t="shared" si="155"/>
        <v>100</v>
      </c>
      <c r="M880" s="5">
        <f t="shared" si="155"/>
        <v>100</v>
      </c>
      <c r="N880" s="5">
        <f t="shared" si="155"/>
        <v>100</v>
      </c>
      <c r="O880" s="5">
        <f t="shared" si="155"/>
        <v>100</v>
      </c>
      <c r="P880" s="5">
        <f t="shared" si="155"/>
        <v>100</v>
      </c>
      <c r="Q880" s="5">
        <f t="shared" si="155"/>
        <v>100</v>
      </c>
      <c r="R880" s="5">
        <f t="shared" si="155"/>
        <v>100</v>
      </c>
      <c r="S880" s="5">
        <f t="shared" si="155"/>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25">
      <c r="A881" s="136"/>
      <c r="B881" s="137"/>
      <c r="C881" s="108"/>
      <c r="D881" s="108"/>
      <c r="E881" s="108"/>
      <c r="F881" s="271"/>
      <c r="G881" s="116"/>
      <c r="H881" s="116"/>
      <c r="I881" s="116"/>
      <c r="J881" s="203" t="s">
        <v>400</v>
      </c>
      <c r="K881" s="132">
        <v>100</v>
      </c>
      <c r="L881" s="5">
        <f t="shared" si="155"/>
        <v>100</v>
      </c>
      <c r="M881" s="5">
        <f t="shared" si="155"/>
        <v>100</v>
      </c>
      <c r="N881" s="5">
        <f t="shared" si="155"/>
        <v>100</v>
      </c>
      <c r="O881" s="5">
        <f t="shared" si="155"/>
        <v>100</v>
      </c>
      <c r="P881" s="5">
        <f t="shared" si="155"/>
        <v>100</v>
      </c>
      <c r="Q881" s="5">
        <f t="shared" si="155"/>
        <v>100</v>
      </c>
      <c r="R881" s="5">
        <f t="shared" si="155"/>
        <v>100</v>
      </c>
      <c r="S881" s="5">
        <f t="shared" si="155"/>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25">
      <c r="A882" s="136"/>
      <c r="B882" s="137"/>
      <c r="C882" s="108"/>
      <c r="D882" s="108"/>
      <c r="E882" s="108"/>
      <c r="F882" s="271"/>
      <c r="G882" s="116"/>
      <c r="H882" s="116"/>
      <c r="I882" s="116"/>
      <c r="J882" s="203" t="s">
        <v>401</v>
      </c>
      <c r="K882" s="132">
        <v>100</v>
      </c>
      <c r="L882" s="5">
        <f t="shared" si="155"/>
        <v>100</v>
      </c>
      <c r="M882" s="5">
        <f t="shared" si="155"/>
        <v>100</v>
      </c>
      <c r="N882" s="5">
        <f t="shared" si="155"/>
        <v>100</v>
      </c>
      <c r="O882" s="5">
        <f t="shared" si="155"/>
        <v>100</v>
      </c>
      <c r="P882" s="5">
        <f t="shared" si="155"/>
        <v>100</v>
      </c>
      <c r="Q882" s="5">
        <f t="shared" si="155"/>
        <v>100</v>
      </c>
      <c r="R882" s="5">
        <f t="shared" si="155"/>
        <v>100</v>
      </c>
      <c r="S882" s="5">
        <f t="shared" si="155"/>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25">
      <c r="A883" s="136"/>
      <c r="B883" s="137"/>
      <c r="C883" s="108"/>
      <c r="D883" s="108"/>
      <c r="E883" s="108"/>
      <c r="F883" s="271"/>
      <c r="G883" s="116"/>
      <c r="H883" s="116"/>
      <c r="I883" s="116"/>
      <c r="J883" s="203" t="s">
        <v>402</v>
      </c>
      <c r="K883" s="132">
        <v>100</v>
      </c>
      <c r="L883" s="5">
        <f t="shared" si="155"/>
        <v>100</v>
      </c>
      <c r="M883" s="5">
        <f t="shared" si="155"/>
        <v>100</v>
      </c>
      <c r="N883" s="5">
        <f t="shared" si="155"/>
        <v>100</v>
      </c>
      <c r="O883" s="5">
        <f t="shared" si="155"/>
        <v>100</v>
      </c>
      <c r="P883" s="5">
        <f t="shared" si="155"/>
        <v>100</v>
      </c>
      <c r="Q883" s="5">
        <f t="shared" si="155"/>
        <v>100</v>
      </c>
      <c r="R883" s="5">
        <f t="shared" si="155"/>
        <v>100</v>
      </c>
      <c r="S883" s="5">
        <f t="shared" si="155"/>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25">
      <c r="A884" s="136"/>
      <c r="B884" s="137"/>
      <c r="C884" s="108"/>
      <c r="D884" s="108"/>
      <c r="E884" s="108"/>
      <c r="F884" s="271"/>
      <c r="G884" s="116"/>
      <c r="H884" s="116"/>
      <c r="I884" s="116"/>
      <c r="J884" s="203" t="s">
        <v>403</v>
      </c>
      <c r="K884" s="132">
        <v>1500</v>
      </c>
      <c r="L884" s="5">
        <f t="shared" si="155"/>
        <v>1500</v>
      </c>
      <c r="M884" s="5">
        <f t="shared" si="155"/>
        <v>1500</v>
      </c>
      <c r="N884" s="5">
        <f t="shared" si="155"/>
        <v>1500</v>
      </c>
      <c r="O884" s="5">
        <f t="shared" si="155"/>
        <v>1500</v>
      </c>
      <c r="P884" s="5">
        <f t="shared" si="155"/>
        <v>1500</v>
      </c>
      <c r="Q884" s="5">
        <f t="shared" si="155"/>
        <v>1500</v>
      </c>
      <c r="R884" s="5">
        <f t="shared" si="155"/>
        <v>1500</v>
      </c>
      <c r="S884" s="5">
        <f t="shared" si="155"/>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25">
      <c r="A885" s="136"/>
      <c r="B885" s="137"/>
      <c r="C885" s="108"/>
      <c r="D885" s="108"/>
      <c r="E885" s="108"/>
      <c r="F885" s="271"/>
      <c r="G885" s="116"/>
      <c r="H885" s="116"/>
      <c r="I885" s="116"/>
      <c r="J885" s="203" t="s">
        <v>404</v>
      </c>
      <c r="K885" s="132">
        <v>1500</v>
      </c>
      <c r="L885" s="5">
        <f t="shared" si="155"/>
        <v>1500</v>
      </c>
      <c r="M885" s="5">
        <f t="shared" si="155"/>
        <v>1500</v>
      </c>
      <c r="N885" s="5">
        <f t="shared" si="155"/>
        <v>1500</v>
      </c>
      <c r="O885" s="5">
        <f t="shared" si="155"/>
        <v>1500</v>
      </c>
      <c r="P885" s="5">
        <f t="shared" si="155"/>
        <v>1500</v>
      </c>
      <c r="Q885" s="5">
        <f t="shared" si="155"/>
        <v>1500</v>
      </c>
      <c r="R885" s="5">
        <f t="shared" si="155"/>
        <v>1500</v>
      </c>
      <c r="S885" s="5">
        <f t="shared" si="155"/>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25">
      <c r="A886" s="136"/>
      <c r="B886" s="137"/>
      <c r="C886" s="108"/>
      <c r="D886" s="108"/>
      <c r="E886" s="108"/>
      <c r="F886" s="271"/>
      <c r="G886" s="116"/>
      <c r="H886" s="116"/>
      <c r="I886" s="116"/>
      <c r="J886" s="203" t="s">
        <v>405</v>
      </c>
      <c r="K886" s="132">
        <v>1500</v>
      </c>
      <c r="L886" s="5">
        <f t="shared" si="155"/>
        <v>1500</v>
      </c>
      <c r="M886" s="5">
        <f t="shared" si="155"/>
        <v>1500</v>
      </c>
      <c r="N886" s="5">
        <f t="shared" si="155"/>
        <v>1500</v>
      </c>
      <c r="O886" s="5">
        <f t="shared" si="155"/>
        <v>1500</v>
      </c>
      <c r="P886" s="5">
        <f t="shared" si="155"/>
        <v>1500</v>
      </c>
      <c r="Q886" s="5">
        <f t="shared" si="155"/>
        <v>1500</v>
      </c>
      <c r="R886" s="5">
        <f t="shared" si="155"/>
        <v>1500</v>
      </c>
      <c r="S886" s="5">
        <f t="shared" si="155"/>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25">
      <c r="A887" s="136"/>
      <c r="B887" s="137"/>
      <c r="C887" s="108"/>
      <c r="D887" s="108"/>
      <c r="E887" s="108"/>
      <c r="F887" s="271"/>
      <c r="G887" s="116"/>
      <c r="H887" s="116"/>
      <c r="I887" s="116"/>
      <c r="J887" s="203" t="s">
        <v>406</v>
      </c>
      <c r="K887" s="132">
        <v>1500</v>
      </c>
      <c r="L887" s="5">
        <f t="shared" si="155"/>
        <v>1500</v>
      </c>
      <c r="M887" s="5">
        <f t="shared" si="155"/>
        <v>1500</v>
      </c>
      <c r="N887" s="5">
        <f t="shared" si="155"/>
        <v>1500</v>
      </c>
      <c r="O887" s="5">
        <f t="shared" si="155"/>
        <v>1500</v>
      </c>
      <c r="P887" s="5">
        <f t="shared" si="155"/>
        <v>1500</v>
      </c>
      <c r="Q887" s="5">
        <f t="shared" si="155"/>
        <v>1500</v>
      </c>
      <c r="R887" s="5">
        <f t="shared" si="155"/>
        <v>1500</v>
      </c>
      <c r="S887" s="5">
        <f t="shared" si="155"/>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25">
      <c r="A888" s="136"/>
      <c r="B888" s="137"/>
      <c r="C888" s="108"/>
      <c r="D888" s="108"/>
      <c r="E888" s="108"/>
      <c r="F888" s="271"/>
      <c r="G888" s="116"/>
      <c r="H888" s="116"/>
      <c r="I888" s="116"/>
      <c r="J888" s="203" t="s">
        <v>407</v>
      </c>
      <c r="K888" s="132">
        <v>1250</v>
      </c>
      <c r="L888" s="5">
        <f t="shared" si="155"/>
        <v>1250</v>
      </c>
      <c r="M888" s="5">
        <f t="shared" si="155"/>
        <v>1250</v>
      </c>
      <c r="N888" s="5">
        <f t="shared" si="155"/>
        <v>1250</v>
      </c>
      <c r="O888" s="5">
        <f t="shared" si="155"/>
        <v>1250</v>
      </c>
      <c r="P888" s="5">
        <f t="shared" si="155"/>
        <v>1250</v>
      </c>
      <c r="Q888" s="5">
        <f t="shared" si="155"/>
        <v>1250</v>
      </c>
      <c r="R888" s="5">
        <f t="shared" si="155"/>
        <v>1250</v>
      </c>
      <c r="S888" s="5">
        <f t="shared" si="155"/>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25">
      <c r="A889" s="136"/>
      <c r="B889" s="126"/>
      <c r="C889" s="108"/>
      <c r="D889" s="108"/>
      <c r="E889" s="108"/>
      <c r="F889" s="110"/>
      <c r="G889" s="112"/>
      <c r="H889" s="112"/>
      <c r="I889" s="133" t="s">
        <v>411</v>
      </c>
      <c r="J889" s="133" t="s">
        <v>396</v>
      </c>
      <c r="K889" s="132">
        <v>100</v>
      </c>
      <c r="L889" s="5">
        <f>$K889</f>
        <v>100</v>
      </c>
      <c r="M889" s="5">
        <f t="shared" si="155"/>
        <v>100</v>
      </c>
      <c r="N889" s="5">
        <f t="shared" si="155"/>
        <v>100</v>
      </c>
      <c r="O889" s="5">
        <f t="shared" si="155"/>
        <v>100</v>
      </c>
      <c r="P889" s="5">
        <f t="shared" si="155"/>
        <v>100</v>
      </c>
      <c r="Q889" s="5">
        <f t="shared" si="155"/>
        <v>100</v>
      </c>
      <c r="R889" s="5">
        <f t="shared" si="155"/>
        <v>100</v>
      </c>
      <c r="S889" s="5">
        <f t="shared" si="155"/>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56">$K890</f>
        <v>100</v>
      </c>
      <c r="M890" s="5">
        <f t="shared" si="155"/>
        <v>100</v>
      </c>
      <c r="N890" s="5">
        <f t="shared" si="155"/>
        <v>100</v>
      </c>
      <c r="O890" s="5">
        <f t="shared" si="155"/>
        <v>100</v>
      </c>
      <c r="P890" s="5">
        <f t="shared" si="155"/>
        <v>100</v>
      </c>
      <c r="Q890" s="5">
        <f t="shared" si="155"/>
        <v>100</v>
      </c>
      <c r="R890" s="5">
        <f t="shared" si="155"/>
        <v>100</v>
      </c>
      <c r="S890" s="5">
        <f t="shared" si="155"/>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56"/>
        <v>100</v>
      </c>
      <c r="M891" s="5">
        <f t="shared" si="155"/>
        <v>100</v>
      </c>
      <c r="N891" s="5">
        <f t="shared" si="155"/>
        <v>100</v>
      </c>
      <c r="O891" s="5">
        <f t="shared" si="155"/>
        <v>100</v>
      </c>
      <c r="P891" s="5">
        <f t="shared" si="155"/>
        <v>100</v>
      </c>
      <c r="Q891" s="5">
        <f t="shared" si="155"/>
        <v>100</v>
      </c>
      <c r="R891" s="5">
        <f t="shared" si="155"/>
        <v>100</v>
      </c>
      <c r="S891" s="5">
        <f t="shared" si="155"/>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56"/>
        <v>100</v>
      </c>
      <c r="M892" s="5">
        <f t="shared" si="155"/>
        <v>100</v>
      </c>
      <c r="N892" s="5">
        <f t="shared" si="155"/>
        <v>100</v>
      </c>
      <c r="O892" s="5">
        <f t="shared" si="155"/>
        <v>100</v>
      </c>
      <c r="P892" s="5">
        <f t="shared" si="155"/>
        <v>100</v>
      </c>
      <c r="Q892" s="5">
        <f t="shared" si="155"/>
        <v>100</v>
      </c>
      <c r="R892" s="5">
        <f t="shared" si="155"/>
        <v>100</v>
      </c>
      <c r="S892" s="5">
        <f t="shared" si="155"/>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56"/>
        <v>100</v>
      </c>
      <c r="M893" s="5">
        <f t="shared" si="155"/>
        <v>100</v>
      </c>
      <c r="N893" s="5">
        <f t="shared" si="155"/>
        <v>100</v>
      </c>
      <c r="O893" s="5">
        <f t="shared" si="155"/>
        <v>100</v>
      </c>
      <c r="P893" s="5">
        <f t="shared" si="155"/>
        <v>100</v>
      </c>
      <c r="Q893" s="5">
        <f t="shared" si="155"/>
        <v>100</v>
      </c>
      <c r="R893" s="5">
        <f t="shared" si="155"/>
        <v>100</v>
      </c>
      <c r="S893" s="5">
        <f t="shared" si="155"/>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56"/>
        <v>1500</v>
      </c>
      <c r="M894" s="5">
        <f t="shared" si="155"/>
        <v>1500</v>
      </c>
      <c r="N894" s="5">
        <f t="shared" si="155"/>
        <v>1500</v>
      </c>
      <c r="O894" s="5">
        <f t="shared" si="155"/>
        <v>1500</v>
      </c>
      <c r="P894" s="5">
        <f t="shared" si="155"/>
        <v>1500</v>
      </c>
      <c r="Q894" s="5">
        <f t="shared" si="155"/>
        <v>1500</v>
      </c>
      <c r="R894" s="5">
        <f t="shared" si="155"/>
        <v>1500</v>
      </c>
      <c r="S894" s="5">
        <f t="shared" si="155"/>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56"/>
        <v>1500</v>
      </c>
      <c r="M895" s="5">
        <f t="shared" si="156"/>
        <v>1500</v>
      </c>
      <c r="N895" s="5">
        <f t="shared" si="156"/>
        <v>1500</v>
      </c>
      <c r="O895" s="5">
        <f t="shared" si="156"/>
        <v>1500</v>
      </c>
      <c r="P895" s="5">
        <f t="shared" si="156"/>
        <v>1500</v>
      </c>
      <c r="Q895" s="5">
        <f t="shared" si="156"/>
        <v>1500</v>
      </c>
      <c r="R895" s="5">
        <f t="shared" si="156"/>
        <v>1500</v>
      </c>
      <c r="S895" s="5">
        <f t="shared" si="156"/>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56"/>
        <v>1500</v>
      </c>
      <c r="M896" s="5">
        <f t="shared" si="156"/>
        <v>1500</v>
      </c>
      <c r="N896" s="5">
        <f t="shared" si="156"/>
        <v>1500</v>
      </c>
      <c r="O896" s="5">
        <f t="shared" si="156"/>
        <v>1500</v>
      </c>
      <c r="P896" s="5">
        <f t="shared" si="156"/>
        <v>1500</v>
      </c>
      <c r="Q896" s="5">
        <f t="shared" si="156"/>
        <v>1500</v>
      </c>
      <c r="R896" s="5">
        <f t="shared" si="156"/>
        <v>1500</v>
      </c>
      <c r="S896" s="5">
        <f t="shared" si="156"/>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56"/>
        <v>1250</v>
      </c>
      <c r="M897" s="5">
        <f t="shared" si="156"/>
        <v>1250</v>
      </c>
      <c r="N897" s="5">
        <f t="shared" si="156"/>
        <v>1250</v>
      </c>
      <c r="O897" s="5">
        <f t="shared" si="156"/>
        <v>1250</v>
      </c>
      <c r="P897" s="5">
        <f t="shared" si="156"/>
        <v>1250</v>
      </c>
      <c r="Q897" s="5">
        <f t="shared" si="156"/>
        <v>1250</v>
      </c>
      <c r="R897" s="5">
        <f t="shared" si="156"/>
        <v>1250</v>
      </c>
      <c r="S897" s="5">
        <f t="shared" si="156"/>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56"/>
        <v>1000</v>
      </c>
      <c r="M898" s="5">
        <f t="shared" si="156"/>
        <v>1000</v>
      </c>
      <c r="N898" s="5">
        <f t="shared" si="156"/>
        <v>1000</v>
      </c>
      <c r="O898" s="5">
        <f t="shared" si="156"/>
        <v>1000</v>
      </c>
      <c r="P898" s="5">
        <f t="shared" si="156"/>
        <v>1000</v>
      </c>
      <c r="Q898" s="5">
        <f t="shared" si="156"/>
        <v>1000</v>
      </c>
      <c r="R898" s="5">
        <f t="shared" si="156"/>
        <v>1000</v>
      </c>
      <c r="S898" s="5">
        <f t="shared" si="156"/>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25">
      <c r="A899" s="136"/>
      <c r="B899" s="126"/>
      <c r="C899" s="108"/>
      <c r="D899" s="108"/>
      <c r="E899" s="108"/>
      <c r="F899" s="110"/>
      <c r="G899" s="112"/>
      <c r="H899" s="112"/>
      <c r="I899" s="133" t="s">
        <v>807</v>
      </c>
      <c r="J899" s="133" t="s">
        <v>396</v>
      </c>
      <c r="K899" s="132">
        <v>100</v>
      </c>
      <c r="L899" s="5">
        <f t="shared" si="156"/>
        <v>100</v>
      </c>
      <c r="M899" s="5">
        <f t="shared" si="156"/>
        <v>100</v>
      </c>
      <c r="N899" s="5">
        <f t="shared" si="156"/>
        <v>100</v>
      </c>
      <c r="O899" s="5">
        <f t="shared" si="156"/>
        <v>100</v>
      </c>
      <c r="P899" s="5">
        <f t="shared" si="156"/>
        <v>100</v>
      </c>
      <c r="Q899" s="5">
        <f t="shared" si="156"/>
        <v>100</v>
      </c>
      <c r="R899" s="5">
        <f t="shared" si="156"/>
        <v>100</v>
      </c>
      <c r="S899" s="5">
        <f t="shared" si="156"/>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56"/>
        <v>100</v>
      </c>
      <c r="M900" s="5">
        <f t="shared" si="156"/>
        <v>100</v>
      </c>
      <c r="N900" s="5">
        <f t="shared" si="156"/>
        <v>100</v>
      </c>
      <c r="O900" s="5">
        <f t="shared" si="156"/>
        <v>100</v>
      </c>
      <c r="P900" s="5">
        <f t="shared" si="156"/>
        <v>100</v>
      </c>
      <c r="Q900" s="5">
        <f t="shared" si="156"/>
        <v>100</v>
      </c>
      <c r="R900" s="5">
        <f t="shared" si="156"/>
        <v>100</v>
      </c>
      <c r="S900" s="5">
        <f t="shared" si="156"/>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56"/>
        <v>100</v>
      </c>
      <c r="M901" s="5">
        <f t="shared" si="156"/>
        <v>100</v>
      </c>
      <c r="N901" s="5">
        <f t="shared" si="156"/>
        <v>100</v>
      </c>
      <c r="O901" s="5">
        <f t="shared" si="156"/>
        <v>100</v>
      </c>
      <c r="P901" s="5">
        <f t="shared" si="156"/>
        <v>100</v>
      </c>
      <c r="Q901" s="5">
        <f t="shared" si="156"/>
        <v>100</v>
      </c>
      <c r="R901" s="5">
        <f t="shared" si="156"/>
        <v>100</v>
      </c>
      <c r="S901" s="5">
        <f t="shared" si="156"/>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56"/>
        <v>100</v>
      </c>
      <c r="M902" s="5">
        <f t="shared" si="156"/>
        <v>100</v>
      </c>
      <c r="N902" s="5">
        <f t="shared" si="156"/>
        <v>100</v>
      </c>
      <c r="O902" s="5">
        <f t="shared" si="156"/>
        <v>100</v>
      </c>
      <c r="P902" s="5">
        <f t="shared" si="156"/>
        <v>100</v>
      </c>
      <c r="Q902" s="5">
        <f t="shared" si="156"/>
        <v>100</v>
      </c>
      <c r="R902" s="5">
        <f t="shared" si="156"/>
        <v>100</v>
      </c>
      <c r="S902" s="5">
        <f t="shared" si="156"/>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56"/>
        <v>100</v>
      </c>
      <c r="M903" s="5">
        <f t="shared" si="156"/>
        <v>100</v>
      </c>
      <c r="N903" s="5">
        <f t="shared" si="156"/>
        <v>100</v>
      </c>
      <c r="O903" s="5">
        <f t="shared" si="156"/>
        <v>100</v>
      </c>
      <c r="P903" s="5">
        <f t="shared" si="156"/>
        <v>100</v>
      </c>
      <c r="Q903" s="5">
        <f t="shared" si="156"/>
        <v>100</v>
      </c>
      <c r="R903" s="5">
        <f t="shared" si="156"/>
        <v>100</v>
      </c>
      <c r="S903" s="5">
        <f t="shared" si="156"/>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56"/>
        <v>1500</v>
      </c>
      <c r="M904" s="5">
        <f t="shared" si="156"/>
        <v>1500</v>
      </c>
      <c r="N904" s="5">
        <f t="shared" si="156"/>
        <v>1500</v>
      </c>
      <c r="O904" s="5">
        <f t="shared" si="156"/>
        <v>1500</v>
      </c>
      <c r="P904" s="5">
        <f t="shared" si="156"/>
        <v>1500</v>
      </c>
      <c r="Q904" s="5">
        <f t="shared" si="156"/>
        <v>1500</v>
      </c>
      <c r="R904" s="5">
        <f t="shared" si="156"/>
        <v>1500</v>
      </c>
      <c r="S904" s="5">
        <f t="shared" si="156"/>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56"/>
        <v>1500</v>
      </c>
      <c r="M905" s="5">
        <f t="shared" si="156"/>
        <v>1500</v>
      </c>
      <c r="N905" s="5">
        <f t="shared" si="156"/>
        <v>1500</v>
      </c>
      <c r="O905" s="5">
        <f t="shared" si="156"/>
        <v>1500</v>
      </c>
      <c r="P905" s="5">
        <f t="shared" si="156"/>
        <v>1500</v>
      </c>
      <c r="Q905" s="5">
        <f t="shared" si="156"/>
        <v>1500</v>
      </c>
      <c r="R905" s="5">
        <f t="shared" si="156"/>
        <v>1500</v>
      </c>
      <c r="S905" s="5">
        <f t="shared" si="156"/>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56"/>
        <v>1500</v>
      </c>
      <c r="M906" s="5">
        <f t="shared" si="156"/>
        <v>1500</v>
      </c>
      <c r="N906" s="5">
        <f t="shared" si="156"/>
        <v>1500</v>
      </c>
      <c r="O906" s="5">
        <f t="shared" si="156"/>
        <v>1500</v>
      </c>
      <c r="P906" s="5">
        <f t="shared" si="156"/>
        <v>1500</v>
      </c>
      <c r="Q906" s="5">
        <f t="shared" si="156"/>
        <v>1500</v>
      </c>
      <c r="R906" s="5">
        <f t="shared" si="156"/>
        <v>1500</v>
      </c>
      <c r="S906" s="5">
        <f t="shared" si="156"/>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56"/>
        <v>1250</v>
      </c>
      <c r="M907" s="5">
        <f t="shared" si="156"/>
        <v>1250</v>
      </c>
      <c r="N907" s="5">
        <f t="shared" si="156"/>
        <v>1250</v>
      </c>
      <c r="O907" s="5">
        <f t="shared" si="156"/>
        <v>1250</v>
      </c>
      <c r="P907" s="5">
        <f t="shared" si="156"/>
        <v>1250</v>
      </c>
      <c r="Q907" s="5">
        <f t="shared" si="156"/>
        <v>1250</v>
      </c>
      <c r="R907" s="5">
        <f t="shared" si="156"/>
        <v>1250</v>
      </c>
      <c r="S907" s="5">
        <f t="shared" si="156"/>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56"/>
        <v>1000</v>
      </c>
      <c r="M908" s="5">
        <f t="shared" si="156"/>
        <v>1000</v>
      </c>
      <c r="N908" s="5">
        <f t="shared" si="156"/>
        <v>1000</v>
      </c>
      <c r="O908" s="5">
        <f t="shared" si="156"/>
        <v>1000</v>
      </c>
      <c r="P908" s="5">
        <f t="shared" si="156"/>
        <v>1000</v>
      </c>
      <c r="Q908" s="5">
        <f t="shared" si="156"/>
        <v>1000</v>
      </c>
      <c r="R908" s="5">
        <f t="shared" si="156"/>
        <v>1000</v>
      </c>
      <c r="S908" s="5">
        <f t="shared" si="156"/>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25">
      <c r="A909" s="136"/>
      <c r="B909" s="126"/>
      <c r="C909" s="108"/>
      <c r="D909" s="108"/>
      <c r="E909" s="108"/>
      <c r="F909" s="110"/>
      <c r="G909" s="112"/>
      <c r="H909" s="112"/>
      <c r="I909" s="133" t="s">
        <v>808</v>
      </c>
      <c r="J909" s="133" t="s">
        <v>396</v>
      </c>
      <c r="K909" s="132">
        <v>100</v>
      </c>
      <c r="L909" s="5">
        <f t="shared" si="156"/>
        <v>100</v>
      </c>
      <c r="M909" s="5">
        <f t="shared" si="156"/>
        <v>100</v>
      </c>
      <c r="N909" s="5">
        <f t="shared" si="156"/>
        <v>100</v>
      </c>
      <c r="O909" s="5">
        <f t="shared" si="156"/>
        <v>100</v>
      </c>
      <c r="P909" s="5">
        <f t="shared" si="156"/>
        <v>100</v>
      </c>
      <c r="Q909" s="5">
        <f t="shared" si="156"/>
        <v>100</v>
      </c>
      <c r="R909" s="5">
        <f t="shared" si="156"/>
        <v>100</v>
      </c>
      <c r="S909" s="5">
        <f t="shared" si="156"/>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56"/>
        <v>100</v>
      </c>
      <c r="M910" s="5">
        <f t="shared" si="156"/>
        <v>100</v>
      </c>
      <c r="N910" s="5">
        <f t="shared" si="156"/>
        <v>100</v>
      </c>
      <c r="O910" s="5">
        <f t="shared" si="156"/>
        <v>100</v>
      </c>
      <c r="P910" s="5">
        <f t="shared" si="156"/>
        <v>100</v>
      </c>
      <c r="Q910" s="5">
        <f t="shared" si="156"/>
        <v>100</v>
      </c>
      <c r="R910" s="5">
        <f t="shared" si="156"/>
        <v>100</v>
      </c>
      <c r="S910" s="5">
        <f t="shared" si="156"/>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56"/>
        <v>100</v>
      </c>
      <c r="M911" s="5">
        <f t="shared" si="156"/>
        <v>100</v>
      </c>
      <c r="N911" s="5">
        <f t="shared" si="156"/>
        <v>100</v>
      </c>
      <c r="O911" s="5">
        <f t="shared" si="156"/>
        <v>100</v>
      </c>
      <c r="P911" s="5">
        <f t="shared" si="156"/>
        <v>100</v>
      </c>
      <c r="Q911" s="5">
        <f t="shared" si="156"/>
        <v>100</v>
      </c>
      <c r="R911" s="5">
        <f t="shared" si="156"/>
        <v>100</v>
      </c>
      <c r="S911" s="5">
        <f t="shared" si="156"/>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56"/>
        <v>100</v>
      </c>
      <c r="M912" s="5">
        <f t="shared" si="156"/>
        <v>100</v>
      </c>
      <c r="N912" s="5">
        <f t="shared" si="156"/>
        <v>100</v>
      </c>
      <c r="O912" s="5">
        <f t="shared" si="156"/>
        <v>100</v>
      </c>
      <c r="P912" s="5">
        <f t="shared" si="156"/>
        <v>100</v>
      </c>
      <c r="Q912" s="5">
        <f t="shared" si="156"/>
        <v>100</v>
      </c>
      <c r="R912" s="5">
        <f t="shared" si="156"/>
        <v>100</v>
      </c>
      <c r="S912" s="5">
        <f t="shared" si="156"/>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56"/>
        <v>100</v>
      </c>
      <c r="M913" s="5">
        <f t="shared" si="156"/>
        <v>100</v>
      </c>
      <c r="N913" s="5">
        <f t="shared" si="156"/>
        <v>100</v>
      </c>
      <c r="O913" s="5">
        <f t="shared" si="156"/>
        <v>100</v>
      </c>
      <c r="P913" s="5">
        <f t="shared" si="156"/>
        <v>100</v>
      </c>
      <c r="Q913" s="5">
        <f t="shared" si="156"/>
        <v>100</v>
      </c>
      <c r="R913" s="5">
        <f t="shared" si="156"/>
        <v>100</v>
      </c>
      <c r="S913" s="5">
        <f t="shared" si="156"/>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56"/>
        <v>1500</v>
      </c>
      <c r="M914" s="5">
        <f t="shared" si="156"/>
        <v>1500</v>
      </c>
      <c r="N914" s="5">
        <f t="shared" si="156"/>
        <v>1500</v>
      </c>
      <c r="O914" s="5">
        <f t="shared" si="156"/>
        <v>1500</v>
      </c>
      <c r="P914" s="5">
        <f t="shared" si="156"/>
        <v>1500</v>
      </c>
      <c r="Q914" s="5">
        <f t="shared" si="156"/>
        <v>1500</v>
      </c>
      <c r="R914" s="5">
        <f t="shared" si="156"/>
        <v>1500</v>
      </c>
      <c r="S914" s="5">
        <f t="shared" si="156"/>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56"/>
        <v>1500</v>
      </c>
      <c r="M915" s="5">
        <f t="shared" si="156"/>
        <v>1500</v>
      </c>
      <c r="N915" s="5">
        <f t="shared" si="156"/>
        <v>1500</v>
      </c>
      <c r="O915" s="5">
        <f t="shared" si="156"/>
        <v>1500</v>
      </c>
      <c r="P915" s="5">
        <f t="shared" si="156"/>
        <v>1500</v>
      </c>
      <c r="Q915" s="5">
        <f t="shared" si="156"/>
        <v>1500</v>
      </c>
      <c r="R915" s="5">
        <f t="shared" si="156"/>
        <v>1500</v>
      </c>
      <c r="S915" s="5">
        <f t="shared" si="156"/>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56"/>
        <v>1500</v>
      </c>
      <c r="M916" s="5">
        <f t="shared" si="156"/>
        <v>1500</v>
      </c>
      <c r="N916" s="5">
        <f t="shared" si="156"/>
        <v>1500</v>
      </c>
      <c r="O916" s="5">
        <f t="shared" si="156"/>
        <v>1500</v>
      </c>
      <c r="P916" s="5">
        <f t="shared" si="156"/>
        <v>1500</v>
      </c>
      <c r="Q916" s="5">
        <f t="shared" si="156"/>
        <v>1500</v>
      </c>
      <c r="R916" s="5">
        <f t="shared" si="156"/>
        <v>1500</v>
      </c>
      <c r="S916" s="5">
        <f t="shared" si="156"/>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56"/>
        <v>1250</v>
      </c>
      <c r="M917" s="5">
        <f t="shared" si="156"/>
        <v>1250</v>
      </c>
      <c r="N917" s="5">
        <f t="shared" si="156"/>
        <v>1250</v>
      </c>
      <c r="O917" s="5">
        <f t="shared" si="156"/>
        <v>1250</v>
      </c>
      <c r="P917" s="5">
        <f t="shared" si="156"/>
        <v>1250</v>
      </c>
      <c r="Q917" s="5">
        <f t="shared" si="156"/>
        <v>1250</v>
      </c>
      <c r="R917" s="5">
        <f t="shared" si="156"/>
        <v>1250</v>
      </c>
      <c r="S917" s="5">
        <f t="shared" si="156"/>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56"/>
        <v>1000</v>
      </c>
      <c r="M918" s="5">
        <f t="shared" si="156"/>
        <v>1000</v>
      </c>
      <c r="N918" s="5">
        <f t="shared" si="156"/>
        <v>1000</v>
      </c>
      <c r="O918" s="5">
        <f t="shared" si="156"/>
        <v>1000</v>
      </c>
      <c r="P918" s="5">
        <f t="shared" si="156"/>
        <v>1000</v>
      </c>
      <c r="Q918" s="5">
        <f t="shared" si="156"/>
        <v>1000</v>
      </c>
      <c r="R918" s="5">
        <f t="shared" si="156"/>
        <v>1000</v>
      </c>
      <c r="S918" s="5">
        <f t="shared" si="156"/>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809</v>
      </c>
      <c r="J919" s="133" t="s">
        <v>396</v>
      </c>
      <c r="K919" s="132">
        <v>100</v>
      </c>
      <c r="L919" s="5">
        <f t="shared" si="156"/>
        <v>100</v>
      </c>
      <c r="M919" s="5">
        <f t="shared" si="156"/>
        <v>100</v>
      </c>
      <c r="N919" s="5">
        <f t="shared" si="156"/>
        <v>100</v>
      </c>
      <c r="O919" s="5">
        <f t="shared" si="156"/>
        <v>100</v>
      </c>
      <c r="P919" s="5">
        <f t="shared" si="156"/>
        <v>100</v>
      </c>
      <c r="Q919" s="5">
        <f t="shared" si="156"/>
        <v>100</v>
      </c>
      <c r="R919" s="5">
        <f t="shared" si="156"/>
        <v>100</v>
      </c>
      <c r="S919" s="5">
        <f t="shared" si="156"/>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56"/>
        <v>100</v>
      </c>
      <c r="M920" s="5">
        <f t="shared" si="156"/>
        <v>100</v>
      </c>
      <c r="N920" s="5">
        <f t="shared" si="156"/>
        <v>100</v>
      </c>
      <c r="O920" s="5">
        <f t="shared" si="156"/>
        <v>100</v>
      </c>
      <c r="P920" s="5">
        <f t="shared" si="156"/>
        <v>100</v>
      </c>
      <c r="Q920" s="5">
        <f t="shared" si="156"/>
        <v>100</v>
      </c>
      <c r="R920" s="5">
        <f t="shared" si="156"/>
        <v>100</v>
      </c>
      <c r="S920" s="5">
        <f t="shared" si="156"/>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56"/>
        <v>100</v>
      </c>
      <c r="M921" s="5">
        <f t="shared" si="156"/>
        <v>100</v>
      </c>
      <c r="N921" s="5">
        <f t="shared" si="156"/>
        <v>100</v>
      </c>
      <c r="O921" s="5">
        <f t="shared" si="156"/>
        <v>100</v>
      </c>
      <c r="P921" s="5">
        <f t="shared" si="156"/>
        <v>100</v>
      </c>
      <c r="Q921" s="5">
        <f t="shared" si="156"/>
        <v>100</v>
      </c>
      <c r="R921" s="5">
        <f t="shared" si="156"/>
        <v>100</v>
      </c>
      <c r="S921" s="5">
        <f t="shared" si="156"/>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57">$K922</f>
        <v>100</v>
      </c>
      <c r="M922" s="5">
        <f t="shared" si="157"/>
        <v>100</v>
      </c>
      <c r="N922" s="5">
        <f t="shared" si="157"/>
        <v>100</v>
      </c>
      <c r="O922" s="5">
        <f t="shared" si="157"/>
        <v>100</v>
      </c>
      <c r="P922" s="5">
        <f t="shared" si="157"/>
        <v>100</v>
      </c>
      <c r="Q922" s="5">
        <f t="shared" si="157"/>
        <v>100</v>
      </c>
      <c r="R922" s="5">
        <f t="shared" si="157"/>
        <v>100</v>
      </c>
      <c r="S922" s="5">
        <f t="shared" si="157"/>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57"/>
        <v>100</v>
      </c>
      <c r="M923" s="5">
        <f t="shared" si="157"/>
        <v>100</v>
      </c>
      <c r="N923" s="5">
        <f t="shared" si="157"/>
        <v>100</v>
      </c>
      <c r="O923" s="5">
        <f t="shared" si="157"/>
        <v>100</v>
      </c>
      <c r="P923" s="5">
        <f t="shared" si="157"/>
        <v>100</v>
      </c>
      <c r="Q923" s="5">
        <f t="shared" si="157"/>
        <v>100</v>
      </c>
      <c r="R923" s="5">
        <f t="shared" si="157"/>
        <v>100</v>
      </c>
      <c r="S923" s="5">
        <f t="shared" si="157"/>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57"/>
        <v>1500</v>
      </c>
      <c r="M924" s="5">
        <f t="shared" si="157"/>
        <v>1500</v>
      </c>
      <c r="N924" s="5">
        <f t="shared" si="157"/>
        <v>1500</v>
      </c>
      <c r="O924" s="5">
        <f t="shared" si="157"/>
        <v>1500</v>
      </c>
      <c r="P924" s="5">
        <f t="shared" si="157"/>
        <v>1500</v>
      </c>
      <c r="Q924" s="5">
        <f t="shared" si="157"/>
        <v>1500</v>
      </c>
      <c r="R924" s="5">
        <f t="shared" si="157"/>
        <v>1500</v>
      </c>
      <c r="S924" s="5">
        <f t="shared" si="157"/>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57"/>
        <v>1500</v>
      </c>
      <c r="M925" s="5">
        <f t="shared" si="157"/>
        <v>1500</v>
      </c>
      <c r="N925" s="5">
        <f t="shared" si="157"/>
        <v>1500</v>
      </c>
      <c r="O925" s="5">
        <f t="shared" si="157"/>
        <v>1500</v>
      </c>
      <c r="P925" s="5">
        <f t="shared" si="157"/>
        <v>1500</v>
      </c>
      <c r="Q925" s="5">
        <f t="shared" si="157"/>
        <v>1500</v>
      </c>
      <c r="R925" s="5">
        <f t="shared" si="157"/>
        <v>1500</v>
      </c>
      <c r="S925" s="5">
        <f t="shared" si="157"/>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57"/>
        <v>1500</v>
      </c>
      <c r="M926" s="5">
        <f t="shared" si="157"/>
        <v>1500</v>
      </c>
      <c r="N926" s="5">
        <f t="shared" si="157"/>
        <v>1500</v>
      </c>
      <c r="O926" s="5">
        <f t="shared" si="157"/>
        <v>1500</v>
      </c>
      <c r="P926" s="5">
        <f t="shared" si="157"/>
        <v>1500</v>
      </c>
      <c r="Q926" s="5">
        <f t="shared" si="157"/>
        <v>1500</v>
      </c>
      <c r="R926" s="5">
        <f t="shared" si="157"/>
        <v>1500</v>
      </c>
      <c r="S926" s="5">
        <f t="shared" si="157"/>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57"/>
        <v>1250</v>
      </c>
      <c r="M927" s="5">
        <f t="shared" si="157"/>
        <v>1250</v>
      </c>
      <c r="N927" s="5">
        <f t="shared" si="157"/>
        <v>1250</v>
      </c>
      <c r="O927" s="5">
        <f t="shared" si="157"/>
        <v>1250</v>
      </c>
      <c r="P927" s="5">
        <f t="shared" si="157"/>
        <v>1250</v>
      </c>
      <c r="Q927" s="5">
        <f t="shared" si="157"/>
        <v>1250</v>
      </c>
      <c r="R927" s="5">
        <f t="shared" si="157"/>
        <v>1250</v>
      </c>
      <c r="S927" s="5">
        <f t="shared" si="157"/>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57"/>
        <v>1000</v>
      </c>
      <c r="M928" s="5">
        <f t="shared" si="157"/>
        <v>1000</v>
      </c>
      <c r="N928" s="5">
        <f t="shared" si="157"/>
        <v>1000</v>
      </c>
      <c r="O928" s="5">
        <f t="shared" si="157"/>
        <v>1000</v>
      </c>
      <c r="P928" s="5">
        <f t="shared" si="157"/>
        <v>1000</v>
      </c>
      <c r="Q928" s="5">
        <f t="shared" si="157"/>
        <v>1000</v>
      </c>
      <c r="R928" s="5">
        <f t="shared" si="157"/>
        <v>1000</v>
      </c>
      <c r="S928" s="5">
        <f t="shared" si="157"/>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810</v>
      </c>
      <c r="J929" s="133" t="s">
        <v>396</v>
      </c>
      <c r="K929" s="132">
        <v>1000</v>
      </c>
      <c r="L929" s="5">
        <f t="shared" si="157"/>
        <v>1000</v>
      </c>
      <c r="M929" s="5">
        <f t="shared" si="157"/>
        <v>1000</v>
      </c>
      <c r="N929" s="5">
        <f t="shared" si="157"/>
        <v>1000</v>
      </c>
      <c r="O929" s="5">
        <f t="shared" si="157"/>
        <v>1000</v>
      </c>
      <c r="P929" s="5">
        <f t="shared" si="157"/>
        <v>1000</v>
      </c>
      <c r="Q929" s="5">
        <f t="shared" si="157"/>
        <v>1000</v>
      </c>
      <c r="R929" s="5">
        <f t="shared" si="157"/>
        <v>1000</v>
      </c>
      <c r="S929" s="5">
        <f t="shared" si="157"/>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57"/>
        <v>100</v>
      </c>
      <c r="M930" s="5">
        <f t="shared" si="157"/>
        <v>100</v>
      </c>
      <c r="N930" s="5">
        <f t="shared" si="157"/>
        <v>100</v>
      </c>
      <c r="O930" s="5">
        <f t="shared" si="157"/>
        <v>100</v>
      </c>
      <c r="P930" s="5">
        <f t="shared" si="157"/>
        <v>100</v>
      </c>
      <c r="Q930" s="5">
        <f t="shared" si="157"/>
        <v>100</v>
      </c>
      <c r="R930" s="5">
        <f t="shared" si="157"/>
        <v>100</v>
      </c>
      <c r="S930" s="5">
        <f t="shared" si="157"/>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57"/>
        <v>100</v>
      </c>
      <c r="M931" s="5">
        <f t="shared" si="157"/>
        <v>100</v>
      </c>
      <c r="N931" s="5">
        <f t="shared" si="157"/>
        <v>100</v>
      </c>
      <c r="O931" s="5">
        <f t="shared" si="157"/>
        <v>100</v>
      </c>
      <c r="P931" s="5">
        <f t="shared" si="157"/>
        <v>100</v>
      </c>
      <c r="Q931" s="5">
        <f t="shared" si="157"/>
        <v>100</v>
      </c>
      <c r="R931" s="5">
        <f t="shared" si="157"/>
        <v>100</v>
      </c>
      <c r="S931" s="5">
        <f t="shared" si="157"/>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57"/>
        <v>100</v>
      </c>
      <c r="M932" s="5">
        <f t="shared" si="157"/>
        <v>100</v>
      </c>
      <c r="N932" s="5">
        <f t="shared" si="157"/>
        <v>100</v>
      </c>
      <c r="O932" s="5">
        <f t="shared" si="157"/>
        <v>100</v>
      </c>
      <c r="P932" s="5">
        <f t="shared" si="157"/>
        <v>100</v>
      </c>
      <c r="Q932" s="5">
        <f t="shared" si="157"/>
        <v>100</v>
      </c>
      <c r="R932" s="5">
        <f t="shared" si="157"/>
        <v>100</v>
      </c>
      <c r="S932" s="5">
        <f t="shared" si="157"/>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57"/>
        <v>100</v>
      </c>
      <c r="M933" s="5">
        <f t="shared" si="157"/>
        <v>100</v>
      </c>
      <c r="N933" s="5">
        <f t="shared" si="157"/>
        <v>100</v>
      </c>
      <c r="O933" s="5">
        <f t="shared" si="157"/>
        <v>100</v>
      </c>
      <c r="P933" s="5">
        <f t="shared" si="157"/>
        <v>100</v>
      </c>
      <c r="Q933" s="5">
        <f t="shared" si="157"/>
        <v>100</v>
      </c>
      <c r="R933" s="5">
        <f t="shared" si="157"/>
        <v>100</v>
      </c>
      <c r="S933" s="5">
        <f t="shared" si="157"/>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57"/>
        <v>1500</v>
      </c>
      <c r="M934" s="5">
        <f t="shared" si="157"/>
        <v>1500</v>
      </c>
      <c r="N934" s="5">
        <f t="shared" si="157"/>
        <v>1500</v>
      </c>
      <c r="O934" s="5">
        <f t="shared" si="157"/>
        <v>1500</v>
      </c>
      <c r="P934" s="5">
        <f t="shared" si="157"/>
        <v>1500</v>
      </c>
      <c r="Q934" s="5">
        <f t="shared" si="157"/>
        <v>1500</v>
      </c>
      <c r="R934" s="5">
        <f t="shared" si="157"/>
        <v>1500</v>
      </c>
      <c r="S934" s="5">
        <f t="shared" si="157"/>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57"/>
        <v>1500</v>
      </c>
      <c r="M935" s="5">
        <f t="shared" si="157"/>
        <v>1500</v>
      </c>
      <c r="N935" s="5">
        <f t="shared" si="157"/>
        <v>1500</v>
      </c>
      <c r="O935" s="5">
        <f t="shared" si="157"/>
        <v>1500</v>
      </c>
      <c r="P935" s="5">
        <f t="shared" si="157"/>
        <v>1500</v>
      </c>
      <c r="Q935" s="5">
        <f t="shared" si="157"/>
        <v>1500</v>
      </c>
      <c r="R935" s="5">
        <f t="shared" si="157"/>
        <v>1500</v>
      </c>
      <c r="S935" s="5">
        <f t="shared" si="157"/>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57"/>
        <v>1500</v>
      </c>
      <c r="M936" s="5">
        <f t="shared" si="157"/>
        <v>1500</v>
      </c>
      <c r="N936" s="5">
        <f t="shared" si="157"/>
        <v>1500</v>
      </c>
      <c r="O936" s="5">
        <f t="shared" si="157"/>
        <v>1500</v>
      </c>
      <c r="P936" s="5">
        <f t="shared" si="157"/>
        <v>1500</v>
      </c>
      <c r="Q936" s="5">
        <f t="shared" si="157"/>
        <v>1500</v>
      </c>
      <c r="R936" s="5">
        <f t="shared" si="157"/>
        <v>1500</v>
      </c>
      <c r="S936" s="5">
        <f t="shared" si="157"/>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57"/>
        <v>1250</v>
      </c>
      <c r="M937" s="5">
        <f t="shared" si="157"/>
        <v>1250</v>
      </c>
      <c r="N937" s="5">
        <f t="shared" si="157"/>
        <v>1250</v>
      </c>
      <c r="O937" s="5">
        <f t="shared" si="157"/>
        <v>1250</v>
      </c>
      <c r="P937" s="5">
        <f t="shared" si="157"/>
        <v>1250</v>
      </c>
      <c r="Q937" s="5">
        <f t="shared" si="157"/>
        <v>1250</v>
      </c>
      <c r="R937" s="5">
        <f t="shared" si="157"/>
        <v>1250</v>
      </c>
      <c r="S937" s="5">
        <f t="shared" si="157"/>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57"/>
        <v>1000</v>
      </c>
      <c r="M938" s="5">
        <f t="shared" si="157"/>
        <v>1000</v>
      </c>
      <c r="N938" s="5">
        <f t="shared" si="157"/>
        <v>1000</v>
      </c>
      <c r="O938" s="5">
        <f t="shared" si="157"/>
        <v>1000</v>
      </c>
      <c r="P938" s="5">
        <f t="shared" si="157"/>
        <v>1000</v>
      </c>
      <c r="Q938" s="5">
        <f t="shared" si="157"/>
        <v>1000</v>
      </c>
      <c r="R938" s="5">
        <f t="shared" si="157"/>
        <v>1000</v>
      </c>
      <c r="S938" s="5">
        <f t="shared" si="157"/>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811</v>
      </c>
      <c r="J939" s="133" t="s">
        <v>396</v>
      </c>
      <c r="K939" s="132">
        <v>1000</v>
      </c>
      <c r="L939" s="5">
        <f t="shared" si="157"/>
        <v>1000</v>
      </c>
      <c r="M939" s="5">
        <f t="shared" si="157"/>
        <v>1000</v>
      </c>
      <c r="N939" s="5">
        <f t="shared" si="157"/>
        <v>1000</v>
      </c>
      <c r="O939" s="5">
        <f t="shared" si="157"/>
        <v>1000</v>
      </c>
      <c r="P939" s="5">
        <f t="shared" si="157"/>
        <v>1000</v>
      </c>
      <c r="Q939" s="5">
        <f t="shared" si="157"/>
        <v>1000</v>
      </c>
      <c r="R939" s="5">
        <f t="shared" si="157"/>
        <v>1000</v>
      </c>
      <c r="S939" s="5">
        <f t="shared" si="157"/>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57"/>
        <v>100</v>
      </c>
      <c r="M940" s="5">
        <f t="shared" si="157"/>
        <v>100</v>
      </c>
      <c r="N940" s="5">
        <f t="shared" si="157"/>
        <v>100</v>
      </c>
      <c r="O940" s="5">
        <f t="shared" si="157"/>
        <v>100</v>
      </c>
      <c r="P940" s="5">
        <f t="shared" si="157"/>
        <v>100</v>
      </c>
      <c r="Q940" s="5">
        <f t="shared" si="157"/>
        <v>100</v>
      </c>
      <c r="R940" s="5">
        <f t="shared" si="157"/>
        <v>100</v>
      </c>
      <c r="S940" s="5">
        <f t="shared" si="157"/>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57"/>
        <v>100</v>
      </c>
      <c r="M941" s="5">
        <f t="shared" si="157"/>
        <v>100</v>
      </c>
      <c r="N941" s="5">
        <f t="shared" si="157"/>
        <v>100</v>
      </c>
      <c r="O941" s="5">
        <f t="shared" si="157"/>
        <v>100</v>
      </c>
      <c r="P941" s="5">
        <f t="shared" si="157"/>
        <v>100</v>
      </c>
      <c r="Q941" s="5">
        <f t="shared" si="157"/>
        <v>100</v>
      </c>
      <c r="R941" s="5">
        <f t="shared" si="157"/>
        <v>100</v>
      </c>
      <c r="S941" s="5">
        <f t="shared" si="157"/>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57"/>
        <v>100</v>
      </c>
      <c r="M942" s="5">
        <f t="shared" si="157"/>
        <v>100</v>
      </c>
      <c r="N942" s="5">
        <f t="shared" si="157"/>
        <v>100</v>
      </c>
      <c r="O942" s="5">
        <f t="shared" si="157"/>
        <v>100</v>
      </c>
      <c r="P942" s="5">
        <f t="shared" si="157"/>
        <v>100</v>
      </c>
      <c r="Q942" s="5">
        <f t="shared" si="157"/>
        <v>100</v>
      </c>
      <c r="R942" s="5">
        <f t="shared" si="157"/>
        <v>100</v>
      </c>
      <c r="S942" s="5">
        <f t="shared" si="157"/>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57"/>
        <v>100</v>
      </c>
      <c r="M943" s="5">
        <f t="shared" si="157"/>
        <v>100</v>
      </c>
      <c r="N943" s="5">
        <f t="shared" si="157"/>
        <v>100</v>
      </c>
      <c r="O943" s="5">
        <f t="shared" si="157"/>
        <v>100</v>
      </c>
      <c r="P943" s="5">
        <f t="shared" si="157"/>
        <v>100</v>
      </c>
      <c r="Q943" s="5">
        <f t="shared" si="157"/>
        <v>100</v>
      </c>
      <c r="R943" s="5">
        <f t="shared" si="157"/>
        <v>100</v>
      </c>
      <c r="S943" s="5">
        <f t="shared" si="157"/>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57"/>
        <v>1500</v>
      </c>
      <c r="M944" s="5">
        <f t="shared" si="157"/>
        <v>1500</v>
      </c>
      <c r="N944" s="5">
        <f t="shared" si="157"/>
        <v>1500</v>
      </c>
      <c r="O944" s="5">
        <f t="shared" si="157"/>
        <v>1500</v>
      </c>
      <c r="P944" s="5">
        <f t="shared" si="157"/>
        <v>1500</v>
      </c>
      <c r="Q944" s="5">
        <f t="shared" si="157"/>
        <v>1500</v>
      </c>
      <c r="R944" s="5">
        <f t="shared" si="157"/>
        <v>1500</v>
      </c>
      <c r="S944" s="5">
        <f t="shared" si="157"/>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57"/>
        <v>1500</v>
      </c>
      <c r="M945" s="5">
        <f t="shared" si="157"/>
        <v>1500</v>
      </c>
      <c r="N945" s="5">
        <f t="shared" si="157"/>
        <v>1500</v>
      </c>
      <c r="O945" s="5">
        <f t="shared" si="157"/>
        <v>1500</v>
      </c>
      <c r="P945" s="5">
        <f t="shared" si="157"/>
        <v>1500</v>
      </c>
      <c r="Q945" s="5">
        <f t="shared" si="157"/>
        <v>1500</v>
      </c>
      <c r="R945" s="5">
        <f t="shared" si="157"/>
        <v>1500</v>
      </c>
      <c r="S945" s="5">
        <f t="shared" si="157"/>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57"/>
        <v>1500</v>
      </c>
      <c r="M946" s="5">
        <f t="shared" si="157"/>
        <v>1500</v>
      </c>
      <c r="N946" s="5">
        <f t="shared" si="157"/>
        <v>1500</v>
      </c>
      <c r="O946" s="5">
        <f t="shared" si="157"/>
        <v>1500</v>
      </c>
      <c r="P946" s="5">
        <f t="shared" si="157"/>
        <v>1500</v>
      </c>
      <c r="Q946" s="5">
        <f t="shared" si="157"/>
        <v>1500</v>
      </c>
      <c r="R946" s="5">
        <f t="shared" si="157"/>
        <v>1500</v>
      </c>
      <c r="S946" s="5">
        <f t="shared" si="157"/>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57"/>
        <v>1250</v>
      </c>
      <c r="M947" s="5">
        <f t="shared" si="157"/>
        <v>1250</v>
      </c>
      <c r="N947" s="5">
        <f t="shared" si="157"/>
        <v>1250</v>
      </c>
      <c r="O947" s="5">
        <f t="shared" si="157"/>
        <v>1250</v>
      </c>
      <c r="P947" s="5">
        <f t="shared" si="157"/>
        <v>1250</v>
      </c>
      <c r="Q947" s="5">
        <f t="shared" si="157"/>
        <v>1250</v>
      </c>
      <c r="R947" s="5">
        <f t="shared" si="157"/>
        <v>1250</v>
      </c>
      <c r="S947" s="5">
        <f t="shared" si="157"/>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57"/>
        <v>1000</v>
      </c>
      <c r="M948" s="5">
        <f t="shared" si="157"/>
        <v>1000</v>
      </c>
      <c r="N948" s="5">
        <f t="shared" si="157"/>
        <v>1000</v>
      </c>
      <c r="O948" s="5">
        <f t="shared" si="157"/>
        <v>1000</v>
      </c>
      <c r="P948" s="5">
        <f t="shared" si="157"/>
        <v>1000</v>
      </c>
      <c r="Q948" s="5">
        <f t="shared" si="157"/>
        <v>1000</v>
      </c>
      <c r="R948" s="5">
        <f t="shared" si="157"/>
        <v>1000</v>
      </c>
      <c r="S948" s="5">
        <f t="shared" si="157"/>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812</v>
      </c>
      <c r="J949" s="133" t="s">
        <v>396</v>
      </c>
      <c r="K949" s="132">
        <v>1000</v>
      </c>
      <c r="L949" s="5">
        <f t="shared" si="157"/>
        <v>1000</v>
      </c>
      <c r="M949" s="5">
        <f t="shared" si="157"/>
        <v>1000</v>
      </c>
      <c r="N949" s="5">
        <f t="shared" si="157"/>
        <v>1000</v>
      </c>
      <c r="O949" s="5">
        <f t="shared" si="157"/>
        <v>1000</v>
      </c>
      <c r="P949" s="5">
        <f t="shared" si="157"/>
        <v>1000</v>
      </c>
      <c r="Q949" s="5">
        <f t="shared" si="157"/>
        <v>1000</v>
      </c>
      <c r="R949" s="5">
        <f t="shared" si="157"/>
        <v>1000</v>
      </c>
      <c r="S949" s="5">
        <f t="shared" si="157"/>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57"/>
        <v>1000</v>
      </c>
      <c r="M950" s="5">
        <f t="shared" si="157"/>
        <v>1000</v>
      </c>
      <c r="N950" s="5">
        <f t="shared" si="157"/>
        <v>1000</v>
      </c>
      <c r="O950" s="5">
        <f t="shared" si="157"/>
        <v>1000</v>
      </c>
      <c r="P950" s="5">
        <f t="shared" si="157"/>
        <v>1000</v>
      </c>
      <c r="Q950" s="5">
        <f t="shared" si="157"/>
        <v>1000</v>
      </c>
      <c r="R950" s="5">
        <f t="shared" si="157"/>
        <v>1000</v>
      </c>
      <c r="S950" s="5">
        <f t="shared" si="157"/>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57"/>
        <v>100</v>
      </c>
      <c r="M951" s="5">
        <f t="shared" si="157"/>
        <v>100</v>
      </c>
      <c r="N951" s="5">
        <f t="shared" si="157"/>
        <v>100</v>
      </c>
      <c r="O951" s="5">
        <f t="shared" si="157"/>
        <v>100</v>
      </c>
      <c r="P951" s="5">
        <f t="shared" si="157"/>
        <v>100</v>
      </c>
      <c r="Q951" s="5">
        <f t="shared" si="157"/>
        <v>100</v>
      </c>
      <c r="R951" s="5">
        <f t="shared" si="157"/>
        <v>100</v>
      </c>
      <c r="S951" s="5">
        <f t="shared" si="157"/>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57"/>
        <v>100</v>
      </c>
      <c r="M952" s="5">
        <f t="shared" si="157"/>
        <v>100</v>
      </c>
      <c r="N952" s="5">
        <f t="shared" si="157"/>
        <v>100</v>
      </c>
      <c r="O952" s="5">
        <f t="shared" si="157"/>
        <v>100</v>
      </c>
      <c r="P952" s="5">
        <f t="shared" si="157"/>
        <v>100</v>
      </c>
      <c r="Q952" s="5">
        <f t="shared" si="157"/>
        <v>100</v>
      </c>
      <c r="R952" s="5">
        <f t="shared" si="157"/>
        <v>100</v>
      </c>
      <c r="S952" s="5">
        <f t="shared" si="157"/>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57"/>
        <v>100</v>
      </c>
      <c r="M953" s="5">
        <f t="shared" si="157"/>
        <v>100</v>
      </c>
      <c r="N953" s="5">
        <f t="shared" si="157"/>
        <v>100</v>
      </c>
      <c r="O953" s="5">
        <f t="shared" si="157"/>
        <v>100</v>
      </c>
      <c r="P953" s="5">
        <f t="shared" si="157"/>
        <v>100</v>
      </c>
      <c r="Q953" s="5">
        <f t="shared" si="157"/>
        <v>100</v>
      </c>
      <c r="R953" s="5">
        <f t="shared" si="157"/>
        <v>100</v>
      </c>
      <c r="S953" s="5">
        <f t="shared" ref="S953" si="158">$K953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59">$K954</f>
        <v>1500</v>
      </c>
      <c r="M954" s="5">
        <f t="shared" si="159"/>
        <v>1500</v>
      </c>
      <c r="N954" s="5">
        <f t="shared" si="159"/>
        <v>1500</v>
      </c>
      <c r="O954" s="5">
        <f t="shared" si="159"/>
        <v>1500</v>
      </c>
      <c r="P954" s="5">
        <f t="shared" si="159"/>
        <v>1500</v>
      </c>
      <c r="Q954" s="5">
        <f t="shared" si="159"/>
        <v>1500</v>
      </c>
      <c r="R954" s="5">
        <f t="shared" si="159"/>
        <v>1500</v>
      </c>
      <c r="S954" s="5">
        <f t="shared" si="15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59"/>
        <v>1500</v>
      </c>
      <c r="M955" s="5">
        <f t="shared" si="159"/>
        <v>1500</v>
      </c>
      <c r="N955" s="5">
        <f t="shared" si="159"/>
        <v>1500</v>
      </c>
      <c r="O955" s="5">
        <f t="shared" si="159"/>
        <v>1500</v>
      </c>
      <c r="P955" s="5">
        <f t="shared" si="159"/>
        <v>1500</v>
      </c>
      <c r="Q955" s="5">
        <f t="shared" si="159"/>
        <v>1500</v>
      </c>
      <c r="R955" s="5">
        <f t="shared" si="159"/>
        <v>1500</v>
      </c>
      <c r="S955" s="5">
        <f t="shared" si="15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59"/>
        <v>1500</v>
      </c>
      <c r="M956" s="5">
        <f t="shared" si="159"/>
        <v>1500</v>
      </c>
      <c r="N956" s="5">
        <f t="shared" si="159"/>
        <v>1500</v>
      </c>
      <c r="O956" s="5">
        <f t="shared" si="159"/>
        <v>1500</v>
      </c>
      <c r="P956" s="5">
        <f t="shared" si="159"/>
        <v>1500</v>
      </c>
      <c r="Q956" s="5">
        <f t="shared" si="159"/>
        <v>1500</v>
      </c>
      <c r="R956" s="5">
        <f t="shared" si="159"/>
        <v>1500</v>
      </c>
      <c r="S956" s="5">
        <f t="shared" si="15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59"/>
        <v>1250</v>
      </c>
      <c r="M957" s="5">
        <f t="shared" si="159"/>
        <v>1250</v>
      </c>
      <c r="N957" s="5">
        <f t="shared" si="159"/>
        <v>1250</v>
      </c>
      <c r="O957" s="5">
        <f t="shared" si="159"/>
        <v>1250</v>
      </c>
      <c r="P957" s="5">
        <f t="shared" si="159"/>
        <v>1250</v>
      </c>
      <c r="Q957" s="5">
        <f t="shared" si="159"/>
        <v>1250</v>
      </c>
      <c r="R957" s="5">
        <f t="shared" si="159"/>
        <v>1250</v>
      </c>
      <c r="S957" s="5">
        <f t="shared" si="15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59"/>
        <v>1000</v>
      </c>
      <c r="M958" s="5">
        <f t="shared" si="159"/>
        <v>1000</v>
      </c>
      <c r="N958" s="5">
        <f t="shared" si="159"/>
        <v>1000</v>
      </c>
      <c r="O958" s="5">
        <f t="shared" si="159"/>
        <v>1000</v>
      </c>
      <c r="P958" s="5">
        <f t="shared" si="159"/>
        <v>1000</v>
      </c>
      <c r="Q958" s="5">
        <f t="shared" si="159"/>
        <v>1000</v>
      </c>
      <c r="R958" s="5">
        <f t="shared" si="159"/>
        <v>1000</v>
      </c>
      <c r="S958" s="5">
        <f t="shared" si="15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813</v>
      </c>
      <c r="J959" s="133" t="s">
        <v>396</v>
      </c>
      <c r="K959" s="132">
        <v>1000</v>
      </c>
      <c r="L959" s="5">
        <f t="shared" si="159"/>
        <v>1000</v>
      </c>
      <c r="M959" s="5">
        <f t="shared" si="159"/>
        <v>1000</v>
      </c>
      <c r="N959" s="5">
        <f t="shared" si="159"/>
        <v>1000</v>
      </c>
      <c r="O959" s="5">
        <f t="shared" si="159"/>
        <v>1000</v>
      </c>
      <c r="P959" s="5">
        <f t="shared" si="159"/>
        <v>1000</v>
      </c>
      <c r="Q959" s="5">
        <f t="shared" si="159"/>
        <v>1000</v>
      </c>
      <c r="R959" s="5">
        <f t="shared" si="159"/>
        <v>1000</v>
      </c>
      <c r="S959" s="5">
        <f t="shared" si="15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59"/>
        <v>1000</v>
      </c>
      <c r="M960" s="5">
        <f t="shared" si="159"/>
        <v>1000</v>
      </c>
      <c r="N960" s="5">
        <f t="shared" si="159"/>
        <v>1000</v>
      </c>
      <c r="O960" s="5">
        <f t="shared" si="159"/>
        <v>1000</v>
      </c>
      <c r="P960" s="5">
        <f t="shared" si="159"/>
        <v>1000</v>
      </c>
      <c r="Q960" s="5">
        <f t="shared" si="159"/>
        <v>1000</v>
      </c>
      <c r="R960" s="5">
        <f t="shared" si="159"/>
        <v>1000</v>
      </c>
      <c r="S960" s="5">
        <f t="shared" si="15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59"/>
        <v>100</v>
      </c>
      <c r="M961" s="5">
        <f t="shared" si="159"/>
        <v>100</v>
      </c>
      <c r="N961" s="5">
        <f t="shared" si="159"/>
        <v>100</v>
      </c>
      <c r="O961" s="5">
        <f t="shared" si="159"/>
        <v>100</v>
      </c>
      <c r="P961" s="5">
        <f t="shared" si="159"/>
        <v>100</v>
      </c>
      <c r="Q961" s="5">
        <f t="shared" si="159"/>
        <v>100</v>
      </c>
      <c r="R961" s="5">
        <f t="shared" si="159"/>
        <v>100</v>
      </c>
      <c r="S961" s="5">
        <f t="shared" si="15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59"/>
        <v>100</v>
      </c>
      <c r="M962" s="5">
        <f t="shared" si="159"/>
        <v>100</v>
      </c>
      <c r="N962" s="5">
        <f t="shared" si="159"/>
        <v>100</v>
      </c>
      <c r="O962" s="5">
        <f t="shared" si="159"/>
        <v>100</v>
      </c>
      <c r="P962" s="5">
        <f t="shared" si="159"/>
        <v>100</v>
      </c>
      <c r="Q962" s="5">
        <f t="shared" si="159"/>
        <v>100</v>
      </c>
      <c r="R962" s="5">
        <f t="shared" si="159"/>
        <v>100</v>
      </c>
      <c r="S962" s="5">
        <f t="shared" si="15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59"/>
        <v>100</v>
      </c>
      <c r="M963" s="5">
        <f t="shared" si="159"/>
        <v>100</v>
      </c>
      <c r="N963" s="5">
        <f t="shared" si="159"/>
        <v>100</v>
      </c>
      <c r="O963" s="5">
        <f t="shared" si="159"/>
        <v>100</v>
      </c>
      <c r="P963" s="5">
        <f t="shared" si="159"/>
        <v>100</v>
      </c>
      <c r="Q963" s="5">
        <f t="shared" si="159"/>
        <v>100</v>
      </c>
      <c r="R963" s="5">
        <f t="shared" si="159"/>
        <v>100</v>
      </c>
      <c r="S963" s="5">
        <f t="shared" si="15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59"/>
        <v>1500</v>
      </c>
      <c r="M964" s="5">
        <f t="shared" si="159"/>
        <v>1500</v>
      </c>
      <c r="N964" s="5">
        <f t="shared" si="159"/>
        <v>1500</v>
      </c>
      <c r="O964" s="5">
        <f t="shared" si="159"/>
        <v>1500</v>
      </c>
      <c r="P964" s="5">
        <f t="shared" si="159"/>
        <v>1500</v>
      </c>
      <c r="Q964" s="5">
        <f t="shared" si="159"/>
        <v>1500</v>
      </c>
      <c r="R964" s="5">
        <f t="shared" si="159"/>
        <v>1500</v>
      </c>
      <c r="S964" s="5">
        <f t="shared" si="159"/>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59"/>
        <v>1500</v>
      </c>
      <c r="M965" s="5">
        <f t="shared" si="159"/>
        <v>1500</v>
      </c>
      <c r="N965" s="5">
        <f t="shared" si="159"/>
        <v>1500</v>
      </c>
      <c r="O965" s="5">
        <f t="shared" si="159"/>
        <v>1500</v>
      </c>
      <c r="P965" s="5">
        <f t="shared" si="159"/>
        <v>1500</v>
      </c>
      <c r="Q965" s="5">
        <f t="shared" si="159"/>
        <v>1500</v>
      </c>
      <c r="R965" s="5">
        <f t="shared" si="159"/>
        <v>1500</v>
      </c>
      <c r="S965" s="5">
        <f t="shared" si="159"/>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59"/>
        <v>1500</v>
      </c>
      <c r="M966" s="5">
        <f t="shared" si="159"/>
        <v>1500</v>
      </c>
      <c r="N966" s="5">
        <f t="shared" si="159"/>
        <v>1500</v>
      </c>
      <c r="O966" s="5">
        <f t="shared" si="159"/>
        <v>1500</v>
      </c>
      <c r="P966" s="5">
        <f t="shared" si="159"/>
        <v>1500</v>
      </c>
      <c r="Q966" s="5">
        <f t="shared" si="159"/>
        <v>1500</v>
      </c>
      <c r="R966" s="5">
        <f t="shared" si="159"/>
        <v>1500</v>
      </c>
      <c r="S966" s="5">
        <f t="shared" si="159"/>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59"/>
        <v>1250</v>
      </c>
      <c r="M967" s="5">
        <f t="shared" si="159"/>
        <v>1250</v>
      </c>
      <c r="N967" s="5">
        <f t="shared" si="159"/>
        <v>1250</v>
      </c>
      <c r="O967" s="5">
        <f t="shared" si="159"/>
        <v>1250</v>
      </c>
      <c r="P967" s="5">
        <f t="shared" si="159"/>
        <v>1250</v>
      </c>
      <c r="Q967" s="5">
        <f t="shared" si="159"/>
        <v>1250</v>
      </c>
      <c r="R967" s="5">
        <f t="shared" si="159"/>
        <v>1250</v>
      </c>
      <c r="S967" s="5">
        <f t="shared" si="159"/>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59"/>
        <v>1000</v>
      </c>
      <c r="M968" s="5">
        <f t="shared" si="159"/>
        <v>1000</v>
      </c>
      <c r="N968" s="5">
        <f t="shared" si="159"/>
        <v>1000</v>
      </c>
      <c r="O968" s="5">
        <f t="shared" si="159"/>
        <v>1000</v>
      </c>
      <c r="P968" s="5">
        <f t="shared" si="159"/>
        <v>1000</v>
      </c>
      <c r="Q968" s="5">
        <f t="shared" si="159"/>
        <v>1000</v>
      </c>
      <c r="R968" s="5">
        <f t="shared" si="159"/>
        <v>1000</v>
      </c>
      <c r="S968" s="5">
        <f t="shared" si="159"/>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814</v>
      </c>
      <c r="J969" s="133" t="s">
        <v>396</v>
      </c>
      <c r="K969" s="132">
        <v>1000</v>
      </c>
      <c r="L969" s="5">
        <f t="shared" si="159"/>
        <v>1000</v>
      </c>
      <c r="M969" s="5">
        <f t="shared" si="159"/>
        <v>1000</v>
      </c>
      <c r="N969" s="5">
        <f t="shared" si="159"/>
        <v>1000</v>
      </c>
      <c r="O969" s="5">
        <f t="shared" si="159"/>
        <v>1000</v>
      </c>
      <c r="P969" s="5">
        <f t="shared" si="159"/>
        <v>1000</v>
      </c>
      <c r="Q969" s="5">
        <f t="shared" si="159"/>
        <v>1000</v>
      </c>
      <c r="R969" s="5">
        <f t="shared" si="159"/>
        <v>1000</v>
      </c>
      <c r="S969" s="5">
        <f t="shared" si="159"/>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59"/>
        <v>1000</v>
      </c>
      <c r="M970" s="5">
        <f t="shared" si="159"/>
        <v>1000</v>
      </c>
      <c r="N970" s="5">
        <f t="shared" si="159"/>
        <v>1000</v>
      </c>
      <c r="O970" s="5">
        <f t="shared" si="159"/>
        <v>1000</v>
      </c>
      <c r="P970" s="5">
        <f t="shared" si="159"/>
        <v>1000</v>
      </c>
      <c r="Q970" s="5">
        <f t="shared" si="159"/>
        <v>1000</v>
      </c>
      <c r="R970" s="5">
        <f t="shared" si="159"/>
        <v>1000</v>
      </c>
      <c r="S970" s="5">
        <f t="shared" si="159"/>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59"/>
        <v>100</v>
      </c>
      <c r="M971" s="5">
        <f t="shared" si="159"/>
        <v>100</v>
      </c>
      <c r="N971" s="5">
        <f t="shared" si="159"/>
        <v>100</v>
      </c>
      <c r="O971" s="5">
        <f t="shared" si="159"/>
        <v>100</v>
      </c>
      <c r="P971" s="5">
        <f t="shared" si="159"/>
        <v>100</v>
      </c>
      <c r="Q971" s="5">
        <f t="shared" si="159"/>
        <v>100</v>
      </c>
      <c r="R971" s="5">
        <f t="shared" si="159"/>
        <v>100</v>
      </c>
      <c r="S971" s="5">
        <f t="shared" si="159"/>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59"/>
        <v>100</v>
      </c>
      <c r="M972" s="5">
        <f t="shared" si="159"/>
        <v>100</v>
      </c>
      <c r="N972" s="5">
        <f t="shared" si="159"/>
        <v>100</v>
      </c>
      <c r="O972" s="5">
        <f t="shared" si="159"/>
        <v>100</v>
      </c>
      <c r="P972" s="5">
        <f t="shared" si="159"/>
        <v>100</v>
      </c>
      <c r="Q972" s="5">
        <f t="shared" si="159"/>
        <v>100</v>
      </c>
      <c r="R972" s="5">
        <f t="shared" si="159"/>
        <v>100</v>
      </c>
      <c r="S972" s="5">
        <f t="shared" si="159"/>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59"/>
        <v>100</v>
      </c>
      <c r="M973" s="5">
        <f t="shared" si="159"/>
        <v>100</v>
      </c>
      <c r="N973" s="5">
        <f t="shared" si="159"/>
        <v>100</v>
      </c>
      <c r="O973" s="5">
        <f t="shared" si="159"/>
        <v>100</v>
      </c>
      <c r="P973" s="5">
        <f t="shared" si="159"/>
        <v>100</v>
      </c>
      <c r="Q973" s="5">
        <f t="shared" si="159"/>
        <v>100</v>
      </c>
      <c r="R973" s="5">
        <f t="shared" si="159"/>
        <v>100</v>
      </c>
      <c r="S973" s="5">
        <f t="shared" si="159"/>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59"/>
        <v>1500</v>
      </c>
      <c r="M974" s="5">
        <f t="shared" si="159"/>
        <v>1500</v>
      </c>
      <c r="N974" s="5">
        <f t="shared" si="159"/>
        <v>1500</v>
      </c>
      <c r="O974" s="5">
        <f t="shared" si="159"/>
        <v>1500</v>
      </c>
      <c r="P974" s="5">
        <f t="shared" si="159"/>
        <v>1500</v>
      </c>
      <c r="Q974" s="5">
        <f t="shared" si="159"/>
        <v>1500</v>
      </c>
      <c r="R974" s="5">
        <f t="shared" si="159"/>
        <v>1500</v>
      </c>
      <c r="S974" s="5">
        <f t="shared" si="159"/>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59"/>
        <v>1500</v>
      </c>
      <c r="M975" s="5">
        <f t="shared" si="159"/>
        <v>1500</v>
      </c>
      <c r="N975" s="5">
        <f t="shared" si="159"/>
        <v>1500</v>
      </c>
      <c r="O975" s="5">
        <f t="shared" si="159"/>
        <v>1500</v>
      </c>
      <c r="P975" s="5">
        <f t="shared" si="159"/>
        <v>1500</v>
      </c>
      <c r="Q975" s="5">
        <f t="shared" si="159"/>
        <v>1500</v>
      </c>
      <c r="R975" s="5">
        <f t="shared" si="159"/>
        <v>1500</v>
      </c>
      <c r="S975" s="5">
        <f t="shared" si="159"/>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59"/>
        <v>1500</v>
      </c>
      <c r="M976" s="5">
        <f t="shared" si="159"/>
        <v>1500</v>
      </c>
      <c r="N976" s="5">
        <f t="shared" si="159"/>
        <v>1500</v>
      </c>
      <c r="O976" s="5">
        <f t="shared" si="159"/>
        <v>1500</v>
      </c>
      <c r="P976" s="5">
        <f t="shared" si="159"/>
        <v>1500</v>
      </c>
      <c r="Q976" s="5">
        <f t="shared" si="159"/>
        <v>1500</v>
      </c>
      <c r="R976" s="5">
        <f t="shared" si="159"/>
        <v>1500</v>
      </c>
      <c r="S976" s="5">
        <f t="shared" si="159"/>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59"/>
        <v>1250</v>
      </c>
      <c r="M977" s="5">
        <f t="shared" si="159"/>
        <v>1250</v>
      </c>
      <c r="N977" s="5">
        <f t="shared" si="159"/>
        <v>1250</v>
      </c>
      <c r="O977" s="5">
        <f t="shared" si="159"/>
        <v>1250</v>
      </c>
      <c r="P977" s="5">
        <f t="shared" si="159"/>
        <v>1250</v>
      </c>
      <c r="Q977" s="5">
        <f t="shared" si="159"/>
        <v>1250</v>
      </c>
      <c r="R977" s="5">
        <f t="shared" si="159"/>
        <v>1250</v>
      </c>
      <c r="S977" s="5">
        <f t="shared" si="159"/>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59"/>
        <v>1000</v>
      </c>
      <c r="M978" s="5">
        <f t="shared" si="159"/>
        <v>1000</v>
      </c>
      <c r="N978" s="5">
        <f t="shared" si="159"/>
        <v>1000</v>
      </c>
      <c r="O978" s="5">
        <f t="shared" si="159"/>
        <v>1000</v>
      </c>
      <c r="P978" s="5">
        <f t="shared" si="159"/>
        <v>1000</v>
      </c>
      <c r="Q978" s="5">
        <f t="shared" si="159"/>
        <v>1000</v>
      </c>
      <c r="R978" s="5">
        <f t="shared" si="159"/>
        <v>1000</v>
      </c>
      <c r="S978" s="5">
        <f t="shared" si="159"/>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0999999999999996" customHeight="1" outlineLevel="1" x14ac:dyDescent="0.2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2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2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2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0999999999999996" customHeight="1" outlineLevel="1" collapsed="1" thickBot="1" x14ac:dyDescent="0.3">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0999999999999996" customHeight="1" outlineLevel="1" x14ac:dyDescent="0.2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25">
      <c r="A987" s="136"/>
      <c r="B987" s="126"/>
      <c r="C987" s="709"/>
      <c r="D987" s="709">
        <v>0</v>
      </c>
      <c r="E987" s="709" t="s">
        <v>1</v>
      </c>
      <c r="F987" s="85"/>
      <c r="G987" s="86" t="s">
        <v>761</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25">
      <c r="A988" s="136"/>
      <c r="B988" s="126"/>
      <c r="C988" s="709"/>
      <c r="D988" s="91"/>
      <c r="E988" s="700"/>
      <c r="F988" s="93"/>
      <c r="G988" s="94" t="s">
        <v>765</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2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25">
      <c r="A990" s="136"/>
      <c r="B990" s="126"/>
      <c r="C990" s="700">
        <v>1</v>
      </c>
      <c r="D990" s="91"/>
      <c r="E990" s="700"/>
      <c r="F990" s="100"/>
      <c r="G990" s="101" t="s">
        <v>962</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25">
      <c r="A991" s="136"/>
      <c r="B991" s="126"/>
      <c r="C991" s="700"/>
      <c r="D991" s="700"/>
      <c r="E991" s="700"/>
      <c r="F991" s="700"/>
      <c r="G991" s="1168"/>
      <c r="H991" s="1168"/>
      <c r="I991" s="1168"/>
      <c r="J991" s="1168"/>
      <c r="K991" s="1168"/>
      <c r="L991" s="1168"/>
      <c r="M991" s="615" t="s">
        <v>763</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25">
      <c r="A992" s="136"/>
      <c r="B992" s="126"/>
      <c r="C992" s="700"/>
      <c r="D992" s="700"/>
      <c r="E992" s="700"/>
      <c r="F992" s="700"/>
      <c r="G992" s="700"/>
      <c r="H992" s="700"/>
      <c r="I992" s="700"/>
      <c r="J992" s="700"/>
      <c r="K992" s="700"/>
      <c r="L992" s="1168"/>
      <c r="M992" s="615" t="s">
        <v>762</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25">
      <c r="A993" s="136"/>
      <c r="B993" s="126"/>
      <c r="C993" s="700"/>
      <c r="D993" s="700"/>
      <c r="E993" s="700"/>
      <c r="F993" s="700"/>
      <c r="G993" s="700"/>
      <c r="H993" s="700"/>
      <c r="I993" s="700"/>
      <c r="J993" s="700"/>
      <c r="K993" s="700"/>
      <c r="L993" s="1168"/>
      <c r="M993" s="726" t="s">
        <v>932</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25">
      <c r="A994" s="136"/>
      <c r="B994" s="126"/>
      <c r="C994" s="700"/>
      <c r="D994" s="700"/>
      <c r="E994" s="700"/>
      <c r="F994" s="700"/>
      <c r="G994" s="725"/>
      <c r="H994" s="725"/>
      <c r="I994" s="725"/>
      <c r="J994" s="725"/>
      <c r="K994" s="725"/>
      <c r="L994" s="725" t="s">
        <v>223</v>
      </c>
      <c r="M994" s="726" t="s">
        <v>372</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25">
      <c r="A995" s="136"/>
      <c r="B995" s="126"/>
      <c r="C995" s="108"/>
      <c r="D995" s="108"/>
      <c r="E995" s="108"/>
      <c r="F995" s="700"/>
      <c r="G995" s="725"/>
      <c r="H995" s="725"/>
      <c r="I995" s="725"/>
      <c r="J995" s="725"/>
      <c r="K995" s="161" t="s">
        <v>165</v>
      </c>
      <c r="L995" s="161" t="s">
        <v>224</v>
      </c>
      <c r="M995" s="610" t="s">
        <v>202</v>
      </c>
      <c r="N995" s="610" t="s">
        <v>386</v>
      </c>
      <c r="O995" s="610" t="s">
        <v>385</v>
      </c>
      <c r="P995" s="610" t="s">
        <v>201</v>
      </c>
      <c r="Q995" s="725" t="s">
        <v>760</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25">
      <c r="A996" s="136"/>
      <c r="B996" s="126"/>
      <c r="C996" s="108"/>
      <c r="D996" s="108"/>
      <c r="E996" s="108"/>
      <c r="F996" s="110"/>
      <c r="G996" s="204"/>
      <c r="H996" s="205"/>
      <c r="I996" s="168"/>
      <c r="J996" s="168"/>
      <c r="K996" s="667" t="s">
        <v>398</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25">
      <c r="A997" s="136"/>
      <c r="B997" s="126"/>
      <c r="C997" s="108"/>
      <c r="D997" s="108"/>
      <c r="E997" s="108"/>
      <c r="F997" s="110"/>
      <c r="G997" s="133"/>
      <c r="H997" s="133"/>
      <c r="I997" s="112"/>
      <c r="J997" s="112"/>
      <c r="K997" s="668" t="s">
        <v>399</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25">
      <c r="A998" s="136"/>
      <c r="B998" s="126"/>
      <c r="C998" s="108"/>
      <c r="D998" s="108"/>
      <c r="E998" s="108"/>
      <c r="F998" s="110"/>
      <c r="G998" s="133"/>
      <c r="H998" s="133"/>
      <c r="I998" s="112"/>
      <c r="J998" s="112"/>
      <c r="K998" s="668" t="s">
        <v>400</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25">
      <c r="A999" s="136"/>
      <c r="B999" s="126"/>
      <c r="C999" s="108"/>
      <c r="D999" s="108"/>
      <c r="E999" s="108"/>
      <c r="F999" s="110"/>
      <c r="G999" s="133"/>
      <c r="H999" s="133"/>
      <c r="I999" s="112"/>
      <c r="J999" s="112"/>
      <c r="K999" s="668" t="s">
        <v>401</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25">
      <c r="A1000" s="136"/>
      <c r="B1000" s="126"/>
      <c r="C1000" s="108"/>
      <c r="D1000" s="108"/>
      <c r="E1000" s="108"/>
      <c r="F1000" s="110"/>
      <c r="G1000" s="133"/>
      <c r="H1000" s="133"/>
      <c r="I1000" s="112"/>
      <c r="J1000" s="112"/>
      <c r="K1000" s="668" t="s">
        <v>402</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25">
      <c r="A1001" s="136"/>
      <c r="B1001" s="126"/>
      <c r="C1001" s="108"/>
      <c r="D1001" s="108"/>
      <c r="E1001" s="108"/>
      <c r="F1001" s="110"/>
      <c r="G1001" s="133"/>
      <c r="H1001" s="133"/>
      <c r="I1001" s="112"/>
      <c r="J1001" s="112"/>
      <c r="K1001" s="668" t="s">
        <v>403</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25">
      <c r="A1002" s="136"/>
      <c r="B1002" s="126"/>
      <c r="C1002" s="108"/>
      <c r="D1002" s="108"/>
      <c r="E1002" s="108"/>
      <c r="F1002" s="110"/>
      <c r="G1002" s="133"/>
      <c r="H1002" s="133"/>
      <c r="I1002" s="118"/>
      <c r="J1002" s="118"/>
      <c r="K1002" s="668" t="s">
        <v>404</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25">
      <c r="A1003" s="136"/>
      <c r="B1003" s="126"/>
      <c r="C1003" s="108"/>
      <c r="D1003" s="108"/>
      <c r="E1003" s="108"/>
      <c r="F1003" s="110"/>
      <c r="G1003" s="133"/>
      <c r="H1003" s="133"/>
      <c r="I1003" s="118"/>
      <c r="J1003" s="118"/>
      <c r="K1003" s="668" t="s">
        <v>405</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25">
      <c r="A1004" s="136"/>
      <c r="B1004" s="126"/>
      <c r="C1004" s="108"/>
      <c r="D1004" s="108"/>
      <c r="E1004" s="108"/>
      <c r="F1004" s="110"/>
      <c r="G1004" s="133"/>
      <c r="H1004" s="133"/>
      <c r="I1004" s="118"/>
      <c r="J1004" s="118"/>
      <c r="K1004" s="668" t="s">
        <v>406</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25">
      <c r="A1005" s="136"/>
      <c r="B1005" s="126"/>
      <c r="C1005" s="108"/>
      <c r="D1005" s="108"/>
      <c r="E1005" s="108"/>
      <c r="F1005" s="110"/>
      <c r="G1005" s="172"/>
      <c r="H1005" s="172"/>
      <c r="I1005" s="171"/>
      <c r="J1005" s="171"/>
      <c r="K1005" s="669" t="s">
        <v>407</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25">
      <c r="A1007" s="136"/>
      <c r="B1007" s="126"/>
      <c r="C1007" s="108"/>
      <c r="D1007" s="108"/>
      <c r="E1007" s="108"/>
      <c r="F1007" s="110"/>
      <c r="G1007" s="118" t="s">
        <v>933</v>
      </c>
      <c r="H1007" s="111"/>
      <c r="I1007" s="111"/>
      <c r="J1007" s="111"/>
      <c r="K1007" s="111"/>
      <c r="L1007" s="616">
        <v>6.5</v>
      </c>
      <c r="M1007" s="111" t="s">
        <v>766</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2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2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2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0" zoomScaleNormal="80" workbookViewId="0">
      <selection activeCell="J11" sqref="J11:X11"/>
    </sheetView>
  </sheetViews>
  <sheetFormatPr defaultColWidth="8.7109375" defaultRowHeight="15" outlineLevelRow="4" outlineLevelCol="1" x14ac:dyDescent="0.25"/>
  <cols>
    <col min="1" max="1" width="4.7109375" style="76" customWidth="1"/>
    <col min="2" max="2" width="2.7109375" style="76" customWidth="1" collapsed="1"/>
    <col min="3" max="3" width="6.42578125" style="76" hidden="1"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7" customWidth="1"/>
    <col min="37" max="39" width="8.7109375" style="687"/>
    <col min="40" max="40" width="12" style="687" customWidth="1"/>
    <col min="41" max="41" width="10" style="687" bestFit="1" customWidth="1"/>
    <col min="42" max="42" width="11.7109375" style="687"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417</v>
      </c>
      <c r="F6" s="459">
        <v>2</v>
      </c>
      <c r="G6" s="396"/>
      <c r="H6" s="856" t="s">
        <v>418</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419</v>
      </c>
      <c r="F7" s="465">
        <v>1</v>
      </c>
      <c r="G7" s="400"/>
      <c r="H7" s="401" t="s">
        <v>420</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425</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426</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427</v>
      </c>
      <c r="I11" s="621">
        <v>44838.396201504598</v>
      </c>
      <c r="J11" s="1200" t="s">
        <v>1268</v>
      </c>
      <c r="K11" s="1201"/>
      <c r="L11" s="1201"/>
      <c r="M11" s="1201"/>
      <c r="N11" s="1201"/>
      <c r="O11" s="1201"/>
      <c r="P11" s="1201"/>
      <c r="Q11" s="1201"/>
      <c r="R11" s="1201"/>
      <c r="S11" s="1201"/>
      <c r="T11" s="1201"/>
      <c r="U11" s="1201"/>
      <c r="V11" s="1201"/>
      <c r="W11" s="1201"/>
      <c r="X11" s="1202"/>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collapsed="1" x14ac:dyDescent="0.25">
      <c r="A12" s="382"/>
      <c r="B12" s="391"/>
      <c r="C12" s="384">
        <f>INT($C$6)+1.045</f>
        <v>2.0449999999999999</v>
      </c>
      <c r="D12" s="408"/>
      <c r="E12" s="465"/>
      <c r="F12" s="465"/>
      <c r="G12" s="408"/>
      <c r="H12" s="413" t="s">
        <v>428</v>
      </c>
      <c r="I12" s="509">
        <v>44834.191269444404</v>
      </c>
      <c r="J12" s="1203" t="s">
        <v>1267</v>
      </c>
      <c r="K12" s="1203"/>
      <c r="L12" s="1203"/>
      <c r="M12" s="1203"/>
      <c r="N12" s="1203"/>
      <c r="O12" s="1203"/>
      <c r="P12" s="1203"/>
      <c r="Q12" s="1203"/>
      <c r="R12" s="1203"/>
      <c r="S12" s="1203"/>
      <c r="T12" s="1203"/>
      <c r="U12" s="1203"/>
      <c r="V12" s="1203"/>
      <c r="W12" s="1203"/>
      <c r="X12" s="1203"/>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hidden="1"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429</v>
      </c>
      <c r="AR13" s="394"/>
      <c r="AS13" s="382"/>
      <c r="AT13" s="382"/>
      <c r="AU13" s="382"/>
    </row>
    <row r="14" spans="1:47" ht="5.0999999999999996" hidden="1" customHeight="1" outlineLevel="3" x14ac:dyDescent="0.25">
      <c r="A14" s="382"/>
      <c r="B14" s="391"/>
      <c r="C14" s="384">
        <f>INT($C$6)+3.005</f>
        <v>4.0049999999999999</v>
      </c>
      <c r="D14" s="408" t="s">
        <v>425</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hidden="1" outlineLevel="3" x14ac:dyDescent="0.25">
      <c r="A15" s="382"/>
      <c r="B15" s="391"/>
      <c r="C15" s="384">
        <f>INT($C$6)+3</f>
        <v>4</v>
      </c>
      <c r="D15" s="408"/>
      <c r="E15" s="465"/>
      <c r="F15" s="465"/>
      <c r="G15" s="408"/>
      <c r="H15" s="414" t="s">
        <v>430</v>
      </c>
      <c r="I15" s="415" t="s">
        <v>431</v>
      </c>
      <c r="J15" s="416">
        <v>15</v>
      </c>
      <c r="K15" s="415" t="s">
        <v>432</v>
      </c>
      <c r="L15" s="416">
        <v>8.43</v>
      </c>
      <c r="M15" s="413" t="s">
        <v>433</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hidden="1" outlineLevel="3" x14ac:dyDescent="0.25">
      <c r="A16" s="382"/>
      <c r="B16" s="391"/>
      <c r="C16" s="384">
        <f>INT($C$6)+3</f>
        <v>4</v>
      </c>
      <c r="D16" s="408"/>
      <c r="E16" s="465"/>
      <c r="F16" s="465"/>
      <c r="G16" s="408"/>
      <c r="H16" s="413" t="s">
        <v>434</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hidden="1" outlineLevel="3" x14ac:dyDescent="0.25">
      <c r="A17" s="382"/>
      <c r="B17" s="391"/>
      <c r="C17" s="384">
        <f>INT($C$6)+3</f>
        <v>4</v>
      </c>
      <c r="D17" s="408"/>
      <c r="E17" s="465"/>
      <c r="F17" s="465"/>
      <c r="G17" s="408"/>
      <c r="H17" s="413" t="s">
        <v>435</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hidden="1" outlineLevel="3" x14ac:dyDescent="0.25">
      <c r="A18" s="382"/>
      <c r="B18" s="391"/>
      <c r="C18" s="384">
        <f>INT($C$6)+3</f>
        <v>4</v>
      </c>
      <c r="D18" s="408"/>
      <c r="E18" s="465"/>
      <c r="F18" s="465"/>
      <c r="G18" s="408"/>
      <c r="H18" s="413" t="s">
        <v>436</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hidden="1" outlineLevel="3" x14ac:dyDescent="0.25">
      <c r="A19" s="382"/>
      <c r="B19" s="391"/>
      <c r="C19" s="384">
        <f>INT($C$6)+3</f>
        <v>4</v>
      </c>
      <c r="D19" s="408"/>
      <c r="E19" s="465"/>
      <c r="F19" s="465"/>
      <c r="G19" s="408"/>
      <c r="H19" s="413" t="s">
        <v>437</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hidden="1"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429</v>
      </c>
      <c r="AR20" s="394"/>
      <c r="AS20" s="382"/>
      <c r="AT20" s="382"/>
      <c r="AU20" s="382"/>
    </row>
    <row r="21" spans="1:47" ht="5.0999999999999996" hidden="1"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129</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417</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419</v>
      </c>
      <c r="F30" s="465">
        <v>1</v>
      </c>
      <c r="G30" s="400"/>
      <c r="H30" s="401" t="s">
        <v>438</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422</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423</v>
      </c>
      <c r="C38" s="384">
        <f>INT(MAX($C$40:$C$169))+1</f>
        <v>5</v>
      </c>
      <c r="D38" s="408" t="s">
        <v>424</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439</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425</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440</v>
      </c>
      <c r="I41" s="429"/>
      <c r="J41" s="430">
        <v>2</v>
      </c>
      <c r="K41" s="413"/>
      <c r="L41" s="413" t="s">
        <v>912</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441</v>
      </c>
      <c r="I42" s="429"/>
      <c r="J42" s="430">
        <v>0</v>
      </c>
      <c r="K42" s="413"/>
      <c r="L42" s="413" t="s">
        <v>442</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443</v>
      </c>
      <c r="I43" s="429" t="s">
        <v>444</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445</v>
      </c>
      <c r="I44" s="429" t="s">
        <v>444</v>
      </c>
      <c r="J44" s="430">
        <v>15</v>
      </c>
      <c r="K44" s="413"/>
      <c r="L44" s="413" t="s">
        <v>446</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447</v>
      </c>
      <c r="I45" s="429"/>
      <c r="J45" s="430">
        <v>0</v>
      </c>
      <c r="K45" s="413"/>
      <c r="L45" s="413" t="s">
        <v>448</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449</v>
      </c>
      <c r="I46" s="432" t="s">
        <v>450</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451</v>
      </c>
      <c r="I47" s="429"/>
      <c r="J47" s="430">
        <v>1</v>
      </c>
      <c r="K47" s="413"/>
      <c r="L47" s="413" t="s">
        <v>452</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453</v>
      </c>
      <c r="I48" s="429" t="s">
        <v>454</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455</v>
      </c>
      <c r="I49" s="413"/>
      <c r="J49" s="416">
        <v>35</v>
      </c>
      <c r="K49" s="413"/>
      <c r="L49" s="413" t="s">
        <v>984</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456</v>
      </c>
      <c r="I50" s="429" t="s">
        <v>450</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outlineLevel="3" x14ac:dyDescent="0.25">
      <c r="A51" s="382"/>
      <c r="B51" s="391"/>
      <c r="C51" s="384">
        <v>4</v>
      </c>
      <c r="D51" s="408"/>
      <c r="E51" s="465"/>
      <c r="F51" s="465"/>
      <c r="G51" s="408"/>
      <c r="H51" s="413" t="s">
        <v>1226</v>
      </c>
      <c r="I51" s="1158" t="s">
        <v>1227</v>
      </c>
      <c r="J51" s="451">
        <f>20*0</f>
        <v>0</v>
      </c>
      <c r="K51" s="413"/>
      <c r="L51" s="413" t="s">
        <v>1228</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457</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458</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459</v>
      </c>
      <c r="J55" s="436"/>
      <c r="K55" s="436" t="s">
        <v>460</v>
      </c>
      <c r="L55" s="436"/>
      <c r="M55" s="436" t="s">
        <v>461</v>
      </c>
      <c r="N55" s="436"/>
      <c r="O55" s="436" t="s">
        <v>462</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outlineLevel="3" x14ac:dyDescent="0.25">
      <c r="A56" s="382"/>
      <c r="B56" s="391"/>
      <c r="C56" s="384">
        <v>3</v>
      </c>
      <c r="D56" s="408"/>
      <c r="E56" s="465"/>
      <c r="F56" s="465"/>
      <c r="G56" s="408"/>
      <c r="H56" s="415" t="s">
        <v>463</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463</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429</v>
      </c>
      <c r="AR58" s="394"/>
      <c r="AS58" s="382"/>
      <c r="AT58" s="382"/>
      <c r="AU58" s="382"/>
    </row>
    <row r="59" spans="1:47" outlineLevel="1" x14ac:dyDescent="0.25">
      <c r="A59" s="382"/>
      <c r="B59" s="391"/>
      <c r="C59" s="384">
        <f>INT($C$29)+1</f>
        <v>2</v>
      </c>
      <c r="D59" s="408"/>
      <c r="E59" s="465"/>
      <c r="F59" s="465"/>
      <c r="G59" s="408"/>
      <c r="H59" s="425" t="s">
        <v>464</v>
      </c>
      <c r="I59" s="426"/>
      <c r="J59" s="427"/>
      <c r="K59" s="439" t="s">
        <v>465</v>
      </c>
      <c r="L59" s="439" t="s">
        <v>466</v>
      </c>
      <c r="M59" s="440"/>
      <c r="N59" s="441"/>
      <c r="O59" s="397" t="s">
        <v>467</v>
      </c>
      <c r="P59" s="397"/>
      <c r="Q59" s="397" t="s">
        <v>468</v>
      </c>
      <c r="R59" s="397"/>
      <c r="S59" s="442" t="s">
        <v>22</v>
      </c>
      <c r="T59" s="427"/>
      <c r="U59" s="863" t="s">
        <v>469</v>
      </c>
      <c r="V59" s="397" t="s">
        <v>988</v>
      </c>
      <c r="W59" s="427"/>
      <c r="X59" s="441" t="s">
        <v>471</v>
      </c>
      <c r="Y59" s="443" t="s">
        <v>470</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472</v>
      </c>
      <c r="I60" s="442" t="s">
        <v>473</v>
      </c>
      <c r="J60" s="441"/>
      <c r="K60" s="439"/>
      <c r="L60" s="439" t="s">
        <v>474</v>
      </c>
      <c r="M60" s="440"/>
      <c r="N60" s="441"/>
      <c r="O60" s="442" t="s">
        <v>476</v>
      </c>
      <c r="P60" s="442" t="s">
        <v>477</v>
      </c>
      <c r="Q60" s="442" t="s">
        <v>476</v>
      </c>
      <c r="R60" s="442" t="s">
        <v>477</v>
      </c>
      <c r="S60" s="442" t="s">
        <v>475</v>
      </c>
      <c r="T60" s="441" t="s">
        <v>478</v>
      </c>
      <c r="U60" s="441" t="s">
        <v>479</v>
      </c>
      <c r="V60" s="442" t="s">
        <v>989</v>
      </c>
      <c r="W60" s="441"/>
      <c r="X60" s="441" t="s">
        <v>480</v>
      </c>
      <c r="Y60" s="780" t="s">
        <v>459</v>
      </c>
      <c r="Z60" s="780"/>
      <c r="AA60" s="780"/>
      <c r="AB60" s="780" t="s">
        <v>460</v>
      </c>
      <c r="AC60" s="780"/>
      <c r="AD60" s="780"/>
      <c r="AE60" s="780" t="s">
        <v>462</v>
      </c>
      <c r="AF60" s="780"/>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425</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759</v>
      </c>
      <c r="Y62" s="413"/>
      <c r="Z62" s="413"/>
      <c r="AA62" s="413"/>
      <c r="AB62" s="413"/>
      <c r="AC62" s="413"/>
      <c r="AD62" s="413"/>
      <c r="AE62" s="413"/>
      <c r="AF62" s="413"/>
      <c r="AG62" s="413"/>
      <c r="AH62" s="413" t="s">
        <v>1134</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758</v>
      </c>
      <c r="Z63" s="435"/>
      <c r="AA63" s="435"/>
      <c r="AB63" s="435"/>
      <c r="AC63" s="435"/>
      <c r="AD63" s="605"/>
      <c r="AE63" s="500"/>
      <c r="AF63" s="413"/>
      <c r="AG63" s="413"/>
      <c r="AH63" s="429"/>
      <c r="AI63" s="435" t="s">
        <v>1253</v>
      </c>
      <c r="AJ63" s="435"/>
      <c r="AK63" s="429"/>
      <c r="AL63" s="429"/>
      <c r="AM63" s="429"/>
      <c r="AN63" s="435" t="s">
        <v>1255</v>
      </c>
      <c r="AO63" s="435"/>
      <c r="AP63" s="435"/>
      <c r="AQ63" s="408"/>
      <c r="AR63" s="394"/>
      <c r="AS63" s="382"/>
      <c r="AT63" s="382"/>
      <c r="AU63" s="382"/>
    </row>
    <row r="64" spans="1:47" ht="45" customHeight="1" outlineLevel="2" x14ac:dyDescent="0.25">
      <c r="A64" s="382"/>
      <c r="B64" s="391"/>
      <c r="C64" s="384">
        <f>INT($C$29)+2</f>
        <v>3</v>
      </c>
      <c r="D64" s="408"/>
      <c r="E64" s="1172" t="s">
        <v>1252</v>
      </c>
      <c r="F64" s="1172" t="s">
        <v>1245</v>
      </c>
      <c r="G64" s="408"/>
      <c r="H64" s="413"/>
      <c r="I64" s="429" t="s">
        <v>473</v>
      </c>
      <c r="J64" s="429" t="s">
        <v>165</v>
      </c>
      <c r="K64" s="429" t="s">
        <v>164</v>
      </c>
      <c r="L64" s="429" t="s">
        <v>466</v>
      </c>
      <c r="M64" s="413"/>
      <c r="N64" s="675" t="s">
        <v>842</v>
      </c>
      <c r="O64" s="963" t="s">
        <v>841</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1256</v>
      </c>
      <c r="AI64" s="429" t="s">
        <v>1248</v>
      </c>
      <c r="AJ64" s="429" t="s">
        <v>1247</v>
      </c>
      <c r="AK64" s="675" t="s">
        <v>1243</v>
      </c>
      <c r="AL64" s="675" t="s">
        <v>1254</v>
      </c>
      <c r="AM64" s="675" t="s">
        <v>1244</v>
      </c>
      <c r="AN64" s="675" t="s">
        <v>1249</v>
      </c>
      <c r="AO64" s="675" t="s">
        <v>1250</v>
      </c>
      <c r="AP64" s="675" t="s">
        <v>1251</v>
      </c>
      <c r="AQ64" s="408"/>
      <c r="AR64" s="394"/>
      <c r="AS64" s="382"/>
      <c r="AT64" s="382"/>
      <c r="AU64" s="382"/>
    </row>
    <row r="65" spans="1:47" outlineLevel="2" x14ac:dyDescent="0.25">
      <c r="A65" s="382"/>
      <c r="B65" s="391"/>
      <c r="C65" s="384">
        <f>INT($C$29)+2</f>
        <v>3</v>
      </c>
      <c r="D65" s="408"/>
      <c r="E65" s="465">
        <v>-1</v>
      </c>
      <c r="F65" s="1173">
        <f>$K65+364*($K65&lt;$AN65)</f>
        <v>43936</v>
      </c>
      <c r="G65" s="408"/>
      <c r="H65" s="429"/>
      <c r="I65" s="429" t="s">
        <v>838</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 t="shared" ref="AL65:AL66" si="2">IF($AK65="Early",$F65-$AN65,IF($AK65="Late",$F65-$AO65,MAX(0,$F65-$AP$65)))</f>
        <v>158</v>
      </c>
      <c r="AM65" s="413">
        <f t="shared" ref="AM65:AM74" si="3">1+$J65*($AK65&lt;&gt;$AK64)</f>
        <v>1</v>
      </c>
      <c r="AN65" s="485">
        <f t="shared" ref="AN65:AN96" si="4">INDEX(i_break_date,$E65+2,1)</f>
        <v>43585</v>
      </c>
      <c r="AO65" s="509">
        <f>Periods!$F$25</f>
        <v>43684</v>
      </c>
      <c r="AP65" s="1178">
        <f>INDEX(Periods!$F$21:$O$31,INDEX(Annual!EndGS,1,$E65+2)+2,$E65+2)</f>
        <v>43778</v>
      </c>
      <c r="AQ65" s="408"/>
      <c r="AR65" s="394"/>
      <c r="AS65" s="382"/>
      <c r="AT65" s="382"/>
      <c r="AU65" s="382"/>
    </row>
    <row r="66" spans="1:47" outlineLevel="2" x14ac:dyDescent="0.25">
      <c r="A66" s="382"/>
      <c r="B66" s="391"/>
      <c r="C66" s="384">
        <f t="shared" ref="C66:C74" si="5">INT($C$29)+2</f>
        <v>3</v>
      </c>
      <c r="D66" s="408"/>
      <c r="E66" s="465">
        <v>-1</v>
      </c>
      <c r="F66" s="1173">
        <f t="shared" ref="F66:F129" si="6">$K66+364*($K66&lt;$AN66)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7">IF($K66&lt;$AN66,"Dry",IF($K66&lt;$AO66,"Early",IF($K66&lt;$AP66,"Late","Dry")))</f>
        <v>Early</v>
      </c>
      <c r="AL66" s="413">
        <f t="shared" si="2"/>
        <v>0</v>
      </c>
      <c r="AM66" s="413">
        <f t="shared" si="3"/>
        <v>2</v>
      </c>
      <c r="AN66" s="485">
        <f t="shared" si="4"/>
        <v>43585</v>
      </c>
      <c r="AO66" s="485">
        <f>AO65</f>
        <v>43684</v>
      </c>
      <c r="AP66" s="1178">
        <f>INDEX(Periods!$F$21:$O$31,INDEX(Annual!EndGS,1,$E66+2)+2,$E66+2)</f>
        <v>43778</v>
      </c>
      <c r="AQ66" s="408"/>
      <c r="AR66" s="394"/>
      <c r="AS66" s="382"/>
      <c r="AT66" s="382"/>
      <c r="AU66" s="382"/>
    </row>
    <row r="67" spans="1:47" outlineLevel="2" x14ac:dyDescent="0.25">
      <c r="A67" s="382"/>
      <c r="B67" s="391"/>
      <c r="C67" s="384">
        <f t="shared" si="5"/>
        <v>3</v>
      </c>
      <c r="D67" s="408"/>
      <c r="E67" s="465">
        <v>-1</v>
      </c>
      <c r="F67" s="1173">
        <f t="shared" si="6"/>
        <v>43606</v>
      </c>
      <c r="G67" s="408"/>
      <c r="H67" s="429"/>
      <c r="I67" s="429"/>
      <c r="J67" s="429">
        <v>2</v>
      </c>
      <c r="K67" s="618">
        <f>Periods!F23</f>
        <v>43606</v>
      </c>
      <c r="L67" s="619">
        <f t="shared" ca="1" si="1"/>
        <v>22</v>
      </c>
      <c r="M67" s="768"/>
      <c r="N67" s="413"/>
      <c r="O67" s="767">
        <v>200</v>
      </c>
      <c r="P67" s="767">
        <v>650</v>
      </c>
      <c r="Q67" s="446">
        <v>0.81</v>
      </c>
      <c r="R67" s="446">
        <v>0.81</v>
      </c>
      <c r="S67" s="984">
        <f>INDEX(Annual!i_pasture_stage_p6z,$J67+1,ROUNDDOWN((ROW($J67)-ROW($J$65))/i_p6_len,0)+1)</f>
        <v>1</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7"/>
        <v>Early</v>
      </c>
      <c r="AL67" s="413">
        <f>IF($AK67="Early",$F67-$AN67,IF($AK67="Late",$F67-$AO67,MAX(0,$F67-$AP$65)))</f>
        <v>21</v>
      </c>
      <c r="AM67" s="413">
        <f t="shared" si="3"/>
        <v>1</v>
      </c>
      <c r="AN67" s="485">
        <f t="shared" si="4"/>
        <v>43585</v>
      </c>
      <c r="AO67" s="485">
        <f t="shared" ref="AO67:AO130" si="8">AO66</f>
        <v>43684</v>
      </c>
      <c r="AP67" s="1178">
        <f>INDEX(Periods!$F$21:$O$31,INDEX(Annual!EndGS,1,$E67+2)+2,$E67+2)</f>
        <v>43778</v>
      </c>
      <c r="AQ67" s="408"/>
      <c r="AR67" s="394"/>
      <c r="AS67" s="382"/>
      <c r="AT67" s="382"/>
      <c r="AU67" s="382"/>
    </row>
    <row r="68" spans="1:47" outlineLevel="2" x14ac:dyDescent="0.25">
      <c r="A68" s="382"/>
      <c r="B68" s="391"/>
      <c r="C68" s="384">
        <f t="shared" si="5"/>
        <v>3</v>
      </c>
      <c r="D68" s="408"/>
      <c r="E68" s="465">
        <v>-1</v>
      </c>
      <c r="F68" s="1173">
        <f t="shared" si="6"/>
        <v>43628</v>
      </c>
      <c r="G68" s="408"/>
      <c r="H68" s="429"/>
      <c r="I68" s="429"/>
      <c r="J68" s="429">
        <v>3</v>
      </c>
      <c r="K68" s="618">
        <f>Periods!F24</f>
        <v>43628</v>
      </c>
      <c r="L68" s="619">
        <f t="shared" ca="1" si="1"/>
        <v>56</v>
      </c>
      <c r="M68" s="768"/>
      <c r="N68" s="413"/>
      <c r="O68" s="767">
        <v>217.75</v>
      </c>
      <c r="P68" s="767">
        <v>800</v>
      </c>
      <c r="Q68" s="446">
        <v>0.81</v>
      </c>
      <c r="R68" s="446">
        <v>0.81</v>
      </c>
      <c r="S68" s="984">
        <f>INDEX(Annual!i_pasture_stage_p6z,$J68+1,ROUNDDOWN((ROW($J68)-ROW($J$65))/i_p6_len,0)+1)</f>
        <v>1</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7"/>
        <v>Early</v>
      </c>
      <c r="AL68" s="413">
        <f t="shared" ref="AL68:AL131" si="9">IF($AK68="Early",$F68-$AN68,IF($AK68="Late",$F68-$AO68,MAX(0,$F68-$AP$65)))</f>
        <v>43</v>
      </c>
      <c r="AM68" s="413">
        <f t="shared" si="3"/>
        <v>1</v>
      </c>
      <c r="AN68" s="485">
        <f t="shared" si="4"/>
        <v>43585</v>
      </c>
      <c r="AO68" s="485">
        <f t="shared" si="8"/>
        <v>43684</v>
      </c>
      <c r="AP68" s="1178">
        <f>INDEX(Periods!$F$21:$O$31,INDEX(Annual!EndGS,1,$E68+2)+2,$E68+2)</f>
        <v>43778</v>
      </c>
      <c r="AQ68" s="408"/>
      <c r="AR68" s="394"/>
      <c r="AS68" s="382"/>
      <c r="AT68" s="382"/>
      <c r="AU68" s="382"/>
    </row>
    <row r="69" spans="1:47" outlineLevel="2" x14ac:dyDescent="0.25">
      <c r="A69" s="382"/>
      <c r="B69" s="391"/>
      <c r="C69" s="384">
        <f t="shared" si="5"/>
        <v>3</v>
      </c>
      <c r="D69" s="408"/>
      <c r="E69" s="465">
        <v>-1</v>
      </c>
      <c r="F69" s="1173">
        <f t="shared" si="6"/>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7"/>
        <v>Late</v>
      </c>
      <c r="AL69" s="413">
        <f t="shared" si="9"/>
        <v>0</v>
      </c>
      <c r="AM69" s="413">
        <f t="shared" si="3"/>
        <v>5</v>
      </c>
      <c r="AN69" s="485">
        <f t="shared" si="4"/>
        <v>43585</v>
      </c>
      <c r="AO69" s="485">
        <f t="shared" si="8"/>
        <v>43684</v>
      </c>
      <c r="AP69" s="1178">
        <f>INDEX(Periods!$F$21:$O$31,INDEX(Annual!EndGS,1,$E69+2)+2,$E69+2)</f>
        <v>43778</v>
      </c>
      <c r="AQ69" s="408"/>
      <c r="AR69" s="394"/>
      <c r="AS69" s="382"/>
      <c r="AT69" s="382"/>
      <c r="AU69" s="382"/>
    </row>
    <row r="70" spans="1:47" outlineLevel="2" x14ac:dyDescent="0.25">
      <c r="A70" s="382"/>
      <c r="B70" s="391"/>
      <c r="C70" s="384">
        <f t="shared" si="5"/>
        <v>3</v>
      </c>
      <c r="D70" s="408"/>
      <c r="E70" s="465">
        <v>-1</v>
      </c>
      <c r="F70" s="1173">
        <f t="shared" si="6"/>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7"/>
        <v>Late</v>
      </c>
      <c r="AL70" s="413">
        <f t="shared" si="9"/>
        <v>49</v>
      </c>
      <c r="AM70" s="413">
        <f t="shared" si="3"/>
        <v>1</v>
      </c>
      <c r="AN70" s="485">
        <f t="shared" si="4"/>
        <v>43585</v>
      </c>
      <c r="AO70" s="485">
        <f t="shared" si="8"/>
        <v>43684</v>
      </c>
      <c r="AP70" s="1178">
        <f>INDEX(Periods!$F$21:$O$31,INDEX(Annual!EndGS,1,$E70+2)+2,$E70+2)</f>
        <v>43778</v>
      </c>
      <c r="AQ70" s="408"/>
      <c r="AR70" s="394"/>
      <c r="AS70" s="382"/>
      <c r="AT70" s="382"/>
      <c r="AU70" s="382"/>
    </row>
    <row r="71" spans="1:47" outlineLevel="2" x14ac:dyDescent="0.25">
      <c r="A71" s="382"/>
      <c r="B71" s="391"/>
      <c r="C71" s="384">
        <f t="shared" si="5"/>
        <v>3</v>
      </c>
      <c r="D71" s="408"/>
      <c r="E71" s="465">
        <v>-1</v>
      </c>
      <c r="F71" s="1173">
        <f t="shared" si="6"/>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7"/>
        <v>Dry</v>
      </c>
      <c r="AL71" s="413">
        <f t="shared" si="9"/>
        <v>0</v>
      </c>
      <c r="AM71" s="413">
        <f t="shared" si="3"/>
        <v>7</v>
      </c>
      <c r="AN71" s="485">
        <f t="shared" si="4"/>
        <v>43585</v>
      </c>
      <c r="AO71" s="485">
        <f t="shared" si="8"/>
        <v>43684</v>
      </c>
      <c r="AP71" s="1178">
        <f>INDEX(Periods!$F$21:$O$31,INDEX(Annual!EndGS,1,$E71+2)+2,$E71+2)</f>
        <v>43778</v>
      </c>
      <c r="AQ71" s="408"/>
      <c r="AR71" s="394"/>
      <c r="AS71" s="382"/>
      <c r="AT71" s="382"/>
      <c r="AU71" s="382"/>
    </row>
    <row r="72" spans="1:47" outlineLevel="2" x14ac:dyDescent="0.25">
      <c r="A72" s="382"/>
      <c r="B72" s="391"/>
      <c r="C72" s="384">
        <f t="shared" si="5"/>
        <v>3</v>
      </c>
      <c r="D72" s="408"/>
      <c r="E72" s="465">
        <v>-1</v>
      </c>
      <c r="F72" s="1173">
        <f t="shared" si="6"/>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7"/>
        <v>Dry</v>
      </c>
      <c r="AL72" s="413">
        <f t="shared" si="9"/>
        <v>31</v>
      </c>
      <c r="AM72" s="413">
        <f t="shared" si="3"/>
        <v>1</v>
      </c>
      <c r="AN72" s="485">
        <f t="shared" si="4"/>
        <v>43585</v>
      </c>
      <c r="AO72" s="485">
        <f t="shared" si="8"/>
        <v>43684</v>
      </c>
      <c r="AP72" s="1178">
        <f>INDEX(Periods!$F$21:$O$31,INDEX(Annual!EndGS,1,$E72+2)+2,$E72+2)</f>
        <v>43778</v>
      </c>
      <c r="AQ72" s="408"/>
      <c r="AR72" s="394"/>
      <c r="AS72" s="382"/>
      <c r="AT72" s="382"/>
      <c r="AU72" s="382"/>
    </row>
    <row r="73" spans="1:47" outlineLevel="2" x14ac:dyDescent="0.25">
      <c r="A73" s="382"/>
      <c r="B73" s="391"/>
      <c r="C73" s="384">
        <f t="shared" si="5"/>
        <v>3</v>
      </c>
      <c r="D73" s="408"/>
      <c r="E73" s="465">
        <v>-1</v>
      </c>
      <c r="F73" s="1173">
        <f t="shared" si="6"/>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7"/>
        <v>Dry</v>
      </c>
      <c r="AL73" s="413">
        <f t="shared" si="9"/>
        <v>74</v>
      </c>
      <c r="AM73" s="413">
        <f t="shared" si="3"/>
        <v>1</v>
      </c>
      <c r="AN73" s="485">
        <f t="shared" si="4"/>
        <v>43585</v>
      </c>
      <c r="AO73" s="485">
        <f t="shared" si="8"/>
        <v>43684</v>
      </c>
      <c r="AP73" s="1178">
        <f>INDEX(Periods!$F$21:$O$31,INDEX(Annual!EndGS,1,$E73+2)+2,$E73+2)</f>
        <v>43778</v>
      </c>
      <c r="AQ73" s="408"/>
      <c r="AR73" s="394"/>
      <c r="AS73" s="382"/>
      <c r="AT73" s="382"/>
      <c r="AU73" s="382"/>
    </row>
    <row r="74" spans="1:47" outlineLevel="2" x14ac:dyDescent="0.25">
      <c r="A74" s="382"/>
      <c r="B74" s="391"/>
      <c r="C74" s="384">
        <f t="shared" si="5"/>
        <v>3</v>
      </c>
      <c r="D74" s="408"/>
      <c r="E74" s="465">
        <v>-1</v>
      </c>
      <c r="F74" s="1173">
        <f t="shared" si="6"/>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7"/>
        <v>Dry</v>
      </c>
      <c r="AL74" s="413">
        <f t="shared" si="9"/>
        <v>124</v>
      </c>
      <c r="AM74" s="413">
        <f t="shared" si="3"/>
        <v>1</v>
      </c>
      <c r="AN74" s="485">
        <f t="shared" si="4"/>
        <v>43585</v>
      </c>
      <c r="AO74" s="485">
        <f t="shared" si="8"/>
        <v>43684</v>
      </c>
      <c r="AP74" s="1178">
        <f>INDEX(Periods!$F$21:$O$31,INDEX(Annual!EndGS,1,$E74+2)+2,$E74+2)</f>
        <v>43778</v>
      </c>
      <c r="AQ74" s="408"/>
      <c r="AR74" s="394"/>
      <c r="AS74" s="382"/>
      <c r="AT74" s="382"/>
      <c r="AU74" s="382"/>
    </row>
    <row r="75" spans="1:47" outlineLevel="2" x14ac:dyDescent="0.25">
      <c r="A75" s="382"/>
      <c r="B75" s="391"/>
      <c r="C75" s="384">
        <f t="shared" ref="C75" si="10">INT($C$29)+2</f>
        <v>3</v>
      </c>
      <c r="D75" s="408"/>
      <c r="E75" s="465">
        <v>0</v>
      </c>
      <c r="F75" s="1173">
        <f t="shared" si="6"/>
        <v>43572</v>
      </c>
      <c r="G75" s="408"/>
      <c r="H75" s="429"/>
      <c r="I75" s="659" t="s">
        <v>779</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f>INDEX(Annual!i_pasture_stage_p6z,$J75+1,ROUNDDOWN((ROW($J75)-ROW($J$65))/i_p6_len,0)+1)</f>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MIN(1,($AL75-INDEX($AL$65:$AL$74,$AI75,1))/INDEX($L$65:$L$74,$AI75,1))</f>
        <v>0</v>
      </c>
      <c r="AI75" s="413">
        <f>MOD(SUMIFS($AM$65:$AM$74,$AK$65:$AK$74,$AK75,$AL$65:$AL$74,"&lt;="&amp;$AL75)-1,$AJ$62)+1</f>
        <v>2</v>
      </c>
      <c r="AJ75" s="413">
        <f t="shared" ref="AJ75:AJ76" si="11">IF(OR(INDEX($AK$65:$AK$74,$AI75,1)=INDEX($AK$65:$AK$74,MOD($AI75,AJ$62)+1,1),INDEX($AK$65:$AK$74,$AI75,1)="Early"),MOD($AI75,AJ$62)+1,$AI75)</f>
        <v>3</v>
      </c>
      <c r="AK75" s="429" t="str">
        <f t="shared" si="7"/>
        <v>Early</v>
      </c>
      <c r="AL75" s="413">
        <f t="shared" si="9"/>
        <v>0</v>
      </c>
      <c r="AM75" s="413"/>
      <c r="AN75" s="485">
        <f t="shared" si="4"/>
        <v>43572</v>
      </c>
      <c r="AO75" s="485">
        <f t="shared" si="8"/>
        <v>43684</v>
      </c>
      <c r="AP75" s="1178">
        <f>INDEX(Periods!$F$21:$O$31,INDEX(Annual!EndGS,1,$E75+2)+2,$E75+2)</f>
        <v>43784</v>
      </c>
      <c r="AQ75" s="408"/>
      <c r="AR75" s="394"/>
      <c r="AS75" s="382"/>
      <c r="AT75" s="382"/>
      <c r="AU75" s="382"/>
    </row>
    <row r="76" spans="1:47" outlineLevel="3" collapsed="1" x14ac:dyDescent="0.25">
      <c r="A76" s="382"/>
      <c r="B76" s="391"/>
      <c r="C76" s="384">
        <f t="shared" ref="C76:C129" si="12">INT($C$29)+3</f>
        <v>4</v>
      </c>
      <c r="D76" s="408"/>
      <c r="E76" s="465">
        <v>0</v>
      </c>
      <c r="F76" s="1173">
        <f t="shared" si="6"/>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INDEX(Annual!i_pasture_stage_p6z,$J76+1,ROUNDDOWN((ROW($J76)-ROW($J$65))/i_p6_len,0)+1)</f>
        <v>1</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3">MIN(1,($AL76-INDEX($AL$65:$AL$74,$AI76,1))/INDEX($L$65:$L$74,$AI76,1))</f>
        <v>0</v>
      </c>
      <c r="AI76" s="413">
        <f t="shared" ref="AI76:AI139" si="14">MOD(SUMIFS($AM$65:$AM$74,$AK$65:$AK$74,$AK76,$AL$65:$AL$74,"&lt;="&amp;$AL76)-1,$AJ$62)+1</f>
        <v>3</v>
      </c>
      <c r="AJ76" s="413">
        <f t="shared" si="11"/>
        <v>4</v>
      </c>
      <c r="AK76" s="429" t="str">
        <f t="shared" si="7"/>
        <v>Early</v>
      </c>
      <c r="AL76" s="413">
        <f t="shared" si="9"/>
        <v>21</v>
      </c>
      <c r="AM76" s="413"/>
      <c r="AN76" s="485">
        <f t="shared" si="4"/>
        <v>43572</v>
      </c>
      <c r="AO76" s="485">
        <f t="shared" si="8"/>
        <v>43684</v>
      </c>
      <c r="AP76" s="1178">
        <f>INDEX(Periods!$F$21:$O$31,INDEX(Annual!EndGS,1,$E76+2)+2,$E76+2)</f>
        <v>43784</v>
      </c>
      <c r="AQ76" s="408"/>
      <c r="AR76" s="394"/>
      <c r="AS76" s="382"/>
      <c r="AT76" s="382"/>
      <c r="AU76" s="382"/>
    </row>
    <row r="77" spans="1:47" outlineLevel="3" x14ac:dyDescent="0.25">
      <c r="A77" s="382"/>
      <c r="B77" s="391"/>
      <c r="C77" s="384">
        <f t="shared" si="12"/>
        <v>4</v>
      </c>
      <c r="D77" s="408"/>
      <c r="E77" s="465">
        <v>0</v>
      </c>
      <c r="F77" s="1173">
        <f t="shared" si="6"/>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f>INDEX(Annual!i_pasture_stage_p6z,$J77+1,ROUNDDOWN((ROW($J77)-ROW($J$65))/i_p6_len,0)+1)</f>
        <v>1</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3"/>
        <v>0.23214285714285715</v>
      </c>
      <c r="AI77" s="413">
        <f t="shared" si="14"/>
        <v>4</v>
      </c>
      <c r="AJ77" s="413">
        <f>IF(OR(INDEX($AK$65:$AK$74,$AI77,1)=INDEX($AK$65:$AK$74,MOD($AI77,AJ$62)+1,1),INDEX($AK$65:$AK$74,$AI77,1)="Early"),MOD($AI77,AJ$62)+1,$AI77)</f>
        <v>5</v>
      </c>
      <c r="AK77" s="429" t="str">
        <f t="shared" si="7"/>
        <v>Early</v>
      </c>
      <c r="AL77" s="413">
        <f t="shared" si="9"/>
        <v>56</v>
      </c>
      <c r="AM77" s="413"/>
      <c r="AN77" s="485">
        <f t="shared" si="4"/>
        <v>43572</v>
      </c>
      <c r="AO77" s="485">
        <f t="shared" si="8"/>
        <v>43684</v>
      </c>
      <c r="AP77" s="1178">
        <f>INDEX(Periods!$F$21:$O$31,INDEX(Annual!EndGS,1,$E77+2)+2,$E77+2)</f>
        <v>43784</v>
      </c>
      <c r="AQ77" s="408"/>
      <c r="AR77" s="394"/>
      <c r="AS77" s="382"/>
      <c r="AT77" s="382"/>
      <c r="AU77" s="382"/>
    </row>
    <row r="78" spans="1:47" outlineLevel="3" x14ac:dyDescent="0.25">
      <c r="A78" s="382"/>
      <c r="B78" s="391"/>
      <c r="C78" s="384">
        <f t="shared" si="12"/>
        <v>4</v>
      </c>
      <c r="D78" s="408"/>
      <c r="E78" s="465">
        <v>0</v>
      </c>
      <c r="F78" s="1173">
        <f t="shared" si="6"/>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3"/>
        <v>0</v>
      </c>
      <c r="AI78" s="413">
        <f t="shared" si="14"/>
        <v>5</v>
      </c>
      <c r="AJ78" s="413">
        <f t="shared" ref="AJ78:AJ141" si="15">IF(OR(INDEX($AK$65:$AK$74,$AI78,1)=INDEX($AK$65:$AK$74,MOD($AI78,AJ$62)+1,1),INDEX($AK$65:$AK$74,$AI78,1)="Early"),MOD($AI78,AJ$62)+1,$AI78)</f>
        <v>6</v>
      </c>
      <c r="AK78" s="429" t="str">
        <f t="shared" si="7"/>
        <v>Late</v>
      </c>
      <c r="AL78" s="413">
        <f t="shared" si="9"/>
        <v>0</v>
      </c>
      <c r="AM78" s="413"/>
      <c r="AN78" s="485">
        <f t="shared" si="4"/>
        <v>43572</v>
      </c>
      <c r="AO78" s="485">
        <f t="shared" si="8"/>
        <v>43684</v>
      </c>
      <c r="AP78" s="1178">
        <f>INDEX(Periods!$F$21:$O$31,INDEX(Annual!EndGS,1,$E78+2)+2,$E78+2)</f>
        <v>43784</v>
      </c>
      <c r="AQ78" s="408"/>
      <c r="AR78" s="394"/>
      <c r="AS78" s="382"/>
      <c r="AT78" s="382"/>
      <c r="AU78" s="382"/>
    </row>
    <row r="79" spans="1:47" outlineLevel="3" x14ac:dyDescent="0.25">
      <c r="A79" s="382"/>
      <c r="B79" s="391"/>
      <c r="C79" s="384">
        <f t="shared" si="12"/>
        <v>4</v>
      </c>
      <c r="D79" s="408"/>
      <c r="E79" s="465">
        <v>0</v>
      </c>
      <c r="F79" s="1173">
        <f t="shared" si="6"/>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3"/>
        <v>0</v>
      </c>
      <c r="AI79" s="413">
        <f t="shared" si="14"/>
        <v>6</v>
      </c>
      <c r="AJ79" s="413">
        <f t="shared" si="15"/>
        <v>6</v>
      </c>
      <c r="AK79" s="429" t="str">
        <f t="shared" si="7"/>
        <v>Late</v>
      </c>
      <c r="AL79" s="413">
        <f t="shared" si="9"/>
        <v>49</v>
      </c>
      <c r="AM79" s="413"/>
      <c r="AN79" s="485">
        <f t="shared" si="4"/>
        <v>43572</v>
      </c>
      <c r="AO79" s="485">
        <f t="shared" si="8"/>
        <v>43684</v>
      </c>
      <c r="AP79" s="1178">
        <f>INDEX(Periods!$F$21:$O$31,INDEX(Annual!EndGS,1,$E79+2)+2,$E79+2)</f>
        <v>43784</v>
      </c>
      <c r="AQ79" s="408"/>
      <c r="AR79" s="394"/>
      <c r="AS79" s="382"/>
      <c r="AT79" s="382"/>
      <c r="AU79" s="382"/>
    </row>
    <row r="80" spans="1:47" outlineLevel="3" x14ac:dyDescent="0.25">
      <c r="A80" s="382"/>
      <c r="B80" s="391"/>
      <c r="C80" s="384">
        <f t="shared" si="12"/>
        <v>4</v>
      </c>
      <c r="D80" s="408"/>
      <c r="E80" s="465">
        <v>0</v>
      </c>
      <c r="F80" s="1173">
        <f t="shared" si="6"/>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3"/>
        <v>0.44444444444444442</v>
      </c>
      <c r="AI80" s="413">
        <f t="shared" si="14"/>
        <v>6</v>
      </c>
      <c r="AJ80" s="413">
        <f t="shared" si="15"/>
        <v>6</v>
      </c>
      <c r="AK80" s="429" t="str">
        <f t="shared" si="7"/>
        <v>Late</v>
      </c>
      <c r="AL80" s="413">
        <f t="shared" si="9"/>
        <v>69</v>
      </c>
      <c r="AM80" s="413"/>
      <c r="AN80" s="485">
        <f t="shared" si="4"/>
        <v>43572</v>
      </c>
      <c r="AO80" s="485">
        <f t="shared" si="8"/>
        <v>43684</v>
      </c>
      <c r="AP80" s="1178">
        <f>INDEX(Periods!$F$21:$O$31,INDEX(Annual!EndGS,1,$E80+2)+2,$E80+2)</f>
        <v>43784</v>
      </c>
      <c r="AQ80" s="408"/>
      <c r="AR80" s="394"/>
      <c r="AS80" s="382"/>
      <c r="AT80" s="382"/>
      <c r="AU80" s="382"/>
    </row>
    <row r="81" spans="1:47" outlineLevel="3" x14ac:dyDescent="0.25">
      <c r="A81" s="382"/>
      <c r="B81" s="391"/>
      <c r="C81" s="384">
        <f t="shared" si="12"/>
        <v>4</v>
      </c>
      <c r="D81" s="408"/>
      <c r="E81" s="465">
        <v>0</v>
      </c>
      <c r="F81" s="1173">
        <f t="shared" si="6"/>
        <v>43784</v>
      </c>
      <c r="G81" s="408"/>
      <c r="H81" s="429"/>
      <c r="I81" s="429"/>
      <c r="J81" s="429">
        <v>6</v>
      </c>
      <c r="K81" s="618">
        <f>Periods!G27</f>
        <v>43784</v>
      </c>
      <c r="L81" s="619">
        <f t="shared" ca="1" si="1"/>
        <v>68</v>
      </c>
      <c r="M81" s="445"/>
      <c r="N81" s="987"/>
      <c r="O81" s="989" cm="1">
        <f t="array" aca="1" ref="O81" ca="1">INDEX(O$65:O$74,$AI81,1)*(1-$AH81)+INDEX(O$65:O$74,$AJ81,1)*($AH81)</f>
        <v>499.99999999999994</v>
      </c>
      <c r="P81" s="989" cm="1">
        <f t="array" aca="1" ref="P81" ca="1">INDEX(P$65:P$74,$AI81,1)*(1-$AH81)+INDEX(P$65:P$74,$AJ81,1)*($AH81)</f>
        <v>2727.4193548387098</v>
      </c>
      <c r="Q81" s="990" cm="1">
        <f t="array" aca="1" ref="Q81" ca="1">INDEX(Q$65:Q$74,$AI81,1)*(1-$AH81)+INDEX(Q$65:Q$74,$AJ81,1)*($AH81)</f>
        <v>0.54419354838709677</v>
      </c>
      <c r="R81" s="990" cm="1">
        <f t="array" aca="1" ref="R81" ca="1">INDEX(R$65:R$74,$AI81,1)*(1-$AH81)+INDEX(R$65:R$74,$AJ81,1)*($AH81)</f>
        <v>0.67072580645161295</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0.68225806451612891</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3"/>
        <v>0.19354838709677419</v>
      </c>
      <c r="AI81" s="413">
        <f t="shared" si="14"/>
        <v>7</v>
      </c>
      <c r="AJ81" s="413">
        <f t="shared" si="15"/>
        <v>8</v>
      </c>
      <c r="AK81" s="429" t="str">
        <f t="shared" si="7"/>
        <v>Dry</v>
      </c>
      <c r="AL81" s="413">
        <f t="shared" si="9"/>
        <v>6</v>
      </c>
      <c r="AM81" s="413"/>
      <c r="AN81" s="485">
        <f t="shared" si="4"/>
        <v>43572</v>
      </c>
      <c r="AO81" s="485">
        <f t="shared" si="8"/>
        <v>43684</v>
      </c>
      <c r="AP81" s="1178">
        <f>INDEX(Periods!$F$21:$O$31,INDEX(Annual!EndGS,1,$E81+2)+2,$E81+2)</f>
        <v>43784</v>
      </c>
      <c r="AQ81" s="408"/>
      <c r="AR81" s="394"/>
      <c r="AS81" s="382"/>
      <c r="AT81" s="382"/>
      <c r="AU81" s="382"/>
    </row>
    <row r="82" spans="1:47" outlineLevel="3" x14ac:dyDescent="0.25">
      <c r="A82" s="382"/>
      <c r="B82" s="391"/>
      <c r="C82" s="384">
        <f t="shared" si="12"/>
        <v>4</v>
      </c>
      <c r="D82" s="408"/>
      <c r="E82" s="465">
        <v>0</v>
      </c>
      <c r="F82" s="1173">
        <f t="shared" si="6"/>
        <v>43852</v>
      </c>
      <c r="G82" s="408"/>
      <c r="H82" s="429"/>
      <c r="I82" s="429"/>
      <c r="J82" s="429">
        <v>7</v>
      </c>
      <c r="K82" s="618">
        <f>Periods!G28</f>
        <v>43852</v>
      </c>
      <c r="L82" s="619">
        <f t="shared" ca="1" si="1"/>
        <v>39</v>
      </c>
      <c r="M82" s="445"/>
      <c r="N82" s="413"/>
      <c r="O82" s="989" cm="1">
        <f t="array" aca="1" ref="O82" ca="1">INDEX(O$65:O$74,$AI82,1)*(1-$AH82)+INDEX(O$65:O$74,$AJ82,1)*($AH82)</f>
        <v>350</v>
      </c>
      <c r="P82" s="989" cm="1">
        <f t="array" aca="1" ref="P82" ca="1">INDEX(P$65:P$74,$AI82,1)*(1-$AH82)+INDEX(P$65:P$74,$AJ82,1)*($AH82)</f>
        <v>1450</v>
      </c>
      <c r="Q82" s="990" cm="1">
        <f t="array" aca="1" ref="Q82" ca="1">INDEX(Q$65:Q$74,$AI82,1)*(1-$AH82)+INDEX(Q$65:Q$74,$AJ82,1)*($AH82)</f>
        <v>0.5</v>
      </c>
      <c r="R82" s="990" cm="1">
        <f t="array" aca="1" ref="R82" ca="1">INDEX(R$65:R$74,$AI82,1)*(1-$AH82)+INDEX(R$65:R$74,$AJ82,1)*($AH82)</f>
        <v>0.59250000000000003</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400</v>
      </c>
      <c r="AC82" s="1164" cm="1">
        <f t="array" aca="1" ref="AC82" ca="1">INDEX(AC$65:AC$74,$AI82,1)*(1-$AH82)+INDEX(AC$65:AC$74,$AJ82,1)*($AH82)</f>
        <v>400</v>
      </c>
      <c r="AD82" s="1164" cm="1">
        <f t="array" aca="1" ref="AD82" ca="1">INDEX(AD$65:AD$74,$AI82,1)*(1-$AH82)+INDEX(AD$65:AD$74,$AJ82,1)*($AH82)</f>
        <v>400</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3"/>
        <v>0</v>
      </c>
      <c r="AI82" s="413">
        <f t="shared" si="14"/>
        <v>9</v>
      </c>
      <c r="AJ82" s="413">
        <f t="shared" si="15"/>
        <v>10</v>
      </c>
      <c r="AK82" s="429" t="str">
        <f t="shared" si="7"/>
        <v>Dry</v>
      </c>
      <c r="AL82" s="413">
        <f t="shared" si="9"/>
        <v>74</v>
      </c>
      <c r="AM82" s="413"/>
      <c r="AN82" s="485">
        <f t="shared" si="4"/>
        <v>43572</v>
      </c>
      <c r="AO82" s="485">
        <f t="shared" si="8"/>
        <v>43684</v>
      </c>
      <c r="AP82" s="1178">
        <f>INDEX(Periods!$F$21:$O$31,INDEX(Annual!EndGS,1,$E82+2)+2,$E82+2)</f>
        <v>43784</v>
      </c>
      <c r="AQ82" s="408"/>
      <c r="AR82" s="394"/>
      <c r="AS82" s="382"/>
      <c r="AT82" s="382"/>
      <c r="AU82" s="382"/>
    </row>
    <row r="83" spans="1:47" outlineLevel="3" x14ac:dyDescent="0.25">
      <c r="A83" s="382"/>
      <c r="B83" s="391"/>
      <c r="C83" s="384">
        <f t="shared" si="12"/>
        <v>4</v>
      </c>
      <c r="D83" s="408"/>
      <c r="E83" s="465">
        <v>0</v>
      </c>
      <c r="F83" s="1173">
        <f t="shared" si="6"/>
        <v>43891</v>
      </c>
      <c r="G83" s="408"/>
      <c r="H83" s="429"/>
      <c r="I83" s="429"/>
      <c r="J83" s="429">
        <v>8</v>
      </c>
      <c r="K83" s="618">
        <f>Periods!G29</f>
        <v>43891</v>
      </c>
      <c r="L83" s="619">
        <f t="shared" ca="1" si="1"/>
        <v>31</v>
      </c>
      <c r="M83" s="445"/>
      <c r="N83" s="413"/>
      <c r="O83" s="989" cm="1">
        <f t="array" aca="1" ref="O83" ca="1">INDEX(O$65:O$74,$AI83,1)*(1-$AH83)+INDEX(O$65:O$74,$AJ83,1)*($AH83)</f>
        <v>233</v>
      </c>
      <c r="P83" s="989" cm="1">
        <f t="array" aca="1" ref="P83" ca="1">INDEX(P$65:P$74,$AI83,1)*(1-$AH83)+INDEX(P$65:P$74,$AJ83,1)*($AH83)</f>
        <v>865</v>
      </c>
      <c r="Q83" s="990" cm="1">
        <f t="array" aca="1" ref="Q83" ca="1">INDEX(Q$65:Q$74,$AI83,1)*(1-$AH83)+INDEX(Q$65:Q$74,$AJ83,1)*($AH83)</f>
        <v>0.48635</v>
      </c>
      <c r="R83" s="990" cm="1">
        <f t="array" aca="1" ref="R83" ca="1">INDEX(R$65:R$74,$AI83,1)*(1-$AH83)+INDEX(R$65:R$74,$AJ83,1)*($AH83)</f>
        <v>0.56520000000000004</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3.9000000000000007E-2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3"/>
        <v>0.78</v>
      </c>
      <c r="AI83" s="413">
        <f t="shared" si="14"/>
        <v>9</v>
      </c>
      <c r="AJ83" s="413">
        <f t="shared" si="15"/>
        <v>10</v>
      </c>
      <c r="AK83" s="429" t="str">
        <f t="shared" si="7"/>
        <v>Dry</v>
      </c>
      <c r="AL83" s="413">
        <f t="shared" si="9"/>
        <v>113</v>
      </c>
      <c r="AM83" s="413"/>
      <c r="AN83" s="485">
        <f t="shared" si="4"/>
        <v>43572</v>
      </c>
      <c r="AO83" s="485">
        <f t="shared" si="8"/>
        <v>43684</v>
      </c>
      <c r="AP83" s="1178">
        <f>INDEX(Periods!$F$21:$O$31,INDEX(Annual!EndGS,1,$E83+2)+2,$E83+2)</f>
        <v>43784</v>
      </c>
      <c r="AQ83" s="408"/>
      <c r="AR83" s="394"/>
      <c r="AS83" s="382"/>
      <c r="AT83" s="382"/>
      <c r="AU83" s="382"/>
    </row>
    <row r="84" spans="1:47" outlineLevel="3" x14ac:dyDescent="0.25">
      <c r="A84" s="382"/>
      <c r="B84" s="391"/>
      <c r="C84" s="384">
        <f t="shared" si="12"/>
        <v>4</v>
      </c>
      <c r="D84" s="408"/>
      <c r="E84" s="465">
        <v>0</v>
      </c>
      <c r="F84" s="1173">
        <f t="shared" si="6"/>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550.28571428571422</v>
      </c>
      <c r="Q84" s="991" cm="1">
        <f t="array" aca="1" ref="Q84" ca="1">INDEX(Q$65:Q$74,$AI84,1)*(1-$AH84)+INDEX(Q$65:Q$74,$AJ84,1)*($AH84)</f>
        <v>0.47535714285714281</v>
      </c>
      <c r="R84" s="991" cm="1">
        <f t="array" aca="1" ref="R84" ca="1">INDEX(R$65:R$74,$AI84,1)*(1-$AH84)+INDEX(R$65:R$74,$AJ84,1)*($AH84)</f>
        <v>0.54178571428571431</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0.10714285714285714</v>
      </c>
      <c r="W84" s="482"/>
      <c r="X84" s="992" cm="1">
        <f t="array" aca="1" ref="X84" ca="1">INDEX(X$65:X$74,$AI84,1)*(1-$AH84)+INDEX(X$65:X$74,$AJ84,1)*($AH84)</f>
        <v>0.71285714285714286</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3"/>
        <v>0.5714285714285714</v>
      </c>
      <c r="AI84" s="413">
        <f t="shared" si="14"/>
        <v>10</v>
      </c>
      <c r="AJ84" s="413">
        <f t="shared" si="15"/>
        <v>1</v>
      </c>
      <c r="AK84" s="429" t="str">
        <f t="shared" si="7"/>
        <v>Dry</v>
      </c>
      <c r="AL84" s="413">
        <f t="shared" si="9"/>
        <v>144</v>
      </c>
      <c r="AM84" s="413"/>
      <c r="AN84" s="485">
        <f t="shared" si="4"/>
        <v>43572</v>
      </c>
      <c r="AO84" s="485">
        <f t="shared" si="8"/>
        <v>43684</v>
      </c>
      <c r="AP84" s="1178">
        <f>INDEX(Periods!$F$21:$O$31,INDEX(Annual!EndGS,1,$E84+2)+2,$E84+2)</f>
        <v>43784</v>
      </c>
      <c r="AQ84" s="408"/>
      <c r="AR84" s="394"/>
      <c r="AS84" s="382"/>
      <c r="AT84" s="382"/>
      <c r="AU84" s="382"/>
    </row>
    <row r="85" spans="1:47" outlineLevel="2" x14ac:dyDescent="0.25">
      <c r="A85" s="382"/>
      <c r="B85" s="391"/>
      <c r="C85" s="384">
        <f t="shared" ref="C85" si="16">INT($C$29)+2</f>
        <v>3</v>
      </c>
      <c r="D85" s="408"/>
      <c r="E85" s="465">
        <v>1</v>
      </c>
      <c r="F85" s="1173">
        <f t="shared" si="6"/>
        <v>43572</v>
      </c>
      <c r="G85" s="408"/>
      <c r="H85" s="429"/>
      <c r="I85" s="659" t="s">
        <v>771</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f>INDEX(Annual!i_pasture_stage_p6z,$J85+1,ROUNDDOWN((ROW($J85)-ROW($J$65))/i_p6_len,0)+1)</f>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3"/>
        <v>0</v>
      </c>
      <c r="AI85" s="413">
        <f t="shared" si="14"/>
        <v>2</v>
      </c>
      <c r="AJ85" s="413">
        <f t="shared" si="15"/>
        <v>3</v>
      </c>
      <c r="AK85" s="429" t="str">
        <f t="shared" si="7"/>
        <v>Early</v>
      </c>
      <c r="AL85" s="413">
        <f t="shared" si="9"/>
        <v>0</v>
      </c>
      <c r="AM85" s="413"/>
      <c r="AN85" s="485">
        <f t="shared" si="4"/>
        <v>43572</v>
      </c>
      <c r="AO85" s="485">
        <f t="shared" si="8"/>
        <v>43684</v>
      </c>
      <c r="AP85" s="1178">
        <f>INDEX(Periods!$F$21:$O$31,INDEX(Annual!EndGS,1,$E85+2)+2,$E85+2)</f>
        <v>43769</v>
      </c>
      <c r="AQ85" s="408"/>
      <c r="AR85" s="394"/>
      <c r="AS85" s="382"/>
      <c r="AT85" s="382"/>
      <c r="AU85" s="382"/>
    </row>
    <row r="86" spans="1:47" outlineLevel="3" collapsed="1" x14ac:dyDescent="0.25">
      <c r="A86" s="382"/>
      <c r="B86" s="391"/>
      <c r="C86" s="384">
        <f t="shared" si="12"/>
        <v>4</v>
      </c>
      <c r="D86" s="408"/>
      <c r="E86" s="465">
        <v>1</v>
      </c>
      <c r="F86" s="1173">
        <f t="shared" si="6"/>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INDEX(Annual!i_pasture_stage_p6z,$J86+1,ROUNDDOWN((ROW($J86)-ROW($J$65))/i_p6_len,0)+1)</f>
        <v>1</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3"/>
        <v>0</v>
      </c>
      <c r="AI86" s="413">
        <f t="shared" si="14"/>
        <v>3</v>
      </c>
      <c r="AJ86" s="413">
        <f t="shared" si="15"/>
        <v>4</v>
      </c>
      <c r="AK86" s="429" t="str">
        <f t="shared" si="7"/>
        <v>Early</v>
      </c>
      <c r="AL86" s="413">
        <f t="shared" si="9"/>
        <v>21</v>
      </c>
      <c r="AM86" s="413"/>
      <c r="AN86" s="485">
        <f t="shared" si="4"/>
        <v>43572</v>
      </c>
      <c r="AO86" s="485">
        <f t="shared" si="8"/>
        <v>43684</v>
      </c>
      <c r="AP86" s="1178">
        <f>INDEX(Periods!$F$21:$O$31,INDEX(Annual!EndGS,1,$E86+2)+2,$E86+2)</f>
        <v>43769</v>
      </c>
      <c r="AQ86" s="408"/>
      <c r="AR86" s="394"/>
      <c r="AS86" s="382"/>
      <c r="AT86" s="382"/>
      <c r="AU86" s="382"/>
    </row>
    <row r="87" spans="1:47" outlineLevel="3" x14ac:dyDescent="0.25">
      <c r="A87" s="382"/>
      <c r="B87" s="391"/>
      <c r="C87" s="384">
        <f t="shared" si="12"/>
        <v>4</v>
      </c>
      <c r="D87" s="408"/>
      <c r="E87" s="465">
        <v>1</v>
      </c>
      <c r="F87" s="1173">
        <f t="shared" si="6"/>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f>INDEX(Annual!i_pasture_stage_p6z,$J87+1,ROUNDDOWN((ROW($J87)-ROW($J$65))/i_p6_len,0)+1)</f>
        <v>1</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3"/>
        <v>0.23214285714285715</v>
      </c>
      <c r="AI87" s="413">
        <f t="shared" si="14"/>
        <v>4</v>
      </c>
      <c r="AJ87" s="413">
        <f t="shared" si="15"/>
        <v>5</v>
      </c>
      <c r="AK87" s="429" t="str">
        <f t="shared" si="7"/>
        <v>Early</v>
      </c>
      <c r="AL87" s="413">
        <f t="shared" si="9"/>
        <v>56</v>
      </c>
      <c r="AM87" s="413"/>
      <c r="AN87" s="485">
        <f t="shared" si="4"/>
        <v>43572</v>
      </c>
      <c r="AO87" s="485">
        <f t="shared" si="8"/>
        <v>43684</v>
      </c>
      <c r="AP87" s="1178">
        <f>INDEX(Periods!$F$21:$O$31,INDEX(Annual!EndGS,1,$E87+2)+2,$E87+2)</f>
        <v>43769</v>
      </c>
      <c r="AQ87" s="408"/>
      <c r="AR87" s="394"/>
      <c r="AS87" s="382"/>
      <c r="AT87" s="382"/>
      <c r="AU87" s="382"/>
    </row>
    <row r="88" spans="1:47" outlineLevel="3" x14ac:dyDescent="0.25">
      <c r="A88" s="382"/>
      <c r="B88" s="391"/>
      <c r="C88" s="384">
        <f t="shared" si="12"/>
        <v>4</v>
      </c>
      <c r="D88" s="408"/>
      <c r="E88" s="465">
        <v>1</v>
      </c>
      <c r="F88" s="1173">
        <f t="shared" si="6"/>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3"/>
        <v>0</v>
      </c>
      <c r="AI88" s="413">
        <f t="shared" si="14"/>
        <v>5</v>
      </c>
      <c r="AJ88" s="413">
        <f t="shared" si="15"/>
        <v>6</v>
      </c>
      <c r="AK88" s="429" t="str">
        <f t="shared" si="7"/>
        <v>Late</v>
      </c>
      <c r="AL88" s="413">
        <f t="shared" si="9"/>
        <v>0</v>
      </c>
      <c r="AM88" s="413"/>
      <c r="AN88" s="485">
        <f t="shared" si="4"/>
        <v>43572</v>
      </c>
      <c r="AO88" s="485">
        <f t="shared" si="8"/>
        <v>43684</v>
      </c>
      <c r="AP88" s="1178">
        <f>INDEX(Periods!$F$21:$O$31,INDEX(Annual!EndGS,1,$E88+2)+2,$E88+2)</f>
        <v>43769</v>
      </c>
      <c r="AQ88" s="408"/>
      <c r="AR88" s="394"/>
      <c r="AS88" s="382"/>
      <c r="AT88" s="382"/>
      <c r="AU88" s="382"/>
    </row>
    <row r="89" spans="1:47" outlineLevel="3" x14ac:dyDescent="0.25">
      <c r="A89" s="382"/>
      <c r="B89" s="391"/>
      <c r="C89" s="384">
        <f t="shared" si="12"/>
        <v>4</v>
      </c>
      <c r="D89" s="408"/>
      <c r="E89" s="465">
        <v>1</v>
      </c>
      <c r="F89" s="1173">
        <f t="shared" si="6"/>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3"/>
        <v>0</v>
      </c>
      <c r="AI89" s="413">
        <f t="shared" si="14"/>
        <v>6</v>
      </c>
      <c r="AJ89" s="413">
        <f t="shared" si="15"/>
        <v>6</v>
      </c>
      <c r="AK89" s="429" t="str">
        <f t="shared" si="7"/>
        <v>Late</v>
      </c>
      <c r="AL89" s="413">
        <f t="shared" si="9"/>
        <v>49</v>
      </c>
      <c r="AM89" s="413"/>
      <c r="AN89" s="485">
        <f t="shared" si="4"/>
        <v>43572</v>
      </c>
      <c r="AO89" s="485">
        <f t="shared" si="8"/>
        <v>43684</v>
      </c>
      <c r="AP89" s="1178">
        <f>INDEX(Periods!$F$21:$O$31,INDEX(Annual!EndGS,1,$E89+2)+2,$E89+2)</f>
        <v>43769</v>
      </c>
      <c r="AQ89" s="408"/>
      <c r="AR89" s="394"/>
      <c r="AS89" s="382"/>
      <c r="AT89" s="382"/>
      <c r="AU89" s="382"/>
    </row>
    <row r="90" spans="1:47" outlineLevel="3" x14ac:dyDescent="0.25">
      <c r="A90" s="382"/>
      <c r="B90" s="391"/>
      <c r="C90" s="384">
        <f t="shared" si="12"/>
        <v>4</v>
      </c>
      <c r="D90" s="408"/>
      <c r="E90" s="465">
        <v>1</v>
      </c>
      <c r="F90" s="1173">
        <f t="shared" si="6"/>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3"/>
        <v>0.44444444444444442</v>
      </c>
      <c r="AI90" s="413">
        <f t="shared" si="14"/>
        <v>6</v>
      </c>
      <c r="AJ90" s="413">
        <f t="shared" si="15"/>
        <v>6</v>
      </c>
      <c r="AK90" s="429" t="str">
        <f t="shared" si="7"/>
        <v>Late</v>
      </c>
      <c r="AL90" s="413">
        <f t="shared" si="9"/>
        <v>69</v>
      </c>
      <c r="AM90" s="413"/>
      <c r="AN90" s="485">
        <f t="shared" si="4"/>
        <v>43572</v>
      </c>
      <c r="AO90" s="485">
        <f t="shared" si="8"/>
        <v>43684</v>
      </c>
      <c r="AP90" s="1178">
        <f>INDEX(Periods!$F$21:$O$31,INDEX(Annual!EndGS,1,$E90+2)+2,$E90+2)</f>
        <v>43769</v>
      </c>
      <c r="AQ90" s="408"/>
      <c r="AR90" s="394"/>
      <c r="AS90" s="382"/>
      <c r="AT90" s="382"/>
      <c r="AU90" s="382"/>
    </row>
    <row r="91" spans="1:47" outlineLevel="3" x14ac:dyDescent="0.25">
      <c r="A91" s="382"/>
      <c r="B91" s="391"/>
      <c r="C91" s="384">
        <f t="shared" si="12"/>
        <v>4</v>
      </c>
      <c r="D91" s="408"/>
      <c r="E91" s="465">
        <v>1</v>
      </c>
      <c r="F91" s="1173">
        <f t="shared" si="6"/>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3"/>
        <v>0</v>
      </c>
      <c r="AI91" s="413">
        <f t="shared" si="14"/>
        <v>7</v>
      </c>
      <c r="AJ91" s="413">
        <f t="shared" si="15"/>
        <v>8</v>
      </c>
      <c r="AK91" s="429" t="str">
        <f t="shared" si="7"/>
        <v>Dry</v>
      </c>
      <c r="AL91" s="413">
        <f t="shared" si="9"/>
        <v>0</v>
      </c>
      <c r="AM91" s="413"/>
      <c r="AN91" s="485">
        <f t="shared" si="4"/>
        <v>43572</v>
      </c>
      <c r="AO91" s="485">
        <f t="shared" si="8"/>
        <v>43684</v>
      </c>
      <c r="AP91" s="1178">
        <f>INDEX(Periods!$F$21:$O$31,INDEX(Annual!EndGS,1,$E91+2)+2,$E91+2)</f>
        <v>43769</v>
      </c>
      <c r="AQ91" s="408"/>
      <c r="AR91" s="394"/>
      <c r="AS91" s="382"/>
      <c r="AT91" s="382"/>
      <c r="AU91" s="382"/>
    </row>
    <row r="92" spans="1:47" outlineLevel="3" x14ac:dyDescent="0.25">
      <c r="A92" s="382"/>
      <c r="B92" s="391"/>
      <c r="C92" s="384">
        <f t="shared" si="12"/>
        <v>4</v>
      </c>
      <c r="D92" s="408"/>
      <c r="E92" s="465">
        <v>1</v>
      </c>
      <c r="F92" s="1173">
        <f t="shared" si="6"/>
        <v>43852</v>
      </c>
      <c r="G92" s="408"/>
      <c r="H92" s="429"/>
      <c r="I92" s="429"/>
      <c r="J92" s="429">
        <v>7</v>
      </c>
      <c r="K92" s="618">
        <f>Periods!H28</f>
        <v>43852</v>
      </c>
      <c r="L92" s="619">
        <f t="shared" ca="1" si="1"/>
        <v>39</v>
      </c>
      <c r="M92" s="445"/>
      <c r="N92" s="413"/>
      <c r="O92" s="989" cm="1">
        <f t="array" aca="1" ref="O92" ca="1">INDEX(O$65:O$74,$AI92,1)*(1-$AH92)+INDEX(O$65:O$74,$AJ92,1)*($AH92)</f>
        <v>350</v>
      </c>
      <c r="P92" s="989" cm="1">
        <f t="array" aca="1" ref="P92" ca="1">INDEX(P$65:P$74,$AI92,1)*(1-$AH92)+INDEX(P$65:P$74,$AJ92,1)*($AH92)</f>
        <v>1450</v>
      </c>
      <c r="Q92" s="990" cm="1">
        <f t="array" aca="1" ref="Q92" ca="1">INDEX(Q$65:Q$74,$AI92,1)*(1-$AH92)+INDEX(Q$65:Q$74,$AJ92,1)*($AH92)</f>
        <v>0.5</v>
      </c>
      <c r="R92" s="990" cm="1">
        <f t="array" aca="1" ref="R92" ca="1">INDEX(R$65:R$74,$AI92,1)*(1-$AH92)+INDEX(R$65:R$74,$AJ92,1)*($AH92)</f>
        <v>0.59250000000000003</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0</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3"/>
        <v>0</v>
      </c>
      <c r="AI92" s="413">
        <f t="shared" si="14"/>
        <v>9</v>
      </c>
      <c r="AJ92" s="413">
        <f t="shared" si="15"/>
        <v>10</v>
      </c>
      <c r="AK92" s="429" t="str">
        <f t="shared" si="7"/>
        <v>Dry</v>
      </c>
      <c r="AL92" s="413">
        <f t="shared" si="9"/>
        <v>74</v>
      </c>
      <c r="AM92" s="413"/>
      <c r="AN92" s="485">
        <f t="shared" si="4"/>
        <v>43572</v>
      </c>
      <c r="AO92" s="485">
        <f t="shared" si="8"/>
        <v>43684</v>
      </c>
      <c r="AP92" s="1178">
        <f>INDEX(Periods!$F$21:$O$31,INDEX(Annual!EndGS,1,$E92+2)+2,$E92+2)</f>
        <v>43769</v>
      </c>
      <c r="AQ92" s="408"/>
      <c r="AR92" s="394"/>
      <c r="AS92" s="382"/>
      <c r="AT92" s="382"/>
      <c r="AU92" s="382"/>
    </row>
    <row r="93" spans="1:47" outlineLevel="3" x14ac:dyDescent="0.25">
      <c r="A93" s="382"/>
      <c r="B93" s="391"/>
      <c r="C93" s="384">
        <f t="shared" si="12"/>
        <v>4</v>
      </c>
      <c r="D93" s="408"/>
      <c r="E93" s="465">
        <v>1</v>
      </c>
      <c r="F93" s="1173">
        <f t="shared" si="6"/>
        <v>43891</v>
      </c>
      <c r="G93" s="408"/>
      <c r="H93" s="429"/>
      <c r="I93" s="429"/>
      <c r="J93" s="429">
        <v>8</v>
      </c>
      <c r="K93" s="618">
        <f>Periods!H29</f>
        <v>43891</v>
      </c>
      <c r="L93" s="619">
        <f t="shared" ca="1" si="1"/>
        <v>31</v>
      </c>
      <c r="M93" s="445"/>
      <c r="N93" s="413"/>
      <c r="O93" s="989" cm="1">
        <f t="array" aca="1" ref="O93" ca="1">INDEX(O$65:O$74,$AI93,1)*(1-$AH93)+INDEX(O$65:O$74,$AJ93,1)*($AH93)</f>
        <v>233</v>
      </c>
      <c r="P93" s="989" cm="1">
        <f t="array" aca="1" ref="P93" ca="1">INDEX(P$65:P$74,$AI93,1)*(1-$AH93)+INDEX(P$65:P$74,$AJ93,1)*($AH93)</f>
        <v>865</v>
      </c>
      <c r="Q93" s="990" cm="1">
        <f t="array" aca="1" ref="Q93" ca="1">INDEX(Q$65:Q$74,$AI93,1)*(1-$AH93)+INDEX(Q$65:Q$74,$AJ93,1)*($AH93)</f>
        <v>0.48635</v>
      </c>
      <c r="R93" s="990" cm="1">
        <f t="array" aca="1" ref="R93" ca="1">INDEX(R$65:R$74,$AI93,1)*(1-$AH93)+INDEX(R$65:R$74,$AJ93,1)*($AH93)</f>
        <v>0.56520000000000004</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3.9000000000000007E-2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3"/>
        <v>0.78</v>
      </c>
      <c r="AI93" s="413">
        <f t="shared" si="14"/>
        <v>9</v>
      </c>
      <c r="AJ93" s="413">
        <f t="shared" si="15"/>
        <v>10</v>
      </c>
      <c r="AK93" s="429" t="str">
        <f t="shared" si="7"/>
        <v>Dry</v>
      </c>
      <c r="AL93" s="413">
        <f t="shared" si="9"/>
        <v>113</v>
      </c>
      <c r="AM93" s="413"/>
      <c r="AN93" s="485">
        <f t="shared" si="4"/>
        <v>43572</v>
      </c>
      <c r="AO93" s="485">
        <f t="shared" si="8"/>
        <v>43684</v>
      </c>
      <c r="AP93" s="1178">
        <f>INDEX(Periods!$F$21:$O$31,INDEX(Annual!EndGS,1,$E93+2)+2,$E93+2)</f>
        <v>43769</v>
      </c>
      <c r="AQ93" s="408"/>
      <c r="AR93" s="394"/>
      <c r="AS93" s="382"/>
      <c r="AT93" s="382"/>
      <c r="AU93" s="382"/>
    </row>
    <row r="94" spans="1:47" outlineLevel="3" x14ac:dyDescent="0.25">
      <c r="A94" s="382"/>
      <c r="B94" s="391"/>
      <c r="C94" s="384">
        <f t="shared" si="12"/>
        <v>4</v>
      </c>
      <c r="D94" s="408"/>
      <c r="E94" s="465">
        <v>1</v>
      </c>
      <c r="F94" s="1173">
        <f t="shared" si="6"/>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550.28571428571422</v>
      </c>
      <c r="Q94" s="991" cm="1">
        <f t="array" aca="1" ref="Q94" ca="1">INDEX(Q$65:Q$74,$AI94,1)*(1-$AH94)+INDEX(Q$65:Q$74,$AJ94,1)*($AH94)</f>
        <v>0.47535714285714281</v>
      </c>
      <c r="R94" s="991" cm="1">
        <f t="array" aca="1" ref="R94" ca="1">INDEX(R$65:R$74,$AI94,1)*(1-$AH94)+INDEX(R$65:R$74,$AJ94,1)*($AH94)</f>
        <v>0.54178571428571431</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0.10714285714285714</v>
      </c>
      <c r="W94" s="482"/>
      <c r="X94" s="992" cm="1">
        <f t="array" aca="1" ref="X94" ca="1">INDEX(X$65:X$74,$AI94,1)*(1-$AH94)+INDEX(X$65:X$74,$AJ94,1)*($AH94)</f>
        <v>0.71285714285714286</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3"/>
        <v>0.5714285714285714</v>
      </c>
      <c r="AI94" s="413">
        <f t="shared" si="14"/>
        <v>10</v>
      </c>
      <c r="AJ94" s="413">
        <f t="shared" si="15"/>
        <v>1</v>
      </c>
      <c r="AK94" s="429" t="str">
        <f t="shared" si="7"/>
        <v>Dry</v>
      </c>
      <c r="AL94" s="413">
        <f t="shared" si="9"/>
        <v>144</v>
      </c>
      <c r="AM94" s="413"/>
      <c r="AN94" s="485">
        <f t="shared" si="4"/>
        <v>43572</v>
      </c>
      <c r="AO94" s="485">
        <f t="shared" si="8"/>
        <v>43684</v>
      </c>
      <c r="AP94" s="1178">
        <f>INDEX(Periods!$F$21:$O$31,INDEX(Annual!EndGS,1,$E94+2)+2,$E94+2)</f>
        <v>43769</v>
      </c>
      <c r="AQ94" s="408"/>
      <c r="AR94" s="394"/>
      <c r="AS94" s="382"/>
      <c r="AT94" s="382"/>
      <c r="AU94" s="382"/>
    </row>
    <row r="95" spans="1:47" outlineLevel="2" x14ac:dyDescent="0.25">
      <c r="A95" s="382"/>
      <c r="B95" s="391"/>
      <c r="C95" s="384">
        <f t="shared" ref="C95" si="17">INT($C$29)+2</f>
        <v>3</v>
      </c>
      <c r="D95" s="408"/>
      <c r="E95" s="465">
        <v>2</v>
      </c>
      <c r="F95" s="1173">
        <f t="shared" si="6"/>
        <v>43572</v>
      </c>
      <c r="G95" s="408"/>
      <c r="H95" s="429"/>
      <c r="I95" s="659" t="s">
        <v>772</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f>INDEX(Annual!i_pasture_stage_p6z,$J95+1,ROUNDDOWN((ROW($J95)-ROW($J$65))/i_p6_len,0)+1)</f>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3"/>
        <v>0</v>
      </c>
      <c r="AI95" s="413">
        <f t="shared" si="14"/>
        <v>2</v>
      </c>
      <c r="AJ95" s="413">
        <f t="shared" si="15"/>
        <v>3</v>
      </c>
      <c r="AK95" s="429" t="str">
        <f t="shared" si="7"/>
        <v>Early</v>
      </c>
      <c r="AL95" s="413">
        <f t="shared" si="9"/>
        <v>0</v>
      </c>
      <c r="AM95" s="413"/>
      <c r="AN95" s="485">
        <f t="shared" si="4"/>
        <v>43572</v>
      </c>
      <c r="AO95" s="485">
        <f t="shared" si="8"/>
        <v>43684</v>
      </c>
      <c r="AP95" s="1178">
        <f>INDEX(Periods!$F$21:$O$31,INDEX(Annual!EndGS,1,$E95+2)+2,$E95+2)</f>
        <v>43784</v>
      </c>
      <c r="AQ95" s="408"/>
      <c r="AR95" s="394"/>
      <c r="AS95" s="382"/>
      <c r="AT95" s="382"/>
      <c r="AU95" s="382"/>
    </row>
    <row r="96" spans="1:47" outlineLevel="3" collapsed="1" x14ac:dyDescent="0.25">
      <c r="A96" s="382"/>
      <c r="B96" s="391"/>
      <c r="C96" s="384">
        <f t="shared" si="12"/>
        <v>4</v>
      </c>
      <c r="D96" s="408"/>
      <c r="E96" s="465">
        <v>2</v>
      </c>
      <c r="F96" s="1173">
        <f t="shared" si="6"/>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INDEX(Annual!i_pasture_stage_p6z,$J96+1,ROUNDDOWN((ROW($J96)-ROW($J$65))/i_p6_len,0)+1)</f>
        <v>1</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3"/>
        <v>0</v>
      </c>
      <c r="AI96" s="413">
        <f t="shared" si="14"/>
        <v>3</v>
      </c>
      <c r="AJ96" s="413">
        <f t="shared" si="15"/>
        <v>4</v>
      </c>
      <c r="AK96" s="429" t="str">
        <f t="shared" si="7"/>
        <v>Early</v>
      </c>
      <c r="AL96" s="413">
        <f t="shared" si="9"/>
        <v>21</v>
      </c>
      <c r="AM96" s="413"/>
      <c r="AN96" s="485">
        <f t="shared" si="4"/>
        <v>43572</v>
      </c>
      <c r="AO96" s="485">
        <f t="shared" si="8"/>
        <v>43684</v>
      </c>
      <c r="AP96" s="1178">
        <f>INDEX(Periods!$F$21:$O$31,INDEX(Annual!EndGS,1,$E96+2)+2,$E96+2)</f>
        <v>43784</v>
      </c>
      <c r="AQ96" s="408"/>
      <c r="AR96" s="394"/>
      <c r="AS96" s="382"/>
      <c r="AT96" s="382"/>
      <c r="AU96" s="382"/>
    </row>
    <row r="97" spans="1:47" outlineLevel="3" x14ac:dyDescent="0.25">
      <c r="A97" s="382"/>
      <c r="B97" s="391"/>
      <c r="C97" s="384">
        <f t="shared" si="12"/>
        <v>4</v>
      </c>
      <c r="D97" s="408"/>
      <c r="E97" s="465">
        <v>2</v>
      </c>
      <c r="F97" s="1173">
        <f t="shared" si="6"/>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f>INDEX(Annual!i_pasture_stage_p6z,$J97+1,ROUNDDOWN((ROW($J97)-ROW($J$65))/i_p6_len,0)+1)</f>
        <v>1</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3"/>
        <v>0.23214285714285715</v>
      </c>
      <c r="AI97" s="413">
        <f t="shared" si="14"/>
        <v>4</v>
      </c>
      <c r="AJ97" s="413">
        <f t="shared" si="15"/>
        <v>5</v>
      </c>
      <c r="AK97" s="429" t="str">
        <f t="shared" si="7"/>
        <v>Early</v>
      </c>
      <c r="AL97" s="413">
        <f t="shared" si="9"/>
        <v>56</v>
      </c>
      <c r="AM97" s="413"/>
      <c r="AN97" s="485">
        <f t="shared" ref="AN97:AN128" si="19">INDEX(i_break_date,$E97+2,1)</f>
        <v>43572</v>
      </c>
      <c r="AO97" s="485">
        <f t="shared" si="8"/>
        <v>43684</v>
      </c>
      <c r="AP97" s="1178">
        <f>INDEX(Periods!$F$21:$O$31,INDEX(Annual!EndGS,1,$E97+2)+2,$E97+2)</f>
        <v>43784</v>
      </c>
      <c r="AQ97" s="408"/>
      <c r="AR97" s="394"/>
      <c r="AS97" s="382"/>
      <c r="AT97" s="382"/>
      <c r="AU97" s="382"/>
    </row>
    <row r="98" spans="1:47" outlineLevel="3" x14ac:dyDescent="0.25">
      <c r="A98" s="382"/>
      <c r="B98" s="391"/>
      <c r="C98" s="384">
        <f t="shared" si="12"/>
        <v>4</v>
      </c>
      <c r="D98" s="408"/>
      <c r="E98" s="465">
        <v>2</v>
      </c>
      <c r="F98" s="1173">
        <f t="shared" si="6"/>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3"/>
        <v>0</v>
      </c>
      <c r="AI98" s="413">
        <f t="shared" si="14"/>
        <v>5</v>
      </c>
      <c r="AJ98" s="413">
        <f t="shared" si="15"/>
        <v>6</v>
      </c>
      <c r="AK98" s="429" t="str">
        <f t="shared" si="7"/>
        <v>Late</v>
      </c>
      <c r="AL98" s="413">
        <f t="shared" si="9"/>
        <v>0</v>
      </c>
      <c r="AM98" s="413"/>
      <c r="AN98" s="485">
        <f t="shared" si="19"/>
        <v>43572</v>
      </c>
      <c r="AO98" s="485">
        <f t="shared" si="8"/>
        <v>43684</v>
      </c>
      <c r="AP98" s="1178">
        <f>INDEX(Periods!$F$21:$O$31,INDEX(Annual!EndGS,1,$E98+2)+2,$E98+2)</f>
        <v>43784</v>
      </c>
      <c r="AQ98" s="408"/>
      <c r="AR98" s="394"/>
      <c r="AS98" s="382"/>
      <c r="AT98" s="382"/>
      <c r="AU98" s="382"/>
    </row>
    <row r="99" spans="1:47" outlineLevel="3" x14ac:dyDescent="0.25">
      <c r="A99" s="382"/>
      <c r="B99" s="391"/>
      <c r="C99" s="384">
        <f t="shared" si="12"/>
        <v>4</v>
      </c>
      <c r="D99" s="408"/>
      <c r="E99" s="465">
        <v>2</v>
      </c>
      <c r="F99" s="1173">
        <f t="shared" si="6"/>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3"/>
        <v>0</v>
      </c>
      <c r="AI99" s="413">
        <f t="shared" si="14"/>
        <v>6</v>
      </c>
      <c r="AJ99" s="413">
        <f t="shared" si="15"/>
        <v>6</v>
      </c>
      <c r="AK99" s="429" t="str">
        <f t="shared" si="7"/>
        <v>Late</v>
      </c>
      <c r="AL99" s="413">
        <f t="shared" si="9"/>
        <v>49</v>
      </c>
      <c r="AM99" s="413"/>
      <c r="AN99" s="485">
        <f t="shared" si="19"/>
        <v>43572</v>
      </c>
      <c r="AO99" s="485">
        <f t="shared" si="8"/>
        <v>43684</v>
      </c>
      <c r="AP99" s="1178">
        <f>INDEX(Periods!$F$21:$O$31,INDEX(Annual!EndGS,1,$E99+2)+2,$E99+2)</f>
        <v>43784</v>
      </c>
      <c r="AQ99" s="408"/>
      <c r="AR99" s="394"/>
      <c r="AS99" s="382"/>
      <c r="AT99" s="382"/>
      <c r="AU99" s="382"/>
    </row>
    <row r="100" spans="1:47" outlineLevel="3" x14ac:dyDescent="0.25">
      <c r="A100" s="382"/>
      <c r="B100" s="391"/>
      <c r="C100" s="384">
        <f t="shared" si="12"/>
        <v>4</v>
      </c>
      <c r="D100" s="408"/>
      <c r="E100" s="465">
        <v>2</v>
      </c>
      <c r="F100" s="1173">
        <f t="shared" si="6"/>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3"/>
        <v>0.44444444444444442</v>
      </c>
      <c r="AI100" s="413">
        <f t="shared" si="14"/>
        <v>6</v>
      </c>
      <c r="AJ100" s="413">
        <f t="shared" si="15"/>
        <v>6</v>
      </c>
      <c r="AK100" s="429" t="str">
        <f t="shared" si="7"/>
        <v>Late</v>
      </c>
      <c r="AL100" s="413">
        <f t="shared" si="9"/>
        <v>69</v>
      </c>
      <c r="AM100" s="413"/>
      <c r="AN100" s="485">
        <f t="shared" si="19"/>
        <v>43572</v>
      </c>
      <c r="AO100" s="485">
        <f t="shared" si="8"/>
        <v>43684</v>
      </c>
      <c r="AP100" s="1178">
        <f>INDEX(Periods!$F$21:$O$31,INDEX(Annual!EndGS,1,$E100+2)+2,$E100+2)</f>
        <v>43784</v>
      </c>
      <c r="AQ100" s="408"/>
      <c r="AR100" s="394"/>
      <c r="AS100" s="382"/>
      <c r="AT100" s="382"/>
      <c r="AU100" s="382"/>
    </row>
    <row r="101" spans="1:47" outlineLevel="3" x14ac:dyDescent="0.25">
      <c r="A101" s="382"/>
      <c r="B101" s="391"/>
      <c r="C101" s="384">
        <f t="shared" si="12"/>
        <v>4</v>
      </c>
      <c r="D101" s="408"/>
      <c r="E101" s="465">
        <v>2</v>
      </c>
      <c r="F101" s="1173">
        <f t="shared" si="6"/>
        <v>43784</v>
      </c>
      <c r="G101" s="408"/>
      <c r="H101" s="429"/>
      <c r="I101" s="429"/>
      <c r="J101" s="429">
        <v>6</v>
      </c>
      <c r="K101" s="618">
        <f>Periods!I27</f>
        <v>43784</v>
      </c>
      <c r="L101" s="619">
        <f t="shared" ca="1" si="18"/>
        <v>68</v>
      </c>
      <c r="M101" s="445"/>
      <c r="N101" s="413"/>
      <c r="O101" s="989" cm="1">
        <f t="array" aca="1" ref="O101" ca="1">INDEX(O$65:O$74,$AI101,1)*(1-$AH101)+INDEX(O$65:O$74,$AJ101,1)*($AH101)</f>
        <v>499.99999999999994</v>
      </c>
      <c r="P101" s="989" cm="1">
        <f t="array" aca="1" ref="P101" ca="1">INDEX(P$65:P$74,$AI101,1)*(1-$AH101)+INDEX(P$65:P$74,$AJ101,1)*($AH101)</f>
        <v>2727.4193548387098</v>
      </c>
      <c r="Q101" s="990" cm="1">
        <f t="array" aca="1" ref="Q101" ca="1">INDEX(Q$65:Q$74,$AI101,1)*(1-$AH101)+INDEX(Q$65:Q$74,$AJ101,1)*($AH101)</f>
        <v>0.54419354838709677</v>
      </c>
      <c r="R101" s="990" cm="1">
        <f t="array" aca="1" ref="R101" ca="1">INDEX(R$65:R$74,$AI101,1)*(1-$AH101)+INDEX(R$65:R$74,$AJ101,1)*($AH101)</f>
        <v>0.67072580645161295</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0.68225806451612891</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3"/>
        <v>0.19354838709677419</v>
      </c>
      <c r="AI101" s="413">
        <f t="shared" si="14"/>
        <v>7</v>
      </c>
      <c r="AJ101" s="413">
        <f t="shared" si="15"/>
        <v>8</v>
      </c>
      <c r="AK101" s="429" t="str">
        <f t="shared" si="7"/>
        <v>Dry</v>
      </c>
      <c r="AL101" s="413">
        <f t="shared" si="9"/>
        <v>6</v>
      </c>
      <c r="AM101" s="413"/>
      <c r="AN101" s="485">
        <f t="shared" si="19"/>
        <v>43572</v>
      </c>
      <c r="AO101" s="485">
        <f t="shared" si="8"/>
        <v>43684</v>
      </c>
      <c r="AP101" s="1178">
        <f>INDEX(Periods!$F$21:$O$31,INDEX(Annual!EndGS,1,$E101+2)+2,$E101+2)</f>
        <v>43784</v>
      </c>
      <c r="AQ101" s="408"/>
      <c r="AR101" s="394"/>
      <c r="AS101" s="382"/>
      <c r="AT101" s="382"/>
      <c r="AU101" s="382"/>
    </row>
    <row r="102" spans="1:47" outlineLevel="3" x14ac:dyDescent="0.25">
      <c r="A102" s="382"/>
      <c r="B102" s="391"/>
      <c r="C102" s="384">
        <f t="shared" si="12"/>
        <v>4</v>
      </c>
      <c r="D102" s="408"/>
      <c r="E102" s="465">
        <v>2</v>
      </c>
      <c r="F102" s="1173">
        <f t="shared" si="6"/>
        <v>43852</v>
      </c>
      <c r="G102" s="408"/>
      <c r="H102" s="429"/>
      <c r="I102" s="429"/>
      <c r="J102" s="429">
        <v>7</v>
      </c>
      <c r="K102" s="618">
        <f>Periods!I28</f>
        <v>43852</v>
      </c>
      <c r="L102" s="619">
        <f t="shared" ca="1" si="18"/>
        <v>39</v>
      </c>
      <c r="M102" s="445"/>
      <c r="N102" s="413"/>
      <c r="O102" s="989" cm="1">
        <f t="array" aca="1" ref="O102" ca="1">INDEX(O$65:O$74,$AI102,1)*(1-$AH102)+INDEX(O$65:O$74,$AJ102,1)*($AH102)</f>
        <v>350</v>
      </c>
      <c r="P102" s="989" cm="1">
        <f t="array" aca="1" ref="P102" ca="1">INDEX(P$65:P$74,$AI102,1)*(1-$AH102)+INDEX(P$65:P$74,$AJ102,1)*($AH102)</f>
        <v>1450</v>
      </c>
      <c r="Q102" s="990" cm="1">
        <f t="array" aca="1" ref="Q102" ca="1">INDEX(Q$65:Q$74,$AI102,1)*(1-$AH102)+INDEX(Q$65:Q$74,$AJ102,1)*($AH102)</f>
        <v>0.5</v>
      </c>
      <c r="R102" s="990" cm="1">
        <f t="array" aca="1" ref="R102" ca="1">INDEX(R$65:R$74,$AI102,1)*(1-$AH102)+INDEX(R$65:R$74,$AJ102,1)*($AH102)</f>
        <v>0.59250000000000003</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400</v>
      </c>
      <c r="AC102" s="1164" cm="1">
        <f t="array" aca="1" ref="AC102" ca="1">INDEX(AC$65:AC$74,$AI102,1)*(1-$AH102)+INDEX(AC$65:AC$74,$AJ102,1)*($AH102)</f>
        <v>400</v>
      </c>
      <c r="AD102" s="1164" cm="1">
        <f t="array" aca="1" ref="AD102" ca="1">INDEX(AD$65:AD$74,$AI102,1)*(1-$AH102)+INDEX(AD$65:AD$74,$AJ102,1)*($AH102)</f>
        <v>400</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3"/>
        <v>0</v>
      </c>
      <c r="AI102" s="413">
        <f t="shared" si="14"/>
        <v>9</v>
      </c>
      <c r="AJ102" s="413">
        <f t="shared" si="15"/>
        <v>10</v>
      </c>
      <c r="AK102" s="429" t="str">
        <f t="shared" si="7"/>
        <v>Dry</v>
      </c>
      <c r="AL102" s="413">
        <f t="shared" si="9"/>
        <v>74</v>
      </c>
      <c r="AM102" s="413"/>
      <c r="AN102" s="485">
        <f t="shared" si="19"/>
        <v>43572</v>
      </c>
      <c r="AO102" s="485">
        <f t="shared" si="8"/>
        <v>43684</v>
      </c>
      <c r="AP102" s="1178">
        <f>INDEX(Periods!$F$21:$O$31,INDEX(Annual!EndGS,1,$E102+2)+2,$E102+2)</f>
        <v>43784</v>
      </c>
      <c r="AQ102" s="408"/>
      <c r="AR102" s="394"/>
      <c r="AS102" s="382"/>
      <c r="AT102" s="382"/>
      <c r="AU102" s="382"/>
    </row>
    <row r="103" spans="1:47" outlineLevel="3" x14ac:dyDescent="0.25">
      <c r="A103" s="382"/>
      <c r="B103" s="391"/>
      <c r="C103" s="384">
        <f t="shared" si="12"/>
        <v>4</v>
      </c>
      <c r="D103" s="408"/>
      <c r="E103" s="465">
        <v>2</v>
      </c>
      <c r="F103" s="1173">
        <f t="shared" si="6"/>
        <v>43891</v>
      </c>
      <c r="G103" s="408"/>
      <c r="H103" s="429"/>
      <c r="I103" s="429"/>
      <c r="J103" s="429">
        <v>8</v>
      </c>
      <c r="K103" s="618">
        <f>Periods!I29</f>
        <v>43891</v>
      </c>
      <c r="L103" s="619">
        <f t="shared" ca="1" si="18"/>
        <v>31</v>
      </c>
      <c r="M103" s="445"/>
      <c r="N103" s="413"/>
      <c r="O103" s="989" cm="1">
        <f t="array" aca="1" ref="O103" ca="1">INDEX(O$65:O$74,$AI103,1)*(1-$AH103)+INDEX(O$65:O$74,$AJ103,1)*($AH103)</f>
        <v>233</v>
      </c>
      <c r="P103" s="989" cm="1">
        <f t="array" aca="1" ref="P103" ca="1">INDEX(P$65:P$74,$AI103,1)*(1-$AH103)+INDEX(P$65:P$74,$AJ103,1)*($AH103)</f>
        <v>865</v>
      </c>
      <c r="Q103" s="990" cm="1">
        <f t="array" aca="1" ref="Q103" ca="1">INDEX(Q$65:Q$74,$AI103,1)*(1-$AH103)+INDEX(Q$65:Q$74,$AJ103,1)*($AH103)</f>
        <v>0.48635</v>
      </c>
      <c r="R103" s="990" cm="1">
        <f t="array" aca="1" ref="R103" ca="1">INDEX(R$65:R$74,$AI103,1)*(1-$AH103)+INDEX(R$65:R$74,$AJ103,1)*($AH103)</f>
        <v>0.56520000000000004</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3.9000000000000007E-2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3"/>
        <v>0.78</v>
      </c>
      <c r="AI103" s="413">
        <f t="shared" si="14"/>
        <v>9</v>
      </c>
      <c r="AJ103" s="413">
        <f t="shared" si="15"/>
        <v>10</v>
      </c>
      <c r="AK103" s="429" t="str">
        <f t="shared" si="7"/>
        <v>Dry</v>
      </c>
      <c r="AL103" s="413">
        <f t="shared" si="9"/>
        <v>113</v>
      </c>
      <c r="AM103" s="413"/>
      <c r="AN103" s="485">
        <f t="shared" si="19"/>
        <v>43572</v>
      </c>
      <c r="AO103" s="485">
        <f t="shared" si="8"/>
        <v>43684</v>
      </c>
      <c r="AP103" s="1178">
        <f>INDEX(Periods!$F$21:$O$31,INDEX(Annual!EndGS,1,$E103+2)+2,$E103+2)</f>
        <v>43784</v>
      </c>
      <c r="AQ103" s="408"/>
      <c r="AR103" s="394"/>
      <c r="AS103" s="382"/>
      <c r="AT103" s="382"/>
      <c r="AU103" s="382"/>
    </row>
    <row r="104" spans="1:47" outlineLevel="3" x14ac:dyDescent="0.25">
      <c r="A104" s="382"/>
      <c r="B104" s="391"/>
      <c r="C104" s="384">
        <f t="shared" si="12"/>
        <v>4</v>
      </c>
      <c r="D104" s="408"/>
      <c r="E104" s="465">
        <v>2</v>
      </c>
      <c r="F104" s="1173">
        <f t="shared" si="6"/>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550.28571428571422</v>
      </c>
      <c r="Q104" s="991" cm="1">
        <f t="array" aca="1" ref="Q104" ca="1">INDEX(Q$65:Q$74,$AI104,1)*(1-$AH104)+INDEX(Q$65:Q$74,$AJ104,1)*($AH104)</f>
        <v>0.47535714285714281</v>
      </c>
      <c r="R104" s="991" cm="1">
        <f t="array" aca="1" ref="R104" ca="1">INDEX(R$65:R$74,$AI104,1)*(1-$AH104)+INDEX(R$65:R$74,$AJ104,1)*($AH104)</f>
        <v>0.54178571428571431</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0.10714285714285714</v>
      </c>
      <c r="W104" s="482"/>
      <c r="X104" s="992" cm="1">
        <f t="array" aca="1" ref="X104" ca="1">INDEX(X$65:X$74,$AI104,1)*(1-$AH104)+INDEX(X$65:X$74,$AJ104,1)*($AH104)</f>
        <v>0.71285714285714286</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3"/>
        <v>0.5714285714285714</v>
      </c>
      <c r="AI104" s="413">
        <f t="shared" si="14"/>
        <v>10</v>
      </c>
      <c r="AJ104" s="413">
        <f t="shared" si="15"/>
        <v>1</v>
      </c>
      <c r="AK104" s="429" t="str">
        <f t="shared" si="7"/>
        <v>Dry</v>
      </c>
      <c r="AL104" s="413">
        <f t="shared" si="9"/>
        <v>144</v>
      </c>
      <c r="AM104" s="413"/>
      <c r="AN104" s="485">
        <f t="shared" si="19"/>
        <v>43572</v>
      </c>
      <c r="AO104" s="485">
        <f t="shared" si="8"/>
        <v>43684</v>
      </c>
      <c r="AP104" s="1178">
        <f>INDEX(Periods!$F$21:$O$31,INDEX(Annual!EndGS,1,$E104+2)+2,$E104+2)</f>
        <v>43784</v>
      </c>
      <c r="AQ104" s="408"/>
      <c r="AR104" s="394"/>
      <c r="AS104" s="382"/>
      <c r="AT104" s="382"/>
      <c r="AU104" s="382"/>
    </row>
    <row r="105" spans="1:47" outlineLevel="2" x14ac:dyDescent="0.25">
      <c r="A105" s="382"/>
      <c r="B105" s="391"/>
      <c r="C105" s="384">
        <f t="shared" ref="C105" si="20">INT($C$29)+2</f>
        <v>3</v>
      </c>
      <c r="D105" s="408"/>
      <c r="E105" s="465">
        <v>3</v>
      </c>
      <c r="F105" s="1173">
        <f t="shared" si="6"/>
        <v>43572</v>
      </c>
      <c r="G105" s="408"/>
      <c r="H105" s="429"/>
      <c r="I105" s="659" t="s">
        <v>773</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f>INDEX(Annual!i_pasture_stage_p6z,$J105+1,ROUNDDOWN((ROW($J105)-ROW($J$65))/i_p6_len,0)+1)</f>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3"/>
        <v>0</v>
      </c>
      <c r="AI105" s="413">
        <f t="shared" si="14"/>
        <v>2</v>
      </c>
      <c r="AJ105" s="413">
        <f t="shared" si="15"/>
        <v>3</v>
      </c>
      <c r="AK105" s="429" t="str">
        <f t="shared" si="7"/>
        <v>Early</v>
      </c>
      <c r="AL105" s="413">
        <f t="shared" si="9"/>
        <v>0</v>
      </c>
      <c r="AM105" s="413"/>
      <c r="AN105" s="485">
        <f t="shared" si="19"/>
        <v>43572</v>
      </c>
      <c r="AO105" s="485">
        <f t="shared" si="8"/>
        <v>43684</v>
      </c>
      <c r="AP105" s="1178">
        <f>INDEX(Periods!$F$21:$O$31,INDEX(Annual!EndGS,1,$E105+2)+2,$E105+2)</f>
        <v>43766</v>
      </c>
      <c r="AQ105" s="408"/>
      <c r="AR105" s="394"/>
      <c r="AS105" s="382"/>
      <c r="AT105" s="382"/>
      <c r="AU105" s="382"/>
    </row>
    <row r="106" spans="1:47" outlineLevel="3" collapsed="1" x14ac:dyDescent="0.25">
      <c r="A106" s="382"/>
      <c r="B106" s="391"/>
      <c r="C106" s="384">
        <f t="shared" si="12"/>
        <v>4</v>
      </c>
      <c r="D106" s="408"/>
      <c r="E106" s="465">
        <v>3</v>
      </c>
      <c r="F106" s="1173">
        <f t="shared" si="6"/>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INDEX(Annual!i_pasture_stage_p6z,$J106+1,ROUNDDOWN((ROW($J106)-ROW($J$65))/i_p6_len,0)+1)</f>
        <v>1</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3"/>
        <v>0</v>
      </c>
      <c r="AI106" s="413">
        <f t="shared" si="14"/>
        <v>3</v>
      </c>
      <c r="AJ106" s="413">
        <f t="shared" si="15"/>
        <v>4</v>
      </c>
      <c r="AK106" s="429" t="str">
        <f t="shared" si="7"/>
        <v>Early</v>
      </c>
      <c r="AL106" s="413">
        <f t="shared" si="9"/>
        <v>21</v>
      </c>
      <c r="AM106" s="413"/>
      <c r="AN106" s="485">
        <f t="shared" si="19"/>
        <v>43572</v>
      </c>
      <c r="AO106" s="485">
        <f t="shared" si="8"/>
        <v>43684</v>
      </c>
      <c r="AP106" s="1178">
        <f>INDEX(Periods!$F$21:$O$31,INDEX(Annual!EndGS,1,$E106+2)+2,$E106+2)</f>
        <v>43766</v>
      </c>
      <c r="AQ106" s="408"/>
      <c r="AR106" s="394"/>
      <c r="AS106" s="382"/>
      <c r="AT106" s="382"/>
      <c r="AU106" s="382"/>
    </row>
    <row r="107" spans="1:47" outlineLevel="3" x14ac:dyDescent="0.25">
      <c r="A107" s="382"/>
      <c r="B107" s="391"/>
      <c r="C107" s="384">
        <f t="shared" si="12"/>
        <v>4</v>
      </c>
      <c r="D107" s="408"/>
      <c r="E107" s="465">
        <v>3</v>
      </c>
      <c r="F107" s="1173">
        <f t="shared" si="6"/>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f>INDEX(Annual!i_pasture_stage_p6z,$J107+1,ROUNDDOWN((ROW($J107)-ROW($J$65))/i_p6_len,0)+1)</f>
        <v>1</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3"/>
        <v>0.23214285714285715</v>
      </c>
      <c r="AI107" s="413">
        <f t="shared" si="14"/>
        <v>4</v>
      </c>
      <c r="AJ107" s="413">
        <f t="shared" si="15"/>
        <v>5</v>
      </c>
      <c r="AK107" s="429" t="str">
        <f t="shared" si="7"/>
        <v>Early</v>
      </c>
      <c r="AL107" s="413">
        <f t="shared" si="9"/>
        <v>56</v>
      </c>
      <c r="AM107" s="413"/>
      <c r="AN107" s="485">
        <f t="shared" si="19"/>
        <v>43572</v>
      </c>
      <c r="AO107" s="485">
        <f t="shared" si="8"/>
        <v>43684</v>
      </c>
      <c r="AP107" s="1178">
        <f>INDEX(Periods!$F$21:$O$31,INDEX(Annual!EndGS,1,$E107+2)+2,$E107+2)</f>
        <v>43766</v>
      </c>
      <c r="AQ107" s="408"/>
      <c r="AR107" s="394"/>
      <c r="AS107" s="382"/>
      <c r="AT107" s="382"/>
      <c r="AU107" s="382"/>
    </row>
    <row r="108" spans="1:47" outlineLevel="3" x14ac:dyDescent="0.25">
      <c r="A108" s="382"/>
      <c r="B108" s="391"/>
      <c r="C108" s="384">
        <f t="shared" si="12"/>
        <v>4</v>
      </c>
      <c r="D108" s="408"/>
      <c r="E108" s="465">
        <v>3</v>
      </c>
      <c r="F108" s="1173">
        <f t="shared" si="6"/>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3"/>
        <v>0</v>
      </c>
      <c r="AI108" s="413">
        <f t="shared" si="14"/>
        <v>5</v>
      </c>
      <c r="AJ108" s="413">
        <f t="shared" si="15"/>
        <v>6</v>
      </c>
      <c r="AK108" s="429" t="str">
        <f t="shared" si="7"/>
        <v>Late</v>
      </c>
      <c r="AL108" s="413">
        <f t="shared" si="9"/>
        <v>0</v>
      </c>
      <c r="AM108" s="413"/>
      <c r="AN108" s="485">
        <f t="shared" si="19"/>
        <v>43572</v>
      </c>
      <c r="AO108" s="485">
        <f t="shared" si="8"/>
        <v>43684</v>
      </c>
      <c r="AP108" s="1178">
        <f>INDEX(Periods!$F$21:$O$31,INDEX(Annual!EndGS,1,$E108+2)+2,$E108+2)</f>
        <v>43766</v>
      </c>
      <c r="AQ108" s="408"/>
      <c r="AR108" s="394"/>
      <c r="AS108" s="382"/>
      <c r="AT108" s="382"/>
      <c r="AU108" s="382"/>
    </row>
    <row r="109" spans="1:47" outlineLevel="3" x14ac:dyDescent="0.25">
      <c r="A109" s="382"/>
      <c r="B109" s="391"/>
      <c r="C109" s="384">
        <f t="shared" si="12"/>
        <v>4</v>
      </c>
      <c r="D109" s="408"/>
      <c r="E109" s="465">
        <v>3</v>
      </c>
      <c r="F109" s="1173">
        <f t="shared" si="6"/>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3"/>
        <v>0</v>
      </c>
      <c r="AI109" s="413">
        <f t="shared" si="14"/>
        <v>6</v>
      </c>
      <c r="AJ109" s="413">
        <f t="shared" si="15"/>
        <v>6</v>
      </c>
      <c r="AK109" s="429" t="str">
        <f t="shared" si="7"/>
        <v>Late</v>
      </c>
      <c r="AL109" s="413">
        <f t="shared" si="9"/>
        <v>49</v>
      </c>
      <c r="AM109" s="413"/>
      <c r="AN109" s="485">
        <f t="shared" si="19"/>
        <v>43572</v>
      </c>
      <c r="AO109" s="485">
        <f t="shared" si="8"/>
        <v>43684</v>
      </c>
      <c r="AP109" s="1178">
        <f>INDEX(Periods!$F$21:$O$31,INDEX(Annual!EndGS,1,$E109+2)+2,$E109+2)</f>
        <v>43766</v>
      </c>
      <c r="AQ109" s="408"/>
      <c r="AR109" s="394"/>
      <c r="AS109" s="382"/>
      <c r="AT109" s="382"/>
      <c r="AU109" s="382"/>
    </row>
    <row r="110" spans="1:47" outlineLevel="3" x14ac:dyDescent="0.25">
      <c r="A110" s="382"/>
      <c r="B110" s="391"/>
      <c r="C110" s="384">
        <f t="shared" si="12"/>
        <v>4</v>
      </c>
      <c r="D110" s="408"/>
      <c r="E110" s="465">
        <v>3</v>
      </c>
      <c r="F110" s="1173">
        <f t="shared" si="6"/>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3"/>
        <v>0.44444444444444442</v>
      </c>
      <c r="AI110" s="413">
        <f t="shared" si="14"/>
        <v>6</v>
      </c>
      <c r="AJ110" s="413">
        <f t="shared" si="15"/>
        <v>6</v>
      </c>
      <c r="AK110" s="429" t="str">
        <f t="shared" si="7"/>
        <v>Late</v>
      </c>
      <c r="AL110" s="413">
        <f t="shared" si="9"/>
        <v>69</v>
      </c>
      <c r="AM110" s="413"/>
      <c r="AN110" s="485">
        <f t="shared" si="19"/>
        <v>43572</v>
      </c>
      <c r="AO110" s="485">
        <f t="shared" si="8"/>
        <v>43684</v>
      </c>
      <c r="AP110" s="1178">
        <f>INDEX(Periods!$F$21:$O$31,INDEX(Annual!EndGS,1,$E110+2)+2,$E110+2)</f>
        <v>43766</v>
      </c>
      <c r="AQ110" s="408"/>
      <c r="AR110" s="394"/>
      <c r="AS110" s="382"/>
      <c r="AT110" s="382"/>
      <c r="AU110" s="382"/>
    </row>
    <row r="111" spans="1:47" outlineLevel="3" x14ac:dyDescent="0.25">
      <c r="A111" s="382"/>
      <c r="B111" s="391"/>
      <c r="C111" s="384">
        <f t="shared" si="12"/>
        <v>4</v>
      </c>
      <c r="D111" s="408"/>
      <c r="E111" s="465">
        <v>3</v>
      </c>
      <c r="F111" s="1173">
        <f t="shared" si="6"/>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3"/>
        <v>0</v>
      </c>
      <c r="AI111" s="413">
        <f t="shared" si="14"/>
        <v>7</v>
      </c>
      <c r="AJ111" s="413">
        <f t="shared" si="15"/>
        <v>8</v>
      </c>
      <c r="AK111" s="429" t="str">
        <f t="shared" si="7"/>
        <v>Dry</v>
      </c>
      <c r="AL111" s="413">
        <f t="shared" si="9"/>
        <v>0</v>
      </c>
      <c r="AM111" s="413"/>
      <c r="AN111" s="485">
        <f t="shared" si="19"/>
        <v>43572</v>
      </c>
      <c r="AO111" s="485">
        <f t="shared" si="8"/>
        <v>43684</v>
      </c>
      <c r="AP111" s="1178">
        <f>INDEX(Periods!$F$21:$O$31,INDEX(Annual!EndGS,1,$E111+2)+2,$E111+2)</f>
        <v>43766</v>
      </c>
      <c r="AQ111" s="408"/>
      <c r="AR111" s="394"/>
      <c r="AS111" s="382"/>
      <c r="AT111" s="382"/>
      <c r="AU111" s="382"/>
    </row>
    <row r="112" spans="1:47" outlineLevel="3" x14ac:dyDescent="0.25">
      <c r="A112" s="382"/>
      <c r="B112" s="391"/>
      <c r="C112" s="384">
        <f t="shared" si="12"/>
        <v>4</v>
      </c>
      <c r="D112" s="408"/>
      <c r="E112" s="465">
        <v>3</v>
      </c>
      <c r="F112" s="1173">
        <f t="shared" si="6"/>
        <v>43852</v>
      </c>
      <c r="G112" s="408"/>
      <c r="H112" s="429"/>
      <c r="I112" s="429"/>
      <c r="J112" s="429">
        <v>7</v>
      </c>
      <c r="K112" s="618">
        <f>Periods!J28</f>
        <v>43852</v>
      </c>
      <c r="L112" s="619">
        <f t="shared" ca="1" si="18"/>
        <v>39</v>
      </c>
      <c r="M112" s="445"/>
      <c r="N112" s="413"/>
      <c r="O112" s="989" cm="1">
        <f t="array" aca="1" ref="O112" ca="1">INDEX(O$65:O$74,$AI112,1)*(1-$AH112)+INDEX(O$65:O$74,$AJ112,1)*($AH112)</f>
        <v>350</v>
      </c>
      <c r="P112" s="989" cm="1">
        <f t="array" aca="1" ref="P112" ca="1">INDEX(P$65:P$74,$AI112,1)*(1-$AH112)+INDEX(P$65:P$74,$AJ112,1)*($AH112)</f>
        <v>1450</v>
      </c>
      <c r="Q112" s="990" cm="1">
        <f t="array" aca="1" ref="Q112" ca="1">INDEX(Q$65:Q$74,$AI112,1)*(1-$AH112)+INDEX(Q$65:Q$74,$AJ112,1)*($AH112)</f>
        <v>0.5</v>
      </c>
      <c r="R112" s="990" cm="1">
        <f t="array" aca="1" ref="R112" ca="1">INDEX(R$65:R$74,$AI112,1)*(1-$AH112)+INDEX(R$65:R$74,$AJ112,1)*($AH112)</f>
        <v>0.59250000000000003</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0</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3"/>
        <v>0</v>
      </c>
      <c r="AI112" s="413">
        <f t="shared" si="14"/>
        <v>9</v>
      </c>
      <c r="AJ112" s="413">
        <f t="shared" si="15"/>
        <v>10</v>
      </c>
      <c r="AK112" s="429" t="str">
        <f t="shared" si="7"/>
        <v>Dry</v>
      </c>
      <c r="AL112" s="413">
        <f t="shared" si="9"/>
        <v>74</v>
      </c>
      <c r="AM112" s="413"/>
      <c r="AN112" s="485">
        <f t="shared" si="19"/>
        <v>43572</v>
      </c>
      <c r="AO112" s="485">
        <f t="shared" si="8"/>
        <v>43684</v>
      </c>
      <c r="AP112" s="1178">
        <f>INDEX(Periods!$F$21:$O$31,INDEX(Annual!EndGS,1,$E112+2)+2,$E112+2)</f>
        <v>43766</v>
      </c>
      <c r="AQ112" s="408"/>
      <c r="AR112" s="394"/>
      <c r="AS112" s="382"/>
      <c r="AT112" s="382"/>
      <c r="AU112" s="382"/>
    </row>
    <row r="113" spans="1:47" outlineLevel="3" x14ac:dyDescent="0.25">
      <c r="A113" s="382"/>
      <c r="B113" s="391"/>
      <c r="C113" s="384">
        <f t="shared" si="12"/>
        <v>4</v>
      </c>
      <c r="D113" s="408"/>
      <c r="E113" s="465">
        <v>3</v>
      </c>
      <c r="F113" s="1173">
        <f t="shared" si="6"/>
        <v>43891</v>
      </c>
      <c r="G113" s="408"/>
      <c r="H113" s="429"/>
      <c r="I113" s="429"/>
      <c r="J113" s="429">
        <v>8</v>
      </c>
      <c r="K113" s="618">
        <f>Periods!J29</f>
        <v>43891</v>
      </c>
      <c r="L113" s="619">
        <f t="shared" ca="1" si="18"/>
        <v>31</v>
      </c>
      <c r="M113" s="445"/>
      <c r="N113" s="413"/>
      <c r="O113" s="989" cm="1">
        <f t="array" aca="1" ref="O113" ca="1">INDEX(O$65:O$74,$AI113,1)*(1-$AH113)+INDEX(O$65:O$74,$AJ113,1)*($AH113)</f>
        <v>233</v>
      </c>
      <c r="P113" s="989" cm="1">
        <f t="array" aca="1" ref="P113" ca="1">INDEX(P$65:P$74,$AI113,1)*(1-$AH113)+INDEX(P$65:P$74,$AJ113,1)*($AH113)</f>
        <v>865</v>
      </c>
      <c r="Q113" s="990" cm="1">
        <f t="array" aca="1" ref="Q113" ca="1">INDEX(Q$65:Q$74,$AI113,1)*(1-$AH113)+INDEX(Q$65:Q$74,$AJ113,1)*($AH113)</f>
        <v>0.48635</v>
      </c>
      <c r="R113" s="990" cm="1">
        <f t="array" aca="1" ref="R113" ca="1">INDEX(R$65:R$74,$AI113,1)*(1-$AH113)+INDEX(R$65:R$74,$AJ113,1)*($AH113)</f>
        <v>0.56520000000000004</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3.9000000000000007E-2</v>
      </c>
      <c r="W113" s="413"/>
      <c r="X113" s="989" cm="1">
        <f t="array" aca="1" ref="X113" ca="1">INDEX(X$65:X$74,$AI113,1)*(1-$AH113)+INDEX(X$65:X$74,$AJ113,1)*($AH113)</f>
        <v>0.33</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3"/>
        <v>0.78</v>
      </c>
      <c r="AI113" s="413">
        <f t="shared" si="14"/>
        <v>9</v>
      </c>
      <c r="AJ113" s="413">
        <f t="shared" si="15"/>
        <v>10</v>
      </c>
      <c r="AK113" s="429" t="str">
        <f t="shared" si="7"/>
        <v>Dry</v>
      </c>
      <c r="AL113" s="413">
        <f t="shared" si="9"/>
        <v>113</v>
      </c>
      <c r="AM113" s="413"/>
      <c r="AN113" s="485">
        <f t="shared" si="19"/>
        <v>43572</v>
      </c>
      <c r="AO113" s="485">
        <f t="shared" si="8"/>
        <v>43684</v>
      </c>
      <c r="AP113" s="1178">
        <f>INDEX(Periods!$F$21:$O$31,INDEX(Annual!EndGS,1,$E113+2)+2,$E113+2)</f>
        <v>43766</v>
      </c>
      <c r="AQ113" s="408"/>
      <c r="AR113" s="394"/>
      <c r="AS113" s="382"/>
      <c r="AT113" s="382"/>
      <c r="AU113" s="382"/>
    </row>
    <row r="114" spans="1:47" outlineLevel="3" x14ac:dyDescent="0.25">
      <c r="A114" s="382"/>
      <c r="B114" s="391"/>
      <c r="C114" s="384">
        <f t="shared" si="12"/>
        <v>4</v>
      </c>
      <c r="D114" s="408"/>
      <c r="E114" s="465">
        <v>3</v>
      </c>
      <c r="F114" s="1173">
        <f t="shared" si="6"/>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550.28571428571422</v>
      </c>
      <c r="Q114" s="991" cm="1">
        <f t="array" aca="1" ref="Q114" ca="1">INDEX(Q$65:Q$74,$AI114,1)*(1-$AH114)+INDEX(Q$65:Q$74,$AJ114,1)*($AH114)</f>
        <v>0.47535714285714281</v>
      </c>
      <c r="R114" s="991" cm="1">
        <f t="array" aca="1" ref="R114" ca="1">INDEX(R$65:R$74,$AI114,1)*(1-$AH114)+INDEX(R$65:R$74,$AJ114,1)*($AH114)</f>
        <v>0.54178571428571431</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0.10714285714285714</v>
      </c>
      <c r="W114" s="482"/>
      <c r="X114" s="992" cm="1">
        <f t="array" aca="1" ref="X114" ca="1">INDEX(X$65:X$74,$AI114,1)*(1-$AH114)+INDEX(X$65:X$74,$AJ114,1)*($AH114)</f>
        <v>0.71285714285714286</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3"/>
        <v>0.5714285714285714</v>
      </c>
      <c r="AI114" s="413">
        <f t="shared" si="14"/>
        <v>10</v>
      </c>
      <c r="AJ114" s="413">
        <f t="shared" si="15"/>
        <v>1</v>
      </c>
      <c r="AK114" s="429" t="str">
        <f t="shared" si="7"/>
        <v>Dry</v>
      </c>
      <c r="AL114" s="413">
        <f t="shared" si="9"/>
        <v>144</v>
      </c>
      <c r="AM114" s="413"/>
      <c r="AN114" s="485">
        <f t="shared" si="19"/>
        <v>43572</v>
      </c>
      <c r="AO114" s="485">
        <f t="shared" si="8"/>
        <v>43684</v>
      </c>
      <c r="AP114" s="1178">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3">
        <f t="shared" si="6"/>
        <v>43936</v>
      </c>
      <c r="G115" s="408"/>
      <c r="H115" s="429"/>
      <c r="I115" s="659" t="s">
        <v>774</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438</v>
      </c>
      <c r="Q115" s="990" cm="1">
        <f t="array" aca="1" ref="Q115" ca="1">INDEX(Q$65:Q$74,$AI115,1)*(1-$AH115)+INDEX(Q$65:Q$74,$AJ115,1)*($AH115)</f>
        <v>0.47</v>
      </c>
      <c r="R115" s="990" cm="1">
        <f t="array" aca="1" ref="R115" ca="1">INDEX(R$65:R$74,$AI115,1)*(1-$AH115)+INDEX(R$65:R$74,$AJ115,1)*($AH115)</f>
        <v>0.53</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0.15</v>
      </c>
      <c r="W115" s="662"/>
      <c r="X115" s="988" cm="1">
        <f t="array" aca="1" ref="X115" ca="1">INDEX(X$65:X$74,$AI115,1)*(1-$AH115)+INDEX(X$65:X$74,$AJ115,1)*($AH115)</f>
        <v>1</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3"/>
        <v>0</v>
      </c>
      <c r="AI115" s="413">
        <f t="shared" si="14"/>
        <v>1</v>
      </c>
      <c r="AJ115" s="413">
        <f t="shared" si="15"/>
        <v>1</v>
      </c>
      <c r="AK115" s="429" t="str">
        <f t="shared" si="7"/>
        <v>Dry</v>
      </c>
      <c r="AL115" s="413">
        <f t="shared" si="9"/>
        <v>158</v>
      </c>
      <c r="AM115" s="413"/>
      <c r="AN115" s="485">
        <f t="shared" si="19"/>
        <v>43593</v>
      </c>
      <c r="AO115" s="485">
        <f t="shared" si="8"/>
        <v>43684</v>
      </c>
      <c r="AP115" s="1178">
        <f>INDEX(Periods!$F$21:$O$31,INDEX(Annual!EndGS,1,$E115+2)+2,$E115+2)</f>
        <v>43789</v>
      </c>
      <c r="AQ115" s="408"/>
      <c r="AR115" s="394"/>
      <c r="AS115" s="382"/>
      <c r="AT115" s="382"/>
      <c r="AU115" s="382"/>
    </row>
    <row r="116" spans="1:47" outlineLevel="3" collapsed="1" x14ac:dyDescent="0.25">
      <c r="A116" s="382"/>
      <c r="B116" s="391"/>
      <c r="C116" s="384">
        <f t="shared" si="12"/>
        <v>4</v>
      </c>
      <c r="D116" s="408"/>
      <c r="E116" s="465">
        <v>4</v>
      </c>
      <c r="F116" s="1173">
        <f t="shared" si="6"/>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INDEX(Annual!i_pasture_stage_p6z,$J116+1,ROUNDDOWN((ROW($J116)-ROW($J$65))/i_p6_len,0)+1)</f>
        <v>0</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3"/>
        <v>0</v>
      </c>
      <c r="AI116" s="413">
        <f t="shared" si="14"/>
        <v>2</v>
      </c>
      <c r="AJ116" s="413">
        <f t="shared" si="15"/>
        <v>3</v>
      </c>
      <c r="AK116" s="429" t="str">
        <f t="shared" si="7"/>
        <v>Early</v>
      </c>
      <c r="AL116" s="413">
        <f t="shared" si="9"/>
        <v>0</v>
      </c>
      <c r="AM116" s="413"/>
      <c r="AN116" s="485">
        <f t="shared" si="19"/>
        <v>43593</v>
      </c>
      <c r="AO116" s="485">
        <f t="shared" si="8"/>
        <v>43684</v>
      </c>
      <c r="AP116" s="1178">
        <f>INDEX(Periods!$F$21:$O$31,INDEX(Annual!EndGS,1,$E116+2)+2,$E116+2)</f>
        <v>43789</v>
      </c>
      <c r="AQ116" s="408"/>
      <c r="AR116" s="394"/>
      <c r="AS116" s="382"/>
      <c r="AT116" s="382"/>
      <c r="AU116" s="382"/>
    </row>
    <row r="117" spans="1:47" outlineLevel="3" x14ac:dyDescent="0.25">
      <c r="A117" s="382"/>
      <c r="B117" s="391"/>
      <c r="C117" s="384">
        <f t="shared" si="12"/>
        <v>4</v>
      </c>
      <c r="D117" s="408"/>
      <c r="E117" s="465">
        <v>4</v>
      </c>
      <c r="F117" s="1173">
        <f t="shared" si="6"/>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INDEX(Annual!i_pasture_stage_p6z,$J117+1,ROUNDDOWN((ROW($J117)-ROW($J$65))/i_p6_len,0)+1)</f>
        <v>1</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3"/>
        <v>0.63636363636363635</v>
      </c>
      <c r="AI117" s="413">
        <f t="shared" si="14"/>
        <v>3</v>
      </c>
      <c r="AJ117" s="413">
        <f t="shared" si="15"/>
        <v>4</v>
      </c>
      <c r="AK117" s="429" t="str">
        <f t="shared" si="7"/>
        <v>Early</v>
      </c>
      <c r="AL117" s="413">
        <f t="shared" si="9"/>
        <v>35</v>
      </c>
      <c r="AM117" s="413"/>
      <c r="AN117" s="485">
        <f t="shared" si="19"/>
        <v>43593</v>
      </c>
      <c r="AO117" s="485">
        <f t="shared" si="8"/>
        <v>43684</v>
      </c>
      <c r="AP117" s="1178">
        <f>INDEX(Periods!$F$21:$O$31,INDEX(Annual!EndGS,1,$E117+2)+2,$E117+2)</f>
        <v>43789</v>
      </c>
      <c r="AQ117" s="408"/>
      <c r="AR117" s="394"/>
      <c r="AS117" s="382"/>
      <c r="AT117" s="382"/>
      <c r="AU117" s="382"/>
    </row>
    <row r="118" spans="1:47" outlineLevel="3" x14ac:dyDescent="0.25">
      <c r="A118" s="382"/>
      <c r="B118" s="391"/>
      <c r="C118" s="384">
        <f t="shared" si="12"/>
        <v>4</v>
      </c>
      <c r="D118" s="408"/>
      <c r="E118" s="465">
        <v>4</v>
      </c>
      <c r="F118" s="1173">
        <f t="shared" si="6"/>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f>INDEX(Annual!i_pasture_stage_p6z,$J118+1,ROUNDDOWN((ROW($J118)-ROW($J$65))/i_p6_len,0)+1)</f>
        <v>1</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3"/>
        <v>0</v>
      </c>
      <c r="AI118" s="413">
        <f t="shared" si="14"/>
        <v>5</v>
      </c>
      <c r="AJ118" s="413">
        <f t="shared" si="15"/>
        <v>6</v>
      </c>
      <c r="AK118" s="429" t="str">
        <f t="shared" si="7"/>
        <v>Late</v>
      </c>
      <c r="AL118" s="413">
        <f t="shared" si="9"/>
        <v>0</v>
      </c>
      <c r="AM118" s="413"/>
      <c r="AN118" s="485">
        <f t="shared" si="19"/>
        <v>43593</v>
      </c>
      <c r="AO118" s="485">
        <f t="shared" si="8"/>
        <v>43684</v>
      </c>
      <c r="AP118" s="1178">
        <f>INDEX(Periods!$F$21:$O$31,INDEX(Annual!EndGS,1,$E118+2)+2,$E118+2)</f>
        <v>43789</v>
      </c>
      <c r="AQ118" s="408"/>
      <c r="AR118" s="394"/>
      <c r="AS118" s="382"/>
      <c r="AT118" s="382"/>
      <c r="AU118" s="382"/>
    </row>
    <row r="119" spans="1:47" outlineLevel="3" x14ac:dyDescent="0.25">
      <c r="A119" s="382"/>
      <c r="B119" s="391"/>
      <c r="C119" s="384">
        <f t="shared" si="12"/>
        <v>4</v>
      </c>
      <c r="D119" s="408"/>
      <c r="E119" s="465">
        <v>4</v>
      </c>
      <c r="F119" s="1173">
        <f t="shared" si="6"/>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3"/>
        <v>0</v>
      </c>
      <c r="AI119" s="413">
        <f t="shared" si="14"/>
        <v>6</v>
      </c>
      <c r="AJ119" s="413">
        <f t="shared" si="15"/>
        <v>6</v>
      </c>
      <c r="AK119" s="429" t="str">
        <f t="shared" si="7"/>
        <v>Late</v>
      </c>
      <c r="AL119" s="413">
        <f t="shared" si="9"/>
        <v>49</v>
      </c>
      <c r="AM119" s="413"/>
      <c r="AN119" s="485">
        <f t="shared" si="19"/>
        <v>43593</v>
      </c>
      <c r="AO119" s="485">
        <f t="shared" si="8"/>
        <v>43684</v>
      </c>
      <c r="AP119" s="1178">
        <f>INDEX(Periods!$F$21:$O$31,INDEX(Annual!EndGS,1,$E119+2)+2,$E119+2)</f>
        <v>43789</v>
      </c>
      <c r="AQ119" s="408"/>
      <c r="AR119" s="394"/>
      <c r="AS119" s="382"/>
      <c r="AT119" s="382"/>
      <c r="AU119" s="382"/>
    </row>
    <row r="120" spans="1:47" outlineLevel="3" x14ac:dyDescent="0.25">
      <c r="A120" s="382"/>
      <c r="B120" s="391"/>
      <c r="C120" s="384">
        <f t="shared" si="12"/>
        <v>4</v>
      </c>
      <c r="D120" s="408"/>
      <c r="E120" s="465">
        <v>4</v>
      </c>
      <c r="F120" s="1173">
        <f t="shared" si="6"/>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3"/>
        <v>0.44444444444444442</v>
      </c>
      <c r="AI120" s="413">
        <f t="shared" si="14"/>
        <v>6</v>
      </c>
      <c r="AJ120" s="413">
        <f t="shared" si="15"/>
        <v>6</v>
      </c>
      <c r="AK120" s="429" t="str">
        <f t="shared" si="7"/>
        <v>Late</v>
      </c>
      <c r="AL120" s="413">
        <f t="shared" si="9"/>
        <v>69</v>
      </c>
      <c r="AM120" s="413"/>
      <c r="AN120" s="485">
        <f t="shared" si="19"/>
        <v>43593</v>
      </c>
      <c r="AO120" s="485">
        <f t="shared" si="8"/>
        <v>43684</v>
      </c>
      <c r="AP120" s="1178">
        <f>INDEX(Periods!$F$21:$O$31,INDEX(Annual!EndGS,1,$E120+2)+2,$E120+2)</f>
        <v>43789</v>
      </c>
      <c r="AQ120" s="408"/>
      <c r="AR120" s="394"/>
      <c r="AS120" s="382"/>
      <c r="AT120" s="382"/>
      <c r="AU120" s="382"/>
    </row>
    <row r="121" spans="1:47" outlineLevel="3" x14ac:dyDescent="0.25">
      <c r="A121" s="382"/>
      <c r="B121" s="391"/>
      <c r="C121" s="384">
        <f t="shared" si="12"/>
        <v>4</v>
      </c>
      <c r="D121" s="408"/>
      <c r="E121" s="465">
        <v>4</v>
      </c>
      <c r="F121" s="1173">
        <f t="shared" si="6"/>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2666.9354838709678</v>
      </c>
      <c r="Q121" s="990" cm="1">
        <f t="array" aca="1" ref="Q121" ca="1">INDEX(Q$65:Q$74,$AI121,1)*(1-$AH121)+INDEX(Q$65:Q$74,$AJ121,1)*($AH121)</f>
        <v>0.53935483870967749</v>
      </c>
      <c r="R121" s="990" cm="1">
        <f t="array" aca="1" ref="R121" ca="1">INDEX(R$65:R$74,$AI121,1)*(1-$AH121)+INDEX(R$65:R$74,$AJ121,1)*($AH121)</f>
        <v>0.66508064516129028</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0.62580645161290327</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3"/>
        <v>0.35483870967741937</v>
      </c>
      <c r="AI121" s="413">
        <f t="shared" si="14"/>
        <v>7</v>
      </c>
      <c r="AJ121" s="413">
        <f t="shared" si="15"/>
        <v>8</v>
      </c>
      <c r="AK121" s="429" t="str">
        <f t="shared" si="7"/>
        <v>Dry</v>
      </c>
      <c r="AL121" s="413">
        <f t="shared" si="9"/>
        <v>11</v>
      </c>
      <c r="AM121" s="413"/>
      <c r="AN121" s="485">
        <f t="shared" si="19"/>
        <v>43593</v>
      </c>
      <c r="AO121" s="485">
        <f t="shared" si="8"/>
        <v>43684</v>
      </c>
      <c r="AP121" s="1178">
        <f>INDEX(Periods!$F$21:$O$31,INDEX(Annual!EndGS,1,$E121+2)+2,$E121+2)</f>
        <v>43789</v>
      </c>
      <c r="AQ121" s="408"/>
      <c r="AR121" s="394"/>
      <c r="AS121" s="382"/>
      <c r="AT121" s="382"/>
      <c r="AU121" s="382"/>
    </row>
    <row r="122" spans="1:47" outlineLevel="3" x14ac:dyDescent="0.25">
      <c r="A122" s="382"/>
      <c r="B122" s="391"/>
      <c r="C122" s="384">
        <f t="shared" si="12"/>
        <v>4</v>
      </c>
      <c r="D122" s="408"/>
      <c r="E122" s="465">
        <v>4</v>
      </c>
      <c r="F122" s="1173">
        <f t="shared" si="6"/>
        <v>43852</v>
      </c>
      <c r="G122" s="408"/>
      <c r="H122" s="429"/>
      <c r="I122" s="429"/>
      <c r="J122" s="429">
        <v>7</v>
      </c>
      <c r="K122" s="618">
        <f>Periods!K28</f>
        <v>43852</v>
      </c>
      <c r="L122" s="619">
        <f t="shared" ca="1" si="18"/>
        <v>39</v>
      </c>
      <c r="M122" s="445"/>
      <c r="N122" s="413"/>
      <c r="O122" s="989" cm="1">
        <f t="array" aca="1" ref="O122" ca="1">INDEX(O$65:O$74,$AI122,1)*(1-$AH122)+INDEX(O$65:O$74,$AJ122,1)*($AH122)</f>
        <v>350</v>
      </c>
      <c r="P122" s="989" cm="1">
        <f t="array" aca="1" ref="P122" ca="1">INDEX(P$65:P$74,$AI122,1)*(1-$AH122)+INDEX(P$65:P$74,$AJ122,1)*($AH122)</f>
        <v>1450</v>
      </c>
      <c r="Q122" s="990" cm="1">
        <f t="array" aca="1" ref="Q122" ca="1">INDEX(Q$65:Q$74,$AI122,1)*(1-$AH122)+INDEX(Q$65:Q$74,$AJ122,1)*($AH122)</f>
        <v>0.5</v>
      </c>
      <c r="R122" s="990" cm="1">
        <f t="array" aca="1" ref="R122" ca="1">INDEX(R$65:R$74,$AI122,1)*(1-$AH122)+INDEX(R$65:R$74,$AJ122,1)*($AH122)</f>
        <v>0.59250000000000003</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0.33</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400</v>
      </c>
      <c r="AC122" s="1164" cm="1">
        <f t="array" aca="1" ref="AC122" ca="1">INDEX(AC$65:AC$74,$AI122,1)*(1-$AH122)+INDEX(AC$65:AC$74,$AJ122,1)*($AH122)</f>
        <v>400</v>
      </c>
      <c r="AD122" s="1164" cm="1">
        <f t="array" aca="1" ref="AD122" ca="1">INDEX(AD$65:AD$74,$AI122,1)*(1-$AH122)+INDEX(AD$65:AD$74,$AJ122,1)*($AH122)</f>
        <v>400</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3"/>
        <v>0</v>
      </c>
      <c r="AI122" s="413">
        <f t="shared" si="14"/>
        <v>9</v>
      </c>
      <c r="AJ122" s="413">
        <f t="shared" si="15"/>
        <v>10</v>
      </c>
      <c r="AK122" s="429" t="str">
        <f t="shared" si="7"/>
        <v>Dry</v>
      </c>
      <c r="AL122" s="413">
        <f t="shared" si="9"/>
        <v>74</v>
      </c>
      <c r="AM122" s="413"/>
      <c r="AN122" s="485">
        <f t="shared" si="19"/>
        <v>43593</v>
      </c>
      <c r="AO122" s="485">
        <f t="shared" si="8"/>
        <v>43684</v>
      </c>
      <c r="AP122" s="1178">
        <f>INDEX(Periods!$F$21:$O$31,INDEX(Annual!EndGS,1,$E122+2)+2,$E122+2)</f>
        <v>43789</v>
      </c>
      <c r="AQ122" s="408"/>
      <c r="AR122" s="394"/>
      <c r="AS122" s="382"/>
      <c r="AT122" s="382"/>
      <c r="AU122" s="382"/>
    </row>
    <row r="123" spans="1:47" outlineLevel="3" x14ac:dyDescent="0.25">
      <c r="A123" s="382"/>
      <c r="B123" s="391"/>
      <c r="C123" s="384">
        <f t="shared" si="12"/>
        <v>4</v>
      </c>
      <c r="D123" s="408"/>
      <c r="E123" s="465">
        <v>4</v>
      </c>
      <c r="F123" s="1173">
        <f t="shared" si="6"/>
        <v>43891</v>
      </c>
      <c r="G123" s="408"/>
      <c r="H123" s="429"/>
      <c r="I123" s="429"/>
      <c r="J123" s="429">
        <v>8</v>
      </c>
      <c r="K123" s="618">
        <f>Periods!K29</f>
        <v>43891</v>
      </c>
      <c r="L123" s="619">
        <f t="shared" ca="1" si="18"/>
        <v>31</v>
      </c>
      <c r="M123" s="445"/>
      <c r="N123" s="413"/>
      <c r="O123" s="989" cm="1">
        <f t="array" aca="1" ref="O123" ca="1">INDEX(O$65:O$74,$AI123,1)*(1-$AH123)+INDEX(O$65:O$74,$AJ123,1)*($AH123)</f>
        <v>233</v>
      </c>
      <c r="P123" s="989" cm="1">
        <f t="array" aca="1" ref="P123" ca="1">INDEX(P$65:P$74,$AI123,1)*(1-$AH123)+INDEX(P$65:P$74,$AJ123,1)*($AH123)</f>
        <v>865</v>
      </c>
      <c r="Q123" s="990" cm="1">
        <f t="array" aca="1" ref="Q123" ca="1">INDEX(Q$65:Q$74,$AI123,1)*(1-$AH123)+INDEX(Q$65:Q$74,$AJ123,1)*($AH123)</f>
        <v>0.48635</v>
      </c>
      <c r="R123" s="990" cm="1">
        <f t="array" aca="1" ref="R123" ca="1">INDEX(R$65:R$74,$AI123,1)*(1-$AH123)+INDEX(R$65:R$74,$AJ123,1)*($AH123)</f>
        <v>0.56520000000000004</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3.9000000000000007E-2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3"/>
        <v>0.78</v>
      </c>
      <c r="AI123" s="413">
        <f t="shared" si="14"/>
        <v>9</v>
      </c>
      <c r="AJ123" s="413">
        <f t="shared" si="15"/>
        <v>10</v>
      </c>
      <c r="AK123" s="429" t="str">
        <f t="shared" si="7"/>
        <v>Dry</v>
      </c>
      <c r="AL123" s="413">
        <f t="shared" si="9"/>
        <v>113</v>
      </c>
      <c r="AM123" s="413"/>
      <c r="AN123" s="485">
        <f t="shared" si="19"/>
        <v>43593</v>
      </c>
      <c r="AO123" s="485">
        <f t="shared" si="8"/>
        <v>43684</v>
      </c>
      <c r="AP123" s="1178">
        <f>INDEX(Periods!$F$21:$O$31,INDEX(Annual!EndGS,1,$E123+2)+2,$E123+2)</f>
        <v>43789</v>
      </c>
      <c r="AQ123" s="408"/>
      <c r="AR123" s="394"/>
      <c r="AS123" s="382"/>
      <c r="AT123" s="382"/>
      <c r="AU123" s="382"/>
    </row>
    <row r="124" spans="1:47" outlineLevel="3" x14ac:dyDescent="0.25">
      <c r="A124" s="382"/>
      <c r="B124" s="391"/>
      <c r="C124" s="384">
        <f t="shared" si="12"/>
        <v>4</v>
      </c>
      <c r="D124" s="408"/>
      <c r="E124" s="465">
        <v>4</v>
      </c>
      <c r="F124" s="1173">
        <f t="shared" si="6"/>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550.28571428571422</v>
      </c>
      <c r="Q124" s="991" cm="1">
        <f t="array" aca="1" ref="Q124" ca="1">INDEX(Q$65:Q$74,$AI124,1)*(1-$AH124)+INDEX(Q$65:Q$74,$AJ124,1)*($AH124)</f>
        <v>0.47535714285714281</v>
      </c>
      <c r="R124" s="991" cm="1">
        <f t="array" aca="1" ref="R124" ca="1">INDEX(R$65:R$74,$AI124,1)*(1-$AH124)+INDEX(R$65:R$74,$AJ124,1)*($AH124)</f>
        <v>0.54178571428571431</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0.10714285714285714</v>
      </c>
      <c r="W124" s="482"/>
      <c r="X124" s="992" cm="1">
        <f t="array" aca="1" ref="X124" ca="1">INDEX(X$65:X$74,$AI124,1)*(1-$AH124)+INDEX(X$65:X$74,$AJ124,1)*($AH124)</f>
        <v>0.71285714285714286</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3"/>
        <v>0.5714285714285714</v>
      </c>
      <c r="AI124" s="413">
        <f t="shared" si="14"/>
        <v>10</v>
      </c>
      <c r="AJ124" s="413">
        <f t="shared" si="15"/>
        <v>1</v>
      </c>
      <c r="AK124" s="429" t="str">
        <f t="shared" si="7"/>
        <v>Dry</v>
      </c>
      <c r="AL124" s="413">
        <f t="shared" si="9"/>
        <v>144</v>
      </c>
      <c r="AM124" s="413"/>
      <c r="AN124" s="485">
        <f t="shared" si="19"/>
        <v>43593</v>
      </c>
      <c r="AO124" s="485">
        <f t="shared" si="8"/>
        <v>43684</v>
      </c>
      <c r="AP124" s="1178">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3">
        <f t="shared" si="6"/>
        <v>43936</v>
      </c>
      <c r="G125" s="408"/>
      <c r="H125" s="429"/>
      <c r="I125" s="659" t="s">
        <v>775</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0.47</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0.3</v>
      </c>
      <c r="U125" s="986" cm="1">
        <f t="array" aca="1" ref="U125" ca="1">INDEX(U$65:U$74,$AI125,1)*(1-$AH125)+INDEX(U$65:U$74,$AJ125,1)*($AH125)</f>
        <v>10</v>
      </c>
      <c r="V125" s="993" cm="1">
        <f t="array" aca="1" ref="V125" ca="1">INDEX(V$65:V$74,$AI125,1)*(1-$AH125)+INDEX(V$65:V$74,$AJ125,1)*($AH125)</f>
        <v>0.15</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3"/>
        <v>0</v>
      </c>
      <c r="AI125" s="413">
        <f t="shared" si="14"/>
        <v>1</v>
      </c>
      <c r="AJ125" s="413">
        <f t="shared" si="15"/>
        <v>1</v>
      </c>
      <c r="AK125" s="429" t="str">
        <f t="shared" si="7"/>
        <v>Dry</v>
      </c>
      <c r="AL125" s="413">
        <f t="shared" si="9"/>
        <v>158</v>
      </c>
      <c r="AM125" s="413"/>
      <c r="AN125" s="485">
        <f t="shared" si="19"/>
        <v>43593</v>
      </c>
      <c r="AO125" s="485">
        <f t="shared" si="8"/>
        <v>43684</v>
      </c>
      <c r="AP125" s="1178">
        <f>INDEX(Periods!$F$21:$O$31,INDEX(Annual!EndGS,1,$E125+2)+2,$E125+2)</f>
        <v>43775</v>
      </c>
      <c r="AQ125" s="408"/>
      <c r="AR125" s="394"/>
      <c r="AS125" s="382"/>
      <c r="AT125" s="382"/>
      <c r="AU125" s="382"/>
    </row>
    <row r="126" spans="1:47" outlineLevel="3" collapsed="1" x14ac:dyDescent="0.25">
      <c r="A126" s="382"/>
      <c r="B126" s="391"/>
      <c r="C126" s="384">
        <f t="shared" si="12"/>
        <v>4</v>
      </c>
      <c r="D126" s="408"/>
      <c r="E126" s="465">
        <v>5</v>
      </c>
      <c r="F126" s="1173">
        <f t="shared" si="6"/>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5">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3"/>
        <v>0</v>
      </c>
      <c r="AI126" s="413">
        <f t="shared" si="14"/>
        <v>2</v>
      </c>
      <c r="AJ126" s="413">
        <f t="shared" si="15"/>
        <v>3</v>
      </c>
      <c r="AK126" s="429" t="str">
        <f t="shared" si="7"/>
        <v>Early</v>
      </c>
      <c r="AL126" s="413">
        <f t="shared" si="9"/>
        <v>0</v>
      </c>
      <c r="AM126" s="413"/>
      <c r="AN126" s="485">
        <f t="shared" si="19"/>
        <v>43593</v>
      </c>
      <c r="AO126" s="485">
        <f t="shared" si="8"/>
        <v>43684</v>
      </c>
      <c r="AP126" s="1178">
        <f>INDEX(Periods!$F$21:$O$31,INDEX(Annual!EndGS,1,$E126+2)+2,$E126+2)</f>
        <v>43775</v>
      </c>
      <c r="AQ126" s="408"/>
      <c r="AR126" s="394"/>
      <c r="AS126" s="382"/>
      <c r="AT126" s="382"/>
      <c r="AU126" s="382"/>
    </row>
    <row r="127" spans="1:47" outlineLevel="3" x14ac:dyDescent="0.25">
      <c r="A127" s="382"/>
      <c r="B127" s="391"/>
      <c r="C127" s="384">
        <f t="shared" si="12"/>
        <v>4</v>
      </c>
      <c r="D127" s="408"/>
      <c r="E127" s="465">
        <v>5</v>
      </c>
      <c r="F127" s="1173">
        <f t="shared" si="6"/>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5">
        <f>INDEX(Annual!i_pasture_stage_p6z,$J127+1,ROUNDDOWN((ROW($J127)-ROW($J$65))/i_p6_len,0)+1)</f>
        <v>1</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3"/>
        <v>0.63636363636363635</v>
      </c>
      <c r="AI127" s="413">
        <f t="shared" si="14"/>
        <v>3</v>
      </c>
      <c r="AJ127" s="413">
        <f t="shared" si="15"/>
        <v>4</v>
      </c>
      <c r="AK127" s="429" t="str">
        <f t="shared" si="7"/>
        <v>Early</v>
      </c>
      <c r="AL127" s="413">
        <f t="shared" si="9"/>
        <v>35</v>
      </c>
      <c r="AM127" s="413"/>
      <c r="AN127" s="485">
        <f t="shared" si="19"/>
        <v>43593</v>
      </c>
      <c r="AO127" s="485">
        <f t="shared" si="8"/>
        <v>43684</v>
      </c>
      <c r="AP127" s="1178">
        <f>INDEX(Periods!$F$21:$O$31,INDEX(Annual!EndGS,1,$E127+2)+2,$E127+2)</f>
        <v>43775</v>
      </c>
      <c r="AQ127" s="408"/>
      <c r="AR127" s="394"/>
      <c r="AS127" s="382"/>
      <c r="AT127" s="382"/>
      <c r="AU127" s="382"/>
    </row>
    <row r="128" spans="1:47" outlineLevel="3" x14ac:dyDescent="0.25">
      <c r="A128" s="382"/>
      <c r="B128" s="391"/>
      <c r="C128" s="384">
        <f t="shared" si="12"/>
        <v>4</v>
      </c>
      <c r="D128" s="408"/>
      <c r="E128" s="465">
        <v>5</v>
      </c>
      <c r="F128" s="1173">
        <f t="shared" si="6"/>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5">
        <f>INDEX(Annual!i_pasture_stage_p6z,$J128+1,ROUNDDOWN((ROW($J128)-ROW($J$65))/i_p6_len,0)+1)</f>
        <v>1</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3"/>
        <v>0</v>
      </c>
      <c r="AI128" s="413">
        <f t="shared" si="14"/>
        <v>5</v>
      </c>
      <c r="AJ128" s="413">
        <f t="shared" si="15"/>
        <v>6</v>
      </c>
      <c r="AK128" s="429" t="str">
        <f t="shared" si="7"/>
        <v>Late</v>
      </c>
      <c r="AL128" s="413">
        <f t="shared" si="9"/>
        <v>0</v>
      </c>
      <c r="AM128" s="413"/>
      <c r="AN128" s="485">
        <f t="shared" si="19"/>
        <v>43593</v>
      </c>
      <c r="AO128" s="485">
        <f t="shared" si="8"/>
        <v>43684</v>
      </c>
      <c r="AP128" s="1178">
        <f>INDEX(Periods!$F$21:$O$31,INDEX(Annual!EndGS,1,$E128+2)+2,$E128+2)</f>
        <v>43775</v>
      </c>
      <c r="AQ128" s="408"/>
      <c r="AR128" s="394"/>
      <c r="AS128" s="382"/>
      <c r="AT128" s="382"/>
      <c r="AU128" s="382"/>
    </row>
    <row r="129" spans="1:47" outlineLevel="3" x14ac:dyDescent="0.25">
      <c r="A129" s="382"/>
      <c r="B129" s="391"/>
      <c r="C129" s="384">
        <f t="shared" si="12"/>
        <v>4</v>
      </c>
      <c r="D129" s="408"/>
      <c r="E129" s="465">
        <v>5</v>
      </c>
      <c r="F129" s="1173">
        <f t="shared" si="6"/>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3"/>
        <v>0</v>
      </c>
      <c r="AI129" s="413">
        <f t="shared" si="14"/>
        <v>6</v>
      </c>
      <c r="AJ129" s="413">
        <f t="shared" si="15"/>
        <v>6</v>
      </c>
      <c r="AK129" s="429" t="str">
        <f t="shared" si="7"/>
        <v>Late</v>
      </c>
      <c r="AL129" s="413">
        <f t="shared" si="9"/>
        <v>49</v>
      </c>
      <c r="AM129" s="413"/>
      <c r="AN129" s="485">
        <f t="shared" ref="AN129:AN164" si="24">INDEX(i_break_date,$E129+2,1)</f>
        <v>43593</v>
      </c>
      <c r="AO129" s="485">
        <f t="shared" si="8"/>
        <v>43684</v>
      </c>
      <c r="AP129" s="1178">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3"/>
        <v>0.44444444444444442</v>
      </c>
      <c r="AI130" s="413">
        <f t="shared" si="14"/>
        <v>6</v>
      </c>
      <c r="AJ130" s="413">
        <f t="shared" si="15"/>
        <v>6</v>
      </c>
      <c r="AK130" s="429" t="str">
        <f t="shared" ref="AK130:AK164" si="27">IF($K130&lt;$AN130,"Dry",IF($K130&lt;$AO130,"Early",IF($K130&lt;$AP130,"Late","Dry")))</f>
        <v>Late</v>
      </c>
      <c r="AL130" s="413">
        <f t="shared" si="9"/>
        <v>69</v>
      </c>
      <c r="AM130" s="413"/>
      <c r="AN130" s="485">
        <f t="shared" si="24"/>
        <v>43593</v>
      </c>
      <c r="AO130" s="485">
        <f t="shared" si="8"/>
        <v>43684</v>
      </c>
      <c r="AP130" s="1178">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3"/>
        <v>0</v>
      </c>
      <c r="AI131" s="413">
        <f t="shared" si="14"/>
        <v>7</v>
      </c>
      <c r="AJ131" s="413">
        <f t="shared" si="15"/>
        <v>8</v>
      </c>
      <c r="AK131" s="429" t="str">
        <f t="shared" si="27"/>
        <v>Dry</v>
      </c>
      <c r="AL131" s="413">
        <f t="shared" si="9"/>
        <v>0</v>
      </c>
      <c r="AM131" s="413"/>
      <c r="AN131" s="485">
        <f t="shared" si="24"/>
        <v>43593</v>
      </c>
      <c r="AO131" s="485">
        <f t="shared" ref="AO131:AO164" si="28">AO130</f>
        <v>43684</v>
      </c>
      <c r="AP131" s="1178">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350</v>
      </c>
      <c r="P132" s="989" cm="1">
        <f t="array" aca="1" ref="P132" ca="1">INDEX(P$65:P$74,$AI132,1)*(1-$AH132)+INDEX(P$65:P$74,$AJ132,1)*($AH132)</f>
        <v>1450</v>
      </c>
      <c r="Q132" s="990" cm="1">
        <f t="array" aca="1" ref="Q132" ca="1">INDEX(Q$65:Q$74,$AI132,1)*(1-$AH132)+INDEX(Q$65:Q$74,$AJ132,1)*($AH132)</f>
        <v>0.5</v>
      </c>
      <c r="R132" s="990" cm="1">
        <f t="array" aca="1" ref="R132" ca="1">INDEX(R$65:R$74,$AI132,1)*(1-$AH132)+INDEX(R$65:R$74,$AJ132,1)*($AH132)</f>
        <v>0.59250000000000003</v>
      </c>
      <c r="S132" s="985">
        <f>INDEX(Annual!i_pasture_stage_p6z,$J132+1,ROUNDDOWN((ROW($J132)-ROW($J$65))/i_p6_len,0)+1)</f>
        <v>1</v>
      </c>
      <c r="T132" s="990" cm="1">
        <f t="array" aca="1" ref="T132" ca="1">INDEX(T$65:T$74,$AI132,1)*(1-$AH132)+INDEX(T$65:T$74,$AJ132,1)*($AH132)</f>
        <v>0.3</v>
      </c>
      <c r="U132" s="984" cm="1">
        <f t="array" aca="1" ref="U132" ca="1">INDEX(U$65:U$74,$AI132,1)*(1-$AH132)+INDEX(U$65:U$74,$AJ132,1)*($AH132)</f>
        <v>10</v>
      </c>
      <c r="V132" s="990" cm="1">
        <f t="array" aca="1" ref="V132" ca="1">INDEX(V$65:V$74,$AI132,1)*(1-$AH132)+INDEX(V$65:V$74,$AJ132,1)*($AH132)</f>
        <v>0</v>
      </c>
      <c r="W132" s="413"/>
      <c r="X132" s="989" cm="1">
        <f t="array" aca="1" ref="X132" ca="1">INDEX(X$65:X$74,$AI132,1)*(1-$AH132)+INDEX(X$65:X$74,$AJ132,1)*($AH132)</f>
        <v>0.33</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3"/>
        <v>0</v>
      </c>
      <c r="AI132" s="413">
        <f t="shared" si="14"/>
        <v>9</v>
      </c>
      <c r="AJ132" s="413">
        <f t="shared" si="15"/>
        <v>10</v>
      </c>
      <c r="AK132" s="429" t="str">
        <f t="shared" si="27"/>
        <v>Dry</v>
      </c>
      <c r="AL132" s="413">
        <f t="shared" ref="AL132:AL164" si="29">IF($AK132="Early",$F132-$AN132,IF($AK132="Late",$F132-$AO132,MAX(0,$F132-$AP$65)))</f>
        <v>74</v>
      </c>
      <c r="AM132" s="413"/>
      <c r="AN132" s="485">
        <f t="shared" si="24"/>
        <v>43593</v>
      </c>
      <c r="AO132" s="485">
        <f t="shared" si="28"/>
        <v>43684</v>
      </c>
      <c r="AP132" s="1178">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233</v>
      </c>
      <c r="P133" s="989" cm="1">
        <f t="array" aca="1" ref="P133" ca="1">INDEX(P$65:P$74,$AI133,1)*(1-$AH133)+INDEX(P$65:P$74,$AJ133,1)*($AH133)</f>
        <v>865</v>
      </c>
      <c r="Q133" s="990" cm="1">
        <f t="array" aca="1" ref="Q133" ca="1">INDEX(Q$65:Q$74,$AI133,1)*(1-$AH133)+INDEX(Q$65:Q$74,$AJ133,1)*($AH133)</f>
        <v>0.48635</v>
      </c>
      <c r="R133" s="990" cm="1">
        <f t="array" aca="1" ref="R133" ca="1">INDEX(R$65:R$74,$AI133,1)*(1-$AH133)+INDEX(R$65:R$74,$AJ133,1)*($AH133)</f>
        <v>0.56520000000000004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3.9000000000000007E-2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3"/>
        <v>0.78</v>
      </c>
      <c r="AI133" s="413">
        <f t="shared" si="14"/>
        <v>9</v>
      </c>
      <c r="AJ133" s="413">
        <f t="shared" si="15"/>
        <v>10</v>
      </c>
      <c r="AK133" s="429" t="str">
        <f t="shared" si="27"/>
        <v>Dry</v>
      </c>
      <c r="AL133" s="413">
        <f t="shared" si="29"/>
        <v>113</v>
      </c>
      <c r="AM133" s="413"/>
      <c r="AN133" s="485">
        <f t="shared" si="24"/>
        <v>43593</v>
      </c>
      <c r="AO133" s="485">
        <f t="shared" si="28"/>
        <v>43684</v>
      </c>
      <c r="AP133" s="1178">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550.28571428571422</v>
      </c>
      <c r="Q134" s="991" cm="1">
        <f t="array" aca="1" ref="Q134" ca="1">INDEX(Q$65:Q$74,$AI134,1)*(1-$AH134)+INDEX(Q$65:Q$74,$AJ134,1)*($AH134)</f>
        <v>0.47535714285714281</v>
      </c>
      <c r="R134" s="991" cm="1">
        <f t="array" aca="1" ref="R134" ca="1">INDEX(R$65:R$74,$AI134,1)*(1-$AH134)+INDEX(R$65:R$74,$AJ134,1)*($AH134)</f>
        <v>0.54178571428571431</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0.10714285714285714</v>
      </c>
      <c r="W134" s="482"/>
      <c r="X134" s="992" cm="1">
        <f t="array" aca="1" ref="X134" ca="1">INDEX(X$65:X$74,$AI134,1)*(1-$AH134)+INDEX(X$65:X$74,$AJ134,1)*($AH134)</f>
        <v>0.71285714285714286</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3"/>
        <v>0.5714285714285714</v>
      </c>
      <c r="AI134" s="413">
        <f t="shared" si="14"/>
        <v>10</v>
      </c>
      <c r="AJ134" s="413">
        <f t="shared" si="15"/>
        <v>1</v>
      </c>
      <c r="AK134" s="429" t="str">
        <f t="shared" si="27"/>
        <v>Dry</v>
      </c>
      <c r="AL134" s="413">
        <f t="shared" si="29"/>
        <v>144</v>
      </c>
      <c r="AM134" s="413"/>
      <c r="AN134" s="485">
        <f t="shared" si="24"/>
        <v>43593</v>
      </c>
      <c r="AO134" s="485">
        <f t="shared" si="28"/>
        <v>43684</v>
      </c>
      <c r="AP134" s="1178">
        <f>INDEX(Periods!$F$21:$O$31,INDEX(Annual!EndGS,1,$E134+2)+2,$E134+2)</f>
        <v>43775</v>
      </c>
      <c r="AQ134" s="408"/>
      <c r="AR134" s="394"/>
      <c r="AS134" s="382"/>
      <c r="AT134" s="382"/>
      <c r="AU134" s="382"/>
    </row>
    <row r="135" spans="1:47" outlineLevel="2" x14ac:dyDescent="0.25">
      <c r="A135" s="382"/>
      <c r="B135" s="391"/>
      <c r="C135" s="384">
        <f t="shared" ref="C135" si="30">INT($C$29)+2</f>
        <v>3</v>
      </c>
      <c r="D135" s="408"/>
      <c r="E135" s="465">
        <v>6</v>
      </c>
      <c r="F135" s="1173">
        <f t="shared" si="26"/>
        <v>43936</v>
      </c>
      <c r="G135" s="408"/>
      <c r="H135" s="429"/>
      <c r="I135" s="659" t="s">
        <v>776</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438</v>
      </c>
      <c r="Q135" s="990" cm="1">
        <f t="array" aca="1" ref="Q135" ca="1">INDEX(Q$65:Q$74,$AI135,1)*(1-$AH135)+INDEX(Q$65:Q$74,$AJ135,1)*($AH135)</f>
        <v>0.47</v>
      </c>
      <c r="R135" s="990" cm="1">
        <f t="array" aca="1" ref="R135" ca="1">INDEX(R$65:R$74,$AI135,1)*(1-$AH135)+INDEX(R$65:R$74,$AJ135,1)*($AH135)</f>
        <v>0.53</v>
      </c>
      <c r="S135" s="985">
        <f>INDEX(Annual!i_pasture_stage_p6z,$J135+1,ROUNDDOWN((ROW($J135)-ROW($J$65))/i_p6_len,0)+1)</f>
        <v>1</v>
      </c>
      <c r="T135" s="993" cm="1">
        <f t="array" aca="1" ref="T135" ca="1">INDEX(T$65:T$74,$AI135,1)*(1-$AH135)+INDEX(T$65:T$74,$AJ135,1)*($AH135)</f>
        <v>0.3</v>
      </c>
      <c r="U135" s="986" cm="1">
        <f t="array" aca="1" ref="U135" ca="1">INDEX(U$65:U$74,$AI135,1)*(1-$AH135)+INDEX(U$65:U$74,$AJ135,1)*($AH135)</f>
        <v>10</v>
      </c>
      <c r="V135" s="993" cm="1">
        <f t="array" aca="1" ref="V135" ca="1">INDEX(V$65:V$74,$AI135,1)*(1-$AH135)+INDEX(V$65:V$74,$AJ135,1)*($AH135)</f>
        <v>0.15</v>
      </c>
      <c r="W135" s="662"/>
      <c r="X135" s="988" cm="1">
        <f t="array" aca="1" ref="X135" ca="1">INDEX(X$65:X$74,$AI135,1)*(1-$AH135)+INDEX(X$65:X$74,$AJ135,1)*($AH135)</f>
        <v>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3"/>
        <v>0</v>
      </c>
      <c r="AI135" s="413">
        <f t="shared" si="14"/>
        <v>1</v>
      </c>
      <c r="AJ135" s="413">
        <f t="shared" si="15"/>
        <v>1</v>
      </c>
      <c r="AK135" s="429" t="str">
        <f t="shared" si="27"/>
        <v>Dry</v>
      </c>
      <c r="AL135" s="413">
        <f t="shared" si="29"/>
        <v>158</v>
      </c>
      <c r="AM135" s="413"/>
      <c r="AN135" s="485">
        <f t="shared" si="24"/>
        <v>43614</v>
      </c>
      <c r="AO135" s="485">
        <f t="shared" si="28"/>
        <v>43684</v>
      </c>
      <c r="AP135" s="1178">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3"/>
        <v>1</v>
      </c>
      <c r="AI136" s="413">
        <f t="shared" si="14"/>
        <v>1</v>
      </c>
      <c r="AJ136" s="413">
        <f t="shared" si="15"/>
        <v>1</v>
      </c>
      <c r="AK136" s="429" t="str">
        <f t="shared" si="27"/>
        <v>Dry</v>
      </c>
      <c r="AL136" s="413">
        <f t="shared" si="29"/>
        <v>179</v>
      </c>
      <c r="AM136" s="413"/>
      <c r="AN136" s="485">
        <f t="shared" si="24"/>
        <v>43614</v>
      </c>
      <c r="AO136" s="485">
        <f t="shared" si="28"/>
        <v>43684</v>
      </c>
      <c r="AP136" s="1178">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3"/>
        <v>0</v>
      </c>
      <c r="AI137" s="413">
        <f t="shared" si="14"/>
        <v>2</v>
      </c>
      <c r="AJ137" s="413">
        <f t="shared" si="15"/>
        <v>3</v>
      </c>
      <c r="AK137" s="429" t="str">
        <f t="shared" si="27"/>
        <v>Early</v>
      </c>
      <c r="AL137" s="413">
        <f t="shared" si="29"/>
        <v>0</v>
      </c>
      <c r="AM137" s="413"/>
      <c r="AN137" s="485">
        <f t="shared" si="24"/>
        <v>43614</v>
      </c>
      <c r="AO137" s="485">
        <f t="shared" si="28"/>
        <v>43684</v>
      </c>
      <c r="AP137" s="1178">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3"/>
        <v>0</v>
      </c>
      <c r="AI138" s="413">
        <f t="shared" si="14"/>
        <v>5</v>
      </c>
      <c r="AJ138" s="413">
        <f t="shared" si="15"/>
        <v>6</v>
      </c>
      <c r="AK138" s="429" t="str">
        <f t="shared" si="27"/>
        <v>Late</v>
      </c>
      <c r="AL138" s="413">
        <f t="shared" si="29"/>
        <v>0</v>
      </c>
      <c r="AM138" s="413"/>
      <c r="AN138" s="485">
        <f t="shared" si="24"/>
        <v>43614</v>
      </c>
      <c r="AO138" s="485">
        <f t="shared" si="28"/>
        <v>43684</v>
      </c>
      <c r="AP138" s="1178">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3"/>
        <v>0</v>
      </c>
      <c r="AI139" s="413">
        <f t="shared" si="14"/>
        <v>6</v>
      </c>
      <c r="AJ139" s="413">
        <f t="shared" si="15"/>
        <v>6</v>
      </c>
      <c r="AK139" s="429" t="str">
        <f t="shared" si="27"/>
        <v>Late</v>
      </c>
      <c r="AL139" s="413">
        <f t="shared" si="29"/>
        <v>49</v>
      </c>
      <c r="AM139" s="413"/>
      <c r="AN139" s="485">
        <f t="shared" si="24"/>
        <v>43614</v>
      </c>
      <c r="AO139" s="485">
        <f t="shared" si="28"/>
        <v>43684</v>
      </c>
      <c r="AP139" s="1178">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1">MIN(1,($AL140-INDEX($AL$65:$AL$74,$AI140,1))/INDEX($L$65:$L$74,$AI140,1))</f>
        <v>0.44444444444444442</v>
      </c>
      <c r="AI140" s="413">
        <f t="shared" ref="AI140:AI164" si="32">MOD(SUMIFS($AM$65:$AM$74,$AK$65:$AK$74,$AK140,$AL$65:$AL$74,"&lt;="&amp;$AL140)-1,$AJ$62)+1</f>
        <v>6</v>
      </c>
      <c r="AJ140" s="413">
        <f t="shared" si="15"/>
        <v>6</v>
      </c>
      <c r="AK140" s="429" t="str">
        <f t="shared" si="27"/>
        <v>Late</v>
      </c>
      <c r="AL140" s="413">
        <f t="shared" si="29"/>
        <v>69</v>
      </c>
      <c r="AM140" s="413"/>
      <c r="AN140" s="485">
        <f t="shared" si="24"/>
        <v>43614</v>
      </c>
      <c r="AO140" s="485">
        <f t="shared" si="28"/>
        <v>43684</v>
      </c>
      <c r="AP140" s="1178">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2570.1612903225805</v>
      </c>
      <c r="Q141" s="990" cm="1">
        <f t="array" aca="1" ref="Q141" ca="1">INDEX(Q$65:Q$74,$AI141,1)*(1-$AH141)+INDEX(Q$65:Q$74,$AJ141,1)*($AH141)</f>
        <v>0.53161290322580645</v>
      </c>
      <c r="R141" s="990" cm="1">
        <f t="array" aca="1" ref="R141" ca="1">INDEX(R$65:R$74,$AI141,1)*(1-$AH141)+INDEX(R$65:R$74,$AJ141,1)*($AH141)</f>
        <v>0.65604838709677415</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0.53548387096774186</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1"/>
        <v>0.61290322580645162</v>
      </c>
      <c r="AI141" s="413">
        <f t="shared" si="32"/>
        <v>7</v>
      </c>
      <c r="AJ141" s="413">
        <f t="shared" si="15"/>
        <v>8</v>
      </c>
      <c r="AK141" s="429" t="str">
        <f t="shared" si="27"/>
        <v>Dry</v>
      </c>
      <c r="AL141" s="413">
        <f t="shared" si="29"/>
        <v>19</v>
      </c>
      <c r="AM141" s="413"/>
      <c r="AN141" s="485">
        <f t="shared" si="24"/>
        <v>43614</v>
      </c>
      <c r="AO141" s="485">
        <f t="shared" si="28"/>
        <v>43684</v>
      </c>
      <c r="AP141" s="1178">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350</v>
      </c>
      <c r="P142" s="989" cm="1">
        <f t="array" aca="1" ref="P142" ca="1">INDEX(P$65:P$74,$AI142,1)*(1-$AH142)+INDEX(P$65:P$74,$AJ142,1)*($AH142)</f>
        <v>1450</v>
      </c>
      <c r="Q142" s="990" cm="1">
        <f t="array" aca="1" ref="Q142" ca="1">INDEX(Q$65:Q$74,$AI142,1)*(1-$AH142)+INDEX(Q$65:Q$74,$AJ142,1)*($AH142)</f>
        <v>0.5</v>
      </c>
      <c r="R142" s="990" cm="1">
        <f t="array" aca="1" ref="R142" ca="1">INDEX(R$65:R$74,$AI142,1)*(1-$AH142)+INDEX(R$65:R$74,$AJ142,1)*($AH142)</f>
        <v>0.59250000000000003</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0.33</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400</v>
      </c>
      <c r="AC142" s="1164" cm="1">
        <f t="array" aca="1" ref="AC142" ca="1">INDEX(AC$65:AC$74,$AI142,1)*(1-$AH142)+INDEX(AC$65:AC$74,$AJ142,1)*($AH142)</f>
        <v>400</v>
      </c>
      <c r="AD142" s="1164" cm="1">
        <f t="array" aca="1" ref="AD142" ca="1">INDEX(AD$65:AD$74,$AI142,1)*(1-$AH142)+INDEX(AD$65:AD$74,$AJ142,1)*($AH142)</f>
        <v>400</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1"/>
        <v>0</v>
      </c>
      <c r="AI142" s="413">
        <f t="shared" si="32"/>
        <v>9</v>
      </c>
      <c r="AJ142" s="413">
        <f t="shared" ref="AJ142:AJ164" si="33">IF(OR(INDEX($AK$65:$AK$74,$AI142,1)=INDEX($AK$65:$AK$74,MOD($AI142,AJ$62)+1,1),INDEX($AK$65:$AK$74,$AI142,1)="Early"),MOD($AI142,AJ$62)+1,$AI142)</f>
        <v>10</v>
      </c>
      <c r="AK142" s="429" t="str">
        <f t="shared" si="27"/>
        <v>Dry</v>
      </c>
      <c r="AL142" s="413">
        <f t="shared" si="29"/>
        <v>74</v>
      </c>
      <c r="AM142" s="413"/>
      <c r="AN142" s="485">
        <f t="shared" si="24"/>
        <v>43614</v>
      </c>
      <c r="AO142" s="485">
        <f t="shared" si="28"/>
        <v>43684</v>
      </c>
      <c r="AP142" s="1178">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233</v>
      </c>
      <c r="P143" s="989" cm="1">
        <f t="array" aca="1" ref="P143" ca="1">INDEX(P$65:P$74,$AI143,1)*(1-$AH143)+INDEX(P$65:P$74,$AJ143,1)*($AH143)</f>
        <v>865</v>
      </c>
      <c r="Q143" s="990" cm="1">
        <f t="array" aca="1" ref="Q143" ca="1">INDEX(Q$65:Q$74,$AI143,1)*(1-$AH143)+INDEX(Q$65:Q$74,$AJ143,1)*($AH143)</f>
        <v>0.48635</v>
      </c>
      <c r="R143" s="990" cm="1">
        <f t="array" aca="1" ref="R143" ca="1">INDEX(R$65:R$74,$AI143,1)*(1-$AH143)+INDEX(R$65:R$74,$AJ143,1)*($AH143)</f>
        <v>0.56520000000000004</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3.9000000000000007E-2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1"/>
        <v>0.78</v>
      </c>
      <c r="AI143" s="413">
        <f t="shared" si="32"/>
        <v>9</v>
      </c>
      <c r="AJ143" s="413">
        <f t="shared" si="33"/>
        <v>10</v>
      </c>
      <c r="AK143" s="429" t="str">
        <f t="shared" si="27"/>
        <v>Dry</v>
      </c>
      <c r="AL143" s="413">
        <f t="shared" si="29"/>
        <v>113</v>
      </c>
      <c r="AM143" s="413"/>
      <c r="AN143" s="485">
        <f t="shared" si="24"/>
        <v>43614</v>
      </c>
      <c r="AO143" s="485">
        <f t="shared" si="28"/>
        <v>43684</v>
      </c>
      <c r="AP143" s="1178">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550.28571428571422</v>
      </c>
      <c r="Q144" s="991" cm="1">
        <f t="array" aca="1" ref="Q144" ca="1">INDEX(Q$65:Q$74,$AI144,1)*(1-$AH144)+INDEX(Q$65:Q$74,$AJ144,1)*($AH144)</f>
        <v>0.47535714285714281</v>
      </c>
      <c r="R144" s="991" cm="1">
        <f t="array" aca="1" ref="R144" ca="1">INDEX(R$65:R$74,$AI144,1)*(1-$AH144)+INDEX(R$65:R$74,$AJ144,1)*($AH144)</f>
        <v>0.54178571428571431</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0.10714285714285714</v>
      </c>
      <c r="W144" s="482"/>
      <c r="X144" s="992" cm="1">
        <f t="array" aca="1" ref="X144" ca="1">INDEX(X$65:X$74,$AI144,1)*(1-$AH144)+INDEX(X$65:X$74,$AJ144,1)*($AH144)</f>
        <v>0.71285714285714286</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1"/>
        <v>0.5714285714285714</v>
      </c>
      <c r="AI144" s="413">
        <f t="shared" si="32"/>
        <v>10</v>
      </c>
      <c r="AJ144" s="413">
        <f t="shared" si="33"/>
        <v>1</v>
      </c>
      <c r="AK144" s="429" t="str">
        <f t="shared" si="27"/>
        <v>Dry</v>
      </c>
      <c r="AL144" s="413">
        <f t="shared" si="29"/>
        <v>144</v>
      </c>
      <c r="AM144" s="413"/>
      <c r="AN144" s="485">
        <f t="shared" si="24"/>
        <v>43614</v>
      </c>
      <c r="AO144" s="485">
        <f t="shared" si="28"/>
        <v>43684</v>
      </c>
      <c r="AP144" s="1178">
        <f>INDEX(Periods!$F$21:$O$31,INDEX(Annual!EndGS,1,$E144+2)+2,$E144+2)</f>
        <v>43797</v>
      </c>
      <c r="AQ144" s="408"/>
      <c r="AR144" s="394"/>
      <c r="AS144" s="382"/>
      <c r="AT144" s="382"/>
      <c r="AU144" s="382"/>
    </row>
    <row r="145" spans="1:47" outlineLevel="2" x14ac:dyDescent="0.25">
      <c r="A145" s="382"/>
      <c r="B145" s="391"/>
      <c r="C145" s="384">
        <f t="shared" ref="C145" si="34">INT($C$29)+2</f>
        <v>3</v>
      </c>
      <c r="D145" s="408"/>
      <c r="E145" s="465">
        <v>7</v>
      </c>
      <c r="F145" s="1173">
        <f t="shared" si="26"/>
        <v>43936</v>
      </c>
      <c r="G145" s="408"/>
      <c r="H145" s="429"/>
      <c r="I145" s="659" t="s">
        <v>777</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1"/>
        <v>0</v>
      </c>
      <c r="AI145" s="413">
        <f t="shared" si="32"/>
        <v>1</v>
      </c>
      <c r="AJ145" s="413">
        <f t="shared" si="33"/>
        <v>1</v>
      </c>
      <c r="AK145" s="429" t="str">
        <f t="shared" si="27"/>
        <v>Dry</v>
      </c>
      <c r="AL145" s="413">
        <f t="shared" si="29"/>
        <v>158</v>
      </c>
      <c r="AM145" s="413"/>
      <c r="AN145" s="485">
        <f t="shared" si="24"/>
        <v>43614</v>
      </c>
      <c r="AO145" s="485">
        <f t="shared" si="28"/>
        <v>43684</v>
      </c>
      <c r="AP145" s="1178">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v>
      </c>
      <c r="P146" s="989" cm="1">
        <f t="array" aca="1" ref="P146" ca="1">INDEX(P$65:P$74,$AI146,1)*(1-$AH146)+INDEX(P$65:P$74,$AJ146,1)*($AH146)</f>
        <v>438</v>
      </c>
      <c r="Q146" s="990" cm="1">
        <f t="array" aca="1" ref="Q146" ca="1">INDEX(Q$65:Q$74,$AI146,1)*(1-$AH146)+INDEX(Q$65:Q$74,$AJ146,1)*($AH146)</f>
        <v>0.47</v>
      </c>
      <c r="R146" s="990" cm="1">
        <f t="array" aca="1" ref="R146" ca="1">INDEX(R$65:R$74,$AI146,1)*(1-$AH146)+INDEX(R$65:R$74,$AJ146,1)*($AH146)</f>
        <v>0.53</v>
      </c>
      <c r="S146" s="985">
        <f>INDEX(Annual!i_pasture_stage_p6z,$J146+1,ROUNDDOWN((ROW($J146)-ROW($J$65))/i_p6_len,0)+1)</f>
        <v>1</v>
      </c>
      <c r="T146" s="990" cm="1">
        <f t="array" aca="1" ref="T146" ca="1">INDEX(T$65:T$74,$AI146,1)*(1-$AH146)+INDEX(T$65:T$74,$AJ146,1)*($AH146)</f>
        <v>0.3</v>
      </c>
      <c r="U146" s="984" cm="1">
        <f t="array" aca="1" ref="U146" ca="1">INDEX(U$65:U$74,$AI146,1)*(1-$AH146)+INDEX(U$65:U$74,$AJ146,1)*($AH146)</f>
        <v>10</v>
      </c>
      <c r="V146" s="990" cm="1">
        <f t="array" aca="1" ref="V146" ca="1">INDEX(V$65:V$74,$AI146,1)*(1-$AH146)+INDEX(V$65:V$74,$AJ146,1)*($AH146)</f>
        <v>0.15</v>
      </c>
      <c r="W146" s="413"/>
      <c r="X146" s="989" cm="1">
        <f t="array" aca="1" ref="X146" ca="1">INDEX(X$65:X$74,$AI146,1)*(1-$AH146)+INDEX(X$65:X$74,$AJ146,1)*($AH146)</f>
        <v>1</v>
      </c>
      <c r="Y146" s="1164" cm="1">
        <f t="array" aca="1" ref="Y146" ca="1">INDEX(Y$65:Y$74,$AI146,1)*(1-$AH146)+INDEX(Y$65:Y$74,$AJ146,1)*($AH146)</f>
        <v>50</v>
      </c>
      <c r="Z146" s="1164" cm="1">
        <f t="array" aca="1" ref="Z146" ca="1">INDEX(Z$65:Z$74,$AI146,1)*(1-$AH146)+INDEX(Z$65:Z$74,$AJ146,1)*($AH146)</f>
        <v>50</v>
      </c>
      <c r="AA146" s="1164" cm="1">
        <f t="array" aca="1" ref="AA146" ca="1">INDEX(AA$65:AA$74,$AI146,1)*(1-$AH146)+INDEX(AA$65:AA$74,$AJ146,1)*($AH146)</f>
        <v>50</v>
      </c>
      <c r="AB146" s="1164" cm="1">
        <f t="array" aca="1" ref="AB146" ca="1">INDEX(AB$65:AB$74,$AI146,1)*(1-$AH146)+INDEX(AB$65:AB$74,$AJ146,1)*($AH146)</f>
        <v>400</v>
      </c>
      <c r="AC146" s="1164" cm="1">
        <f t="array" aca="1" ref="AC146" ca="1">INDEX(AC$65:AC$74,$AI146,1)*(1-$AH146)+INDEX(AC$65:AC$74,$AJ146,1)*($AH146)</f>
        <v>400</v>
      </c>
      <c r="AD146" s="1164" cm="1">
        <f t="array" aca="1" ref="AD146" ca="1">INDEX(AD$65:AD$74,$AI146,1)*(1-$AH146)+INDEX(AD$65:AD$74,$AJ146,1)*($AH146)</f>
        <v>400</v>
      </c>
      <c r="AE146" s="1164" cm="1">
        <f t="array" aca="1" ref="AE146" ca="1">INDEX(AE$65:AE$74,$AI146,1)*(1-$AH146)+INDEX(AE$65:AE$74,$AJ146,1)*($AH146)</f>
        <v>400</v>
      </c>
      <c r="AF146" s="1164" cm="1">
        <f t="array" aca="1" ref="AF146" ca="1">INDEX(AF$65:AF$74,$AI146,1)*(1-$AH146)+INDEX(AF$65:AF$74,$AJ146,1)*($AH146)</f>
        <v>400</v>
      </c>
      <c r="AG146" s="1164" cm="1">
        <f t="array" aca="1" ref="AG146" ca="1">INDEX(AG$65:AG$74,$AI146,1)*(1-$AH146)+INDEX(AG$65:AG$74,$AJ146,1)*($AH146)</f>
        <v>400</v>
      </c>
      <c r="AH146" s="413">
        <f t="shared" ca="1" si="31"/>
        <v>1</v>
      </c>
      <c r="AI146" s="413">
        <f t="shared" si="32"/>
        <v>1</v>
      </c>
      <c r="AJ146" s="413">
        <f t="shared" si="33"/>
        <v>1</v>
      </c>
      <c r="AK146" s="429" t="str">
        <f t="shared" si="27"/>
        <v>Dry</v>
      </c>
      <c r="AL146" s="413">
        <f t="shared" si="29"/>
        <v>179</v>
      </c>
      <c r="AM146" s="413"/>
      <c r="AN146" s="485">
        <f t="shared" si="24"/>
        <v>43614</v>
      </c>
      <c r="AO146" s="485">
        <f t="shared" si="28"/>
        <v>43684</v>
      </c>
      <c r="AP146" s="1178">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1"/>
        <v>0</v>
      </c>
      <c r="AI147" s="413">
        <f t="shared" si="32"/>
        <v>2</v>
      </c>
      <c r="AJ147" s="413">
        <f t="shared" si="33"/>
        <v>3</v>
      </c>
      <c r="AK147" s="429" t="str">
        <f t="shared" si="27"/>
        <v>Early</v>
      </c>
      <c r="AL147" s="413">
        <f t="shared" si="29"/>
        <v>0</v>
      </c>
      <c r="AM147" s="413"/>
      <c r="AN147" s="485">
        <f t="shared" si="24"/>
        <v>43614</v>
      </c>
      <c r="AO147" s="485">
        <f t="shared" si="28"/>
        <v>43684</v>
      </c>
      <c r="AP147" s="1178">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1"/>
        <v>0</v>
      </c>
      <c r="AI148" s="413">
        <f t="shared" si="32"/>
        <v>5</v>
      </c>
      <c r="AJ148" s="413">
        <f t="shared" si="33"/>
        <v>6</v>
      </c>
      <c r="AK148" s="429" t="str">
        <f t="shared" si="27"/>
        <v>Late</v>
      </c>
      <c r="AL148" s="413">
        <f t="shared" si="29"/>
        <v>0</v>
      </c>
      <c r="AM148" s="413"/>
      <c r="AN148" s="485">
        <f t="shared" si="24"/>
        <v>43614</v>
      </c>
      <c r="AO148" s="485">
        <f t="shared" si="28"/>
        <v>43684</v>
      </c>
      <c r="AP148" s="1178">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1"/>
        <v>0</v>
      </c>
      <c r="AI149" s="413">
        <f t="shared" si="32"/>
        <v>6</v>
      </c>
      <c r="AJ149" s="413">
        <f t="shared" si="33"/>
        <v>6</v>
      </c>
      <c r="AK149" s="429" t="str">
        <f t="shared" si="27"/>
        <v>Late</v>
      </c>
      <c r="AL149" s="413">
        <f t="shared" si="29"/>
        <v>49</v>
      </c>
      <c r="AM149" s="413"/>
      <c r="AN149" s="485">
        <f t="shared" si="24"/>
        <v>43614</v>
      </c>
      <c r="AO149" s="485">
        <f t="shared" si="28"/>
        <v>43684</v>
      </c>
      <c r="AP149" s="1178">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1"/>
        <v>0.44444444444444442</v>
      </c>
      <c r="AI150" s="413">
        <f t="shared" si="32"/>
        <v>6</v>
      </c>
      <c r="AJ150" s="413">
        <f t="shared" si="33"/>
        <v>6</v>
      </c>
      <c r="AK150" s="429" t="str">
        <f t="shared" si="27"/>
        <v>Late</v>
      </c>
      <c r="AL150" s="413">
        <f t="shared" si="29"/>
        <v>69</v>
      </c>
      <c r="AM150" s="413"/>
      <c r="AN150" s="485">
        <f t="shared" si="24"/>
        <v>43614</v>
      </c>
      <c r="AO150" s="485">
        <f t="shared" si="28"/>
        <v>43684</v>
      </c>
      <c r="AP150" s="1178">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1"/>
        <v>0</v>
      </c>
      <c r="AI151" s="413">
        <f t="shared" si="32"/>
        <v>7</v>
      </c>
      <c r="AJ151" s="413">
        <f t="shared" si="33"/>
        <v>8</v>
      </c>
      <c r="AK151" s="429" t="str">
        <f t="shared" si="27"/>
        <v>Dry</v>
      </c>
      <c r="AL151" s="413">
        <f t="shared" si="29"/>
        <v>0</v>
      </c>
      <c r="AM151" s="413"/>
      <c r="AN151" s="485">
        <f t="shared" si="24"/>
        <v>43614</v>
      </c>
      <c r="AO151" s="485">
        <f t="shared" si="28"/>
        <v>43684</v>
      </c>
      <c r="AP151" s="1178">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350</v>
      </c>
      <c r="P152" s="989" cm="1">
        <f t="array" aca="1" ref="P152" ca="1">INDEX(P$65:P$74,$AI152,1)*(1-$AH152)+INDEX(P$65:P$74,$AJ152,1)*($AH152)</f>
        <v>1450</v>
      </c>
      <c r="Q152" s="990" cm="1">
        <f t="array" aca="1" ref="Q152" ca="1">INDEX(Q$65:Q$74,$AI152,1)*(1-$AH152)+INDEX(Q$65:Q$74,$AJ152,1)*($AH152)</f>
        <v>0.5</v>
      </c>
      <c r="R152" s="990" cm="1">
        <f t="array" aca="1" ref="R152" ca="1">INDEX(R$65:R$74,$AI152,1)*(1-$AH152)+INDEX(R$65:R$74,$AJ152,1)*($AH152)</f>
        <v>0.59250000000000003</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0</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1"/>
        <v>0</v>
      </c>
      <c r="AI152" s="413">
        <f t="shared" si="32"/>
        <v>9</v>
      </c>
      <c r="AJ152" s="413">
        <f t="shared" si="33"/>
        <v>10</v>
      </c>
      <c r="AK152" s="429" t="str">
        <f t="shared" si="27"/>
        <v>Dry</v>
      </c>
      <c r="AL152" s="413">
        <f t="shared" si="29"/>
        <v>74</v>
      </c>
      <c r="AM152" s="413"/>
      <c r="AN152" s="485">
        <f t="shared" si="24"/>
        <v>43614</v>
      </c>
      <c r="AO152" s="485">
        <f t="shared" si="28"/>
        <v>43684</v>
      </c>
      <c r="AP152" s="1178">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233</v>
      </c>
      <c r="P153" s="989" cm="1">
        <f t="array" aca="1" ref="P153" ca="1">INDEX(P$65:P$74,$AI153,1)*(1-$AH153)+INDEX(P$65:P$74,$AJ153,1)*($AH153)</f>
        <v>865</v>
      </c>
      <c r="Q153" s="990" cm="1">
        <f t="array" aca="1" ref="Q153" ca="1">INDEX(Q$65:Q$74,$AI153,1)*(1-$AH153)+INDEX(Q$65:Q$74,$AJ153,1)*($AH153)</f>
        <v>0.48635</v>
      </c>
      <c r="R153" s="990" cm="1">
        <f t="array" aca="1" ref="R153" ca="1">INDEX(R$65:R$74,$AI153,1)*(1-$AH153)+INDEX(R$65:R$74,$AJ153,1)*($AH153)</f>
        <v>0.56520000000000004</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3.9000000000000007E-2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1"/>
        <v>0.78</v>
      </c>
      <c r="AI153" s="413">
        <f t="shared" si="32"/>
        <v>9</v>
      </c>
      <c r="AJ153" s="413">
        <f t="shared" si="33"/>
        <v>10</v>
      </c>
      <c r="AK153" s="429" t="str">
        <f t="shared" si="27"/>
        <v>Dry</v>
      </c>
      <c r="AL153" s="413">
        <f t="shared" si="29"/>
        <v>113</v>
      </c>
      <c r="AM153" s="413"/>
      <c r="AN153" s="485">
        <f t="shared" si="24"/>
        <v>43614</v>
      </c>
      <c r="AO153" s="485">
        <f t="shared" si="28"/>
        <v>43684</v>
      </c>
      <c r="AP153" s="1178">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550.28571428571422</v>
      </c>
      <c r="Q154" s="991" cm="1">
        <f t="array" aca="1" ref="Q154" ca="1">INDEX(Q$65:Q$74,$AI154,1)*(1-$AH154)+INDEX(Q$65:Q$74,$AJ154,1)*($AH154)</f>
        <v>0.47535714285714281</v>
      </c>
      <c r="R154" s="991" cm="1">
        <f t="array" aca="1" ref="R154" ca="1">INDEX(R$65:R$74,$AI154,1)*(1-$AH154)+INDEX(R$65:R$74,$AJ154,1)*($AH154)</f>
        <v>0.54178571428571431</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0.10714285714285714</v>
      </c>
      <c r="W154" s="482"/>
      <c r="X154" s="992" cm="1">
        <f t="array" aca="1" ref="X154" ca="1">INDEX(X$65:X$74,$AI154,1)*(1-$AH154)+INDEX(X$65:X$74,$AJ154,1)*($AH154)</f>
        <v>0.71285714285714286</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1"/>
        <v>0.5714285714285714</v>
      </c>
      <c r="AI154" s="413">
        <f t="shared" si="32"/>
        <v>10</v>
      </c>
      <c r="AJ154" s="413">
        <f t="shared" si="33"/>
        <v>1</v>
      </c>
      <c r="AK154" s="429" t="str">
        <f t="shared" si="27"/>
        <v>Dry</v>
      </c>
      <c r="AL154" s="413">
        <f t="shared" si="29"/>
        <v>144</v>
      </c>
      <c r="AM154" s="413"/>
      <c r="AN154" s="485">
        <f t="shared" si="24"/>
        <v>43614</v>
      </c>
      <c r="AO154" s="485">
        <f t="shared" si="28"/>
        <v>43684</v>
      </c>
      <c r="AP154" s="1178">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3">
        <f t="shared" si="26"/>
        <v>43936</v>
      </c>
      <c r="G155" s="408"/>
      <c r="H155" s="429"/>
      <c r="I155" s="659" t="s">
        <v>778</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1"/>
        <v>0</v>
      </c>
      <c r="AI155" s="413">
        <f t="shared" si="32"/>
        <v>1</v>
      </c>
      <c r="AJ155" s="413">
        <f t="shared" si="33"/>
        <v>1</v>
      </c>
      <c r="AK155" s="429" t="str">
        <f t="shared" si="27"/>
        <v>Dry</v>
      </c>
      <c r="AL155" s="413">
        <f t="shared" si="29"/>
        <v>158</v>
      </c>
      <c r="AM155" s="413"/>
      <c r="AN155" s="485">
        <f t="shared" si="24"/>
        <v>43614</v>
      </c>
      <c r="AO155" s="485">
        <f t="shared" si="28"/>
        <v>43684</v>
      </c>
      <c r="AP155" s="1178">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v>
      </c>
      <c r="P156" s="989" cm="1">
        <f t="array" aca="1" ref="P156" ca="1">INDEX(P$65:P$74,$AI156,1)*(1-$AH156)+INDEX(P$65:P$74,$AJ156,1)*($AH156)</f>
        <v>438</v>
      </c>
      <c r="Q156" s="990" cm="1">
        <f t="array" aca="1" ref="Q156" ca="1">INDEX(Q$65:Q$74,$AI156,1)*(1-$AH156)+INDEX(Q$65:Q$74,$AJ156,1)*($AH156)</f>
        <v>0.47</v>
      </c>
      <c r="R156" s="990" cm="1">
        <f t="array" aca="1" ref="R156" ca="1">INDEX(R$65:R$74,$AI156,1)*(1-$AH156)+INDEX(R$65:R$74,$AJ156,1)*($AH156)</f>
        <v>0.53</v>
      </c>
      <c r="S156" s="985">
        <f>INDEX(Annual!i_pasture_stage_p6z,$J156+1,ROUNDDOWN((ROW($J156)-ROW($J$65))/i_p6_len,0)+1)</f>
        <v>1</v>
      </c>
      <c r="T156" s="990" cm="1">
        <f t="array" aca="1" ref="T156" ca="1">INDEX(T$65:T$74,$AI156,1)*(1-$AH156)+INDEX(T$65:T$74,$AJ156,1)*($AH156)</f>
        <v>0.3</v>
      </c>
      <c r="U156" s="984" cm="1">
        <f t="array" aca="1" ref="U156" ca="1">INDEX(U$65:U$74,$AI156,1)*(1-$AH156)+INDEX(U$65:U$74,$AJ156,1)*($AH156)</f>
        <v>10</v>
      </c>
      <c r="V156" s="990" cm="1">
        <f t="array" aca="1" ref="V156" ca="1">INDEX(V$65:V$74,$AI156,1)*(1-$AH156)+INDEX(V$65:V$74,$AJ156,1)*($AH156)</f>
        <v>0.15</v>
      </c>
      <c r="W156" s="413"/>
      <c r="X156" s="989" cm="1">
        <f t="array" aca="1" ref="X156" ca="1">INDEX(X$65:X$74,$AI156,1)*(1-$AH156)+INDEX(X$65:X$74,$AJ156,1)*($AH156)</f>
        <v>1</v>
      </c>
      <c r="Y156" s="1164" cm="1">
        <f t="array" aca="1" ref="Y156" ca="1">INDEX(Y$65:Y$74,$AI156,1)*(1-$AH156)+INDEX(Y$65:Y$74,$AJ156,1)*($AH156)</f>
        <v>50</v>
      </c>
      <c r="Z156" s="1164" cm="1">
        <f t="array" aca="1" ref="Z156" ca="1">INDEX(Z$65:Z$74,$AI156,1)*(1-$AH156)+INDEX(Z$65:Z$74,$AJ156,1)*($AH156)</f>
        <v>50</v>
      </c>
      <c r="AA156" s="1164" cm="1">
        <f t="array" aca="1" ref="AA156" ca="1">INDEX(AA$65:AA$74,$AI156,1)*(1-$AH156)+INDEX(AA$65:AA$74,$AJ156,1)*($AH156)</f>
        <v>50</v>
      </c>
      <c r="AB156" s="1164" cm="1">
        <f t="array" aca="1" ref="AB156" ca="1">INDEX(AB$65:AB$74,$AI156,1)*(1-$AH156)+INDEX(AB$65:AB$74,$AJ156,1)*($AH156)</f>
        <v>400</v>
      </c>
      <c r="AC156" s="1164" cm="1">
        <f t="array" aca="1" ref="AC156" ca="1">INDEX(AC$65:AC$74,$AI156,1)*(1-$AH156)+INDEX(AC$65:AC$74,$AJ156,1)*($AH156)</f>
        <v>400</v>
      </c>
      <c r="AD156" s="1164" cm="1">
        <f t="array" aca="1" ref="AD156" ca="1">INDEX(AD$65:AD$74,$AI156,1)*(1-$AH156)+INDEX(AD$65:AD$74,$AJ156,1)*($AH156)</f>
        <v>400</v>
      </c>
      <c r="AE156" s="1164" cm="1">
        <f t="array" aca="1" ref="AE156" ca="1">INDEX(AE$65:AE$74,$AI156,1)*(1-$AH156)+INDEX(AE$65:AE$74,$AJ156,1)*($AH156)</f>
        <v>400</v>
      </c>
      <c r="AF156" s="1164" cm="1">
        <f t="array" aca="1" ref="AF156" ca="1">INDEX(AF$65:AF$74,$AI156,1)*(1-$AH156)+INDEX(AF$65:AF$74,$AJ156,1)*($AH156)</f>
        <v>400</v>
      </c>
      <c r="AG156" s="1164" cm="1">
        <f t="array" aca="1" ref="AG156" ca="1">INDEX(AG$65:AG$74,$AI156,1)*(1-$AH156)+INDEX(AG$65:AG$74,$AJ156,1)*($AH156)</f>
        <v>400</v>
      </c>
      <c r="AH156" s="413">
        <f t="shared" ca="1" si="31"/>
        <v>1</v>
      </c>
      <c r="AI156" s="413">
        <f t="shared" si="32"/>
        <v>1</v>
      </c>
      <c r="AJ156" s="413">
        <f t="shared" si="33"/>
        <v>1</v>
      </c>
      <c r="AK156" s="429" t="str">
        <f t="shared" si="27"/>
        <v>Dry</v>
      </c>
      <c r="AL156" s="413">
        <f t="shared" si="29"/>
        <v>179</v>
      </c>
      <c r="AM156" s="413"/>
      <c r="AN156" s="485">
        <f t="shared" si="24"/>
        <v>43614</v>
      </c>
      <c r="AO156" s="485">
        <f t="shared" si="28"/>
        <v>43684</v>
      </c>
      <c r="AP156" s="1178">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1"/>
        <v>0</v>
      </c>
      <c r="AI157" s="413">
        <f t="shared" si="32"/>
        <v>2</v>
      </c>
      <c r="AJ157" s="413">
        <f t="shared" si="33"/>
        <v>3</v>
      </c>
      <c r="AK157" s="429" t="str">
        <f t="shared" si="27"/>
        <v>Early</v>
      </c>
      <c r="AL157" s="413">
        <f t="shared" si="29"/>
        <v>0</v>
      </c>
      <c r="AM157" s="413"/>
      <c r="AN157" s="485">
        <f t="shared" si="24"/>
        <v>43614</v>
      </c>
      <c r="AO157" s="485">
        <f t="shared" si="28"/>
        <v>43684</v>
      </c>
      <c r="AP157" s="1178">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1"/>
        <v>0</v>
      </c>
      <c r="AI158" s="413">
        <f t="shared" si="32"/>
        <v>5</v>
      </c>
      <c r="AJ158" s="413">
        <f t="shared" si="33"/>
        <v>6</v>
      </c>
      <c r="AK158" s="429" t="str">
        <f t="shared" si="27"/>
        <v>Late</v>
      </c>
      <c r="AL158" s="413">
        <f t="shared" si="29"/>
        <v>0</v>
      </c>
      <c r="AM158" s="413"/>
      <c r="AN158" s="485">
        <f t="shared" si="24"/>
        <v>43614</v>
      </c>
      <c r="AO158" s="485">
        <f t="shared" si="28"/>
        <v>43684</v>
      </c>
      <c r="AP158" s="1178">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1"/>
        <v>0</v>
      </c>
      <c r="AI159" s="413">
        <f t="shared" si="32"/>
        <v>6</v>
      </c>
      <c r="AJ159" s="413">
        <f t="shared" si="33"/>
        <v>6</v>
      </c>
      <c r="AK159" s="429" t="str">
        <f t="shared" si="27"/>
        <v>Late</v>
      </c>
      <c r="AL159" s="413">
        <f t="shared" si="29"/>
        <v>49</v>
      </c>
      <c r="AM159" s="413"/>
      <c r="AN159" s="485">
        <f t="shared" si="24"/>
        <v>43614</v>
      </c>
      <c r="AO159" s="485">
        <f t="shared" si="28"/>
        <v>43684</v>
      </c>
      <c r="AP159" s="1178">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1"/>
        <v>0.44444444444444442</v>
      </c>
      <c r="AI160" s="413">
        <f t="shared" si="32"/>
        <v>6</v>
      </c>
      <c r="AJ160" s="413">
        <f t="shared" si="33"/>
        <v>6</v>
      </c>
      <c r="AK160" s="429" t="str">
        <f t="shared" si="27"/>
        <v>Late</v>
      </c>
      <c r="AL160" s="413">
        <f t="shared" si="29"/>
        <v>69</v>
      </c>
      <c r="AM160" s="413"/>
      <c r="AN160" s="485">
        <f t="shared" si="24"/>
        <v>43614</v>
      </c>
      <c r="AO160" s="485">
        <f t="shared" si="28"/>
        <v>43684</v>
      </c>
      <c r="AP160" s="1178">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1"/>
        <v>0</v>
      </c>
      <c r="AI161" s="413">
        <f t="shared" si="32"/>
        <v>7</v>
      </c>
      <c r="AJ161" s="413">
        <f t="shared" si="33"/>
        <v>8</v>
      </c>
      <c r="AK161" s="429" t="str">
        <f t="shared" si="27"/>
        <v>Dry</v>
      </c>
      <c r="AL161" s="413">
        <f t="shared" si="29"/>
        <v>0</v>
      </c>
      <c r="AM161" s="413"/>
      <c r="AN161" s="485">
        <f t="shared" si="24"/>
        <v>43614</v>
      </c>
      <c r="AO161" s="485">
        <f t="shared" si="28"/>
        <v>43684</v>
      </c>
      <c r="AP161" s="1178">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350</v>
      </c>
      <c r="P162" s="989" cm="1">
        <f t="array" aca="1" ref="P162" ca="1">INDEX(P$65:P$74,$AI162,1)*(1-$AH162)+INDEX(P$65:P$74,$AJ162,1)*($AH162)</f>
        <v>1450</v>
      </c>
      <c r="Q162" s="990" cm="1">
        <f t="array" aca="1" ref="Q162" ca="1">INDEX(Q$65:Q$74,$AI162,1)*(1-$AH162)+INDEX(Q$65:Q$74,$AJ162,1)*($AH162)</f>
        <v>0.5</v>
      </c>
      <c r="R162" s="990" cm="1">
        <f t="array" aca="1" ref="R162" ca="1">INDEX(R$65:R$74,$AI162,1)*(1-$AH162)+INDEX(R$65:R$74,$AJ162,1)*($AH162)</f>
        <v>0.59250000000000003</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0</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1"/>
        <v>0</v>
      </c>
      <c r="AI162" s="413">
        <f t="shared" si="32"/>
        <v>9</v>
      </c>
      <c r="AJ162" s="413">
        <f t="shared" si="33"/>
        <v>10</v>
      </c>
      <c r="AK162" s="429" t="str">
        <f t="shared" si="27"/>
        <v>Dry</v>
      </c>
      <c r="AL162" s="413">
        <f t="shared" si="29"/>
        <v>74</v>
      </c>
      <c r="AM162" s="413"/>
      <c r="AN162" s="485">
        <f t="shared" si="24"/>
        <v>43614</v>
      </c>
      <c r="AO162" s="485">
        <f t="shared" si="28"/>
        <v>43684</v>
      </c>
      <c r="AP162" s="1178">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233</v>
      </c>
      <c r="P163" s="989" cm="1">
        <f t="array" aca="1" ref="P163" ca="1">INDEX(P$65:P$74,$AI163,1)*(1-$AH163)+INDEX(P$65:P$74,$AJ163,1)*($AH163)</f>
        <v>865</v>
      </c>
      <c r="Q163" s="990" cm="1">
        <f t="array" aca="1" ref="Q163" ca="1">INDEX(Q$65:Q$74,$AI163,1)*(1-$AH163)+INDEX(Q$65:Q$74,$AJ163,1)*($AH163)</f>
        <v>0.48635</v>
      </c>
      <c r="R163" s="990" cm="1">
        <f t="array" aca="1" ref="R163" ca="1">INDEX(R$65:R$74,$AI163,1)*(1-$AH163)+INDEX(R$65:R$74,$AJ163,1)*($AH163)</f>
        <v>0.56520000000000004</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3.9000000000000007E-2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1"/>
        <v>0.78</v>
      </c>
      <c r="AI163" s="413">
        <f t="shared" si="32"/>
        <v>9</v>
      </c>
      <c r="AJ163" s="413">
        <f t="shared" si="33"/>
        <v>10</v>
      </c>
      <c r="AK163" s="429" t="str">
        <f t="shared" si="27"/>
        <v>Dry</v>
      </c>
      <c r="AL163" s="413">
        <f t="shared" si="29"/>
        <v>113</v>
      </c>
      <c r="AM163" s="413"/>
      <c r="AN163" s="485">
        <f t="shared" si="24"/>
        <v>43614</v>
      </c>
      <c r="AO163" s="485">
        <f t="shared" si="28"/>
        <v>43684</v>
      </c>
      <c r="AP163" s="1178">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550.28571428571422</v>
      </c>
      <c r="Q164" s="991" cm="1">
        <f t="array" aca="1" ref="Q164" ca="1">INDEX(Q$65:Q$74,$AI164,1)*(1-$AH164)+INDEX(Q$65:Q$74,$AJ164,1)*($AH164)</f>
        <v>0.47535714285714281</v>
      </c>
      <c r="R164" s="991" cm="1">
        <f t="array" aca="1" ref="R164" ca="1">INDEX(R$65:R$74,$AI164,1)*(1-$AH164)+INDEX(R$65:R$74,$AJ164,1)*($AH164)</f>
        <v>0.54178571428571431</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0.10714285714285714</v>
      </c>
      <c r="W164" s="413"/>
      <c r="X164" s="992" cm="1">
        <f t="array" aca="1" ref="X164" ca="1">INDEX(X$65:X$74,$AI164,1)*(1-$AH164)+INDEX(X$65:X$74,$AJ164,1)*($AH164)</f>
        <v>0.71285714285714286</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1"/>
        <v>0.5714285714285714</v>
      </c>
      <c r="AI164" s="413">
        <f t="shared" si="32"/>
        <v>10</v>
      </c>
      <c r="AJ164" s="413">
        <f t="shared" si="33"/>
        <v>1</v>
      </c>
      <c r="AK164" s="429" t="str">
        <f t="shared" si="27"/>
        <v>Dry</v>
      </c>
      <c r="AL164" s="413">
        <f t="shared" si="29"/>
        <v>144</v>
      </c>
      <c r="AM164" s="413"/>
      <c r="AN164" s="485">
        <f t="shared" si="24"/>
        <v>43614</v>
      </c>
      <c r="AO164" s="485">
        <f t="shared" si="28"/>
        <v>43684</v>
      </c>
      <c r="AP164" s="1178">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429</v>
      </c>
      <c r="AR166" s="394"/>
      <c r="AS166" s="382"/>
      <c r="AT166" s="382"/>
      <c r="AU166" s="382"/>
    </row>
    <row r="167" spans="1:47" ht="5.0999999999999996" customHeight="1" outlineLevel="3" x14ac:dyDescent="0.25">
      <c r="A167" s="382"/>
      <c r="B167" s="391"/>
      <c r="C167" s="384">
        <f>INT($C$29)+3.005</f>
        <v>4.0049999999999999</v>
      </c>
      <c r="D167" s="408" t="s">
        <v>425</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481</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429</v>
      </c>
      <c r="AR169" s="394"/>
      <c r="AS169" s="382"/>
      <c r="AT169" s="382"/>
      <c r="AU169" s="382"/>
    </row>
    <row r="170" spans="1:47" ht="17.25" outlineLevel="1" x14ac:dyDescent="0.25">
      <c r="A170" s="382"/>
      <c r="B170" s="391"/>
      <c r="C170" s="384">
        <f>INT($C$29)+1</f>
        <v>2</v>
      </c>
      <c r="D170" s="408"/>
      <c r="E170" s="465"/>
      <c r="F170" s="465"/>
      <c r="G170" s="408"/>
      <c r="H170" s="425" t="s">
        <v>482</v>
      </c>
      <c r="I170" s="449"/>
      <c r="J170" s="442" t="s">
        <v>483</v>
      </c>
      <c r="K170" s="397" t="s">
        <v>484</v>
      </c>
      <c r="L170" s="397"/>
      <c r="M170" s="397"/>
      <c r="N170" s="442"/>
      <c r="O170" s="397" t="s">
        <v>485</v>
      </c>
      <c r="P170" s="397"/>
      <c r="Q170" s="397"/>
      <c r="R170" s="397"/>
      <c r="S170" s="397"/>
      <c r="T170" s="397"/>
      <c r="U170" s="1176" t="s">
        <v>486</v>
      </c>
      <c r="V170" s="397"/>
      <c r="W170" s="397"/>
      <c r="X170" s="397"/>
      <c r="Y170" s="443"/>
      <c r="Z170" s="443"/>
      <c r="AA170" s="443"/>
      <c r="AB170" s="450"/>
      <c r="AC170" s="443" t="s">
        <v>1264</v>
      </c>
      <c r="AD170" s="443"/>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487</v>
      </c>
      <c r="P171" s="442" t="s">
        <v>488</v>
      </c>
      <c r="Q171" s="442" t="s">
        <v>489</v>
      </c>
      <c r="R171" s="442" t="s">
        <v>911</v>
      </c>
      <c r="S171" s="442" t="s">
        <v>490</v>
      </c>
      <c r="T171" s="442" t="s">
        <v>491</v>
      </c>
      <c r="U171" s="397" t="s">
        <v>492</v>
      </c>
      <c r="V171" s="397"/>
      <c r="W171" s="397"/>
      <c r="X171" s="397"/>
      <c r="Y171" s="443"/>
      <c r="Z171" s="443"/>
      <c r="AA171" s="443"/>
      <c r="AB171" s="450"/>
      <c r="AC171" s="450" t="s">
        <v>1265</v>
      </c>
      <c r="AD171" s="450" t="s">
        <v>1266</v>
      </c>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425</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493</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543">
        <f>481+(11.7+3.1*$R173^0.5)*(40-$Q173)+418*(1-EXP(-0.04*$S173/30.4))</f>
        <v>816.56557723613594</v>
      </c>
      <c r="AD173" s="54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54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494</v>
      </c>
      <c r="I174" s="429"/>
      <c r="J174" s="430">
        <v>1.9</v>
      </c>
      <c r="K174" s="430">
        <v>0.4</v>
      </c>
      <c r="L174" s="430">
        <v>0.4</v>
      </c>
      <c r="M174" s="430">
        <v>0.5</v>
      </c>
      <c r="N174" s="413"/>
      <c r="O174" s="430">
        <v>13.7</v>
      </c>
      <c r="P174" s="430">
        <v>28.8</v>
      </c>
      <c r="Q174" s="413">
        <f t="shared" si="37"/>
        <v>21.25</v>
      </c>
      <c r="R174" s="430">
        <v>3.61</v>
      </c>
      <c r="S174" s="430">
        <v>13.9</v>
      </c>
      <c r="T174" s="451">
        <v>3.2</v>
      </c>
      <c r="U174" s="447">
        <v>0.8</v>
      </c>
      <c r="V174" s="447">
        <v>0.15</v>
      </c>
      <c r="W174" s="447">
        <v>0.04</v>
      </c>
      <c r="X174" s="447">
        <v>0.01</v>
      </c>
      <c r="Y174" s="447">
        <v>0</v>
      </c>
      <c r="Z174" s="447">
        <v>0</v>
      </c>
      <c r="AA174" s="447">
        <v>0</v>
      </c>
      <c r="AB174" s="413"/>
      <c r="AC174" s="543">
        <f t="shared" ref="AC174:AC184" si="39">481+(11.7+3.1*$R174^0.5)*(40-$Q174)+418*(1-EXP(-0.04*$S174/30.4))</f>
        <v>818.38801276006404</v>
      </c>
      <c r="AD174" s="543">
        <f t="shared" si="38"/>
        <v>818.74303298787913</v>
      </c>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40">INT($C$29)+3</f>
        <v>4</v>
      </c>
      <c r="D175" s="408"/>
      <c r="E175" s="465"/>
      <c r="F175" s="465"/>
      <c r="G175" s="408"/>
      <c r="H175" s="429" t="s">
        <v>495</v>
      </c>
      <c r="I175" s="429"/>
      <c r="J175" s="430">
        <v>2</v>
      </c>
      <c r="K175" s="430">
        <v>0.4</v>
      </c>
      <c r="L175" s="430">
        <v>0.4</v>
      </c>
      <c r="M175" s="430">
        <v>0.4</v>
      </c>
      <c r="N175" s="413"/>
      <c r="O175" s="430">
        <v>12.7</v>
      </c>
      <c r="P175" s="430">
        <v>26.2</v>
      </c>
      <c r="Q175" s="413">
        <f t="shared" si="37"/>
        <v>19.45</v>
      </c>
      <c r="R175" s="430">
        <v>3.33</v>
      </c>
      <c r="S175" s="430">
        <v>22.8</v>
      </c>
      <c r="T175" s="451">
        <v>4.7</v>
      </c>
      <c r="U175" s="447">
        <v>0.73</v>
      </c>
      <c r="V175" s="447">
        <v>0.19</v>
      </c>
      <c r="W175" s="447">
        <v>7.0000000000000007E-2</v>
      </c>
      <c r="X175" s="447">
        <v>0.01</v>
      </c>
      <c r="Y175" s="447">
        <v>0</v>
      </c>
      <c r="Z175" s="447">
        <v>0</v>
      </c>
      <c r="AA175" s="447">
        <v>0</v>
      </c>
      <c r="AB175" s="413"/>
      <c r="AC175" s="543">
        <f t="shared" si="39"/>
        <v>850.0394830745181</v>
      </c>
      <c r="AD175" s="543">
        <f t="shared" si="38"/>
        <v>850.45455279825705</v>
      </c>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40"/>
        <v>4</v>
      </c>
      <c r="D176" s="408"/>
      <c r="E176" s="465"/>
      <c r="F176" s="465"/>
      <c r="G176" s="408"/>
      <c r="H176" s="429" t="s">
        <v>496</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0.64</v>
      </c>
      <c r="V176" s="447">
        <v>0.23</v>
      </c>
      <c r="W176" s="447">
        <v>7.0000000000000007E-2</v>
      </c>
      <c r="X176" s="447">
        <v>0.03</v>
      </c>
      <c r="Y176" s="447">
        <v>0.02</v>
      </c>
      <c r="Z176" s="447">
        <v>0.01</v>
      </c>
      <c r="AA176" s="447">
        <v>0</v>
      </c>
      <c r="AB176" s="413"/>
      <c r="AC176" s="543">
        <f t="shared" si="39"/>
        <v>892.28446877345266</v>
      </c>
      <c r="AD176" s="543">
        <f t="shared" si="38"/>
        <v>892.81617218730173</v>
      </c>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40"/>
        <v>4</v>
      </c>
      <c r="D177" s="408"/>
      <c r="E177" s="465"/>
      <c r="F177" s="465"/>
      <c r="G177" s="408"/>
      <c r="H177" s="429" t="s">
        <v>497</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0.56000000000000005</v>
      </c>
      <c r="V177" s="447">
        <v>0.24</v>
      </c>
      <c r="W177" s="447">
        <v>0.12</v>
      </c>
      <c r="X177" s="447">
        <v>0.05</v>
      </c>
      <c r="Y177" s="447">
        <v>0.01</v>
      </c>
      <c r="Z177" s="447">
        <v>0</v>
      </c>
      <c r="AA177" s="447">
        <v>0.02</v>
      </c>
      <c r="AB177" s="413"/>
      <c r="AC177" s="543">
        <f t="shared" si="39"/>
        <v>958.08393363752248</v>
      </c>
      <c r="AD177" s="543">
        <f t="shared" si="38"/>
        <v>958.15238776001672</v>
      </c>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40"/>
        <v>4</v>
      </c>
      <c r="D178" s="408"/>
      <c r="E178" s="465"/>
      <c r="F178" s="465"/>
      <c r="G178" s="408"/>
      <c r="H178" s="429" t="s">
        <v>498</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543">
        <f t="shared" si="39"/>
        <v>1003.8059653183001</v>
      </c>
      <c r="AD178" s="543">
        <f t="shared" si="38"/>
        <v>1003.4276457282514</v>
      </c>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40"/>
        <v>4</v>
      </c>
      <c r="D179" s="408"/>
      <c r="E179" s="465"/>
      <c r="F179" s="465"/>
      <c r="G179" s="408"/>
      <c r="H179" s="429" t="s">
        <v>499</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543">
        <f t="shared" si="39"/>
        <v>1025.0328808337069</v>
      </c>
      <c r="AD179" s="543">
        <f t="shared" si="38"/>
        <v>1025.0304627641408</v>
      </c>
      <c r="AE179" s="543"/>
      <c r="AF179" s="543"/>
      <c r="AG179" s="543"/>
      <c r="AH179" s="543"/>
      <c r="AI179" s="543"/>
      <c r="AJ179" s="543"/>
      <c r="AK179" s="413"/>
      <c r="AL179" s="413"/>
      <c r="AM179" s="413"/>
      <c r="AN179" s="413"/>
      <c r="AO179" s="413"/>
      <c r="AP179" s="413"/>
      <c r="AQ179" s="408"/>
      <c r="AR179" s="394"/>
      <c r="AS179" s="382"/>
      <c r="AT179" s="382"/>
      <c r="AU179" s="382"/>
    </row>
    <row r="180" spans="1:47" outlineLevel="3" x14ac:dyDescent="0.25">
      <c r="A180" s="382"/>
      <c r="B180" s="391"/>
      <c r="C180" s="384">
        <f t="shared" si="40"/>
        <v>4</v>
      </c>
      <c r="D180" s="408"/>
      <c r="E180" s="465"/>
      <c r="F180" s="465"/>
      <c r="G180" s="408"/>
      <c r="H180" s="429" t="s">
        <v>500</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543">
        <f t="shared" si="39"/>
        <v>1025.8395402585916</v>
      </c>
      <c r="AD180" s="54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40"/>
        <v>4</v>
      </c>
      <c r="D181" s="408"/>
      <c r="E181" s="465"/>
      <c r="F181" s="465"/>
      <c r="G181" s="408"/>
      <c r="H181" s="429" t="s">
        <v>501</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543">
        <f t="shared" si="39"/>
        <v>995.1455098346604</v>
      </c>
      <c r="AD181" s="54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40"/>
        <v>4</v>
      </c>
      <c r="D182" s="408"/>
      <c r="E182" s="465"/>
      <c r="F182" s="465"/>
      <c r="G182" s="408"/>
      <c r="H182" s="429" t="s">
        <v>502</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0.61</v>
      </c>
      <c r="V182" s="447">
        <v>0.23</v>
      </c>
      <c r="W182" s="447">
        <v>0.11</v>
      </c>
      <c r="X182" s="447">
        <v>0.04</v>
      </c>
      <c r="Y182" s="447">
        <v>0.01</v>
      </c>
      <c r="Z182" s="447">
        <v>0</v>
      </c>
      <c r="AA182" s="447">
        <v>0</v>
      </c>
      <c r="AB182" s="413"/>
      <c r="AC182" s="543">
        <f t="shared" si="39"/>
        <v>960.65563319699072</v>
      </c>
      <c r="AD182" s="543">
        <f t="shared" si="41"/>
        <v>961.20279867811348</v>
      </c>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40"/>
        <v>4</v>
      </c>
      <c r="D183" s="408"/>
      <c r="E183" s="465"/>
      <c r="F183" s="465"/>
      <c r="G183" s="408"/>
      <c r="H183" s="429" t="s">
        <v>503</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543">
        <f t="shared" si="39"/>
        <v>900.41054598407834</v>
      </c>
      <c r="AD183" s="543">
        <f t="shared" si="41"/>
        <v>900.92650591550841</v>
      </c>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40"/>
        <v>4</v>
      </c>
      <c r="D184" s="408"/>
      <c r="E184" s="465"/>
      <c r="F184" s="465"/>
      <c r="G184" s="408"/>
      <c r="H184" s="429" t="s">
        <v>504</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0.72</v>
      </c>
      <c r="V184" s="447">
        <v>0.19</v>
      </c>
      <c r="W184" s="447">
        <v>0.05</v>
      </c>
      <c r="X184" s="447">
        <v>0.02</v>
      </c>
      <c r="Y184" s="447">
        <v>0</v>
      </c>
      <c r="Z184" s="447">
        <v>0.02</v>
      </c>
      <c r="AA184" s="447">
        <v>0</v>
      </c>
      <c r="AB184" s="413"/>
      <c r="AC184" s="543">
        <f t="shared" si="39"/>
        <v>841.38586239976723</v>
      </c>
      <c r="AD184" s="543">
        <f t="shared" si="41"/>
        <v>841.81557827150812</v>
      </c>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429</v>
      </c>
      <c r="AR185" s="394"/>
      <c r="AS185" s="382"/>
      <c r="AT185" s="382"/>
      <c r="AU185" s="382"/>
    </row>
    <row r="186" spans="1:47" ht="5.0999999999999996" customHeight="1" outlineLevel="3" x14ac:dyDescent="0.25">
      <c r="A186" s="382"/>
      <c r="B186" s="391"/>
      <c r="C186" s="384">
        <f>INT($C$29)+3.005</f>
        <v>4.0049999999999999</v>
      </c>
      <c r="D186" s="408" t="s">
        <v>425</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913</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429</v>
      </c>
      <c r="AR188" s="394"/>
      <c r="AS188" s="382"/>
      <c r="AT188" s="382"/>
      <c r="AU188" s="382"/>
    </row>
    <row r="189" spans="1:47" outlineLevel="1" x14ac:dyDescent="0.25">
      <c r="A189" s="382"/>
      <c r="B189" s="391"/>
      <c r="C189" s="384">
        <f>INT($C$29)+1</f>
        <v>2</v>
      </c>
      <c r="D189" s="408"/>
      <c r="E189" s="465"/>
      <c r="F189" s="465"/>
      <c r="G189" s="408"/>
      <c r="H189" s="425" t="s">
        <v>505</v>
      </c>
      <c r="I189" s="426"/>
      <c r="J189" s="453" t="s">
        <v>396</v>
      </c>
      <c r="K189" s="453" t="s">
        <v>143</v>
      </c>
      <c r="L189" s="453" t="s">
        <v>144</v>
      </c>
      <c r="M189" s="453" t="s">
        <v>145</v>
      </c>
      <c r="N189" s="453" t="s">
        <v>146</v>
      </c>
      <c r="O189" s="453" t="s">
        <v>147</v>
      </c>
      <c r="P189" s="453" t="s">
        <v>148</v>
      </c>
      <c r="Q189" s="453" t="s">
        <v>149</v>
      </c>
      <c r="R189" s="453" t="s">
        <v>150</v>
      </c>
      <c r="S189" s="453" t="s">
        <v>151</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425</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507</v>
      </c>
      <c r="I191" s="429"/>
      <c r="J191" s="454">
        <v>50</v>
      </c>
      <c r="K191" s="413"/>
      <c r="L191" s="413"/>
      <c r="M191" s="413" t="s">
        <v>508</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1263</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509</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42">INT($C$29)+3</f>
        <v>4</v>
      </c>
      <c r="D194" s="408"/>
      <c r="E194" s="465"/>
      <c r="F194" s="465"/>
      <c r="G194" s="408"/>
      <c r="H194" s="415" t="s">
        <v>510</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42"/>
        <v>4</v>
      </c>
      <c r="D195" s="408"/>
      <c r="E195" s="465"/>
      <c r="F195" s="465"/>
      <c r="G195" s="408"/>
      <c r="H195" s="415" t="s">
        <v>511</v>
      </c>
      <c r="I195" s="429">
        <v>1</v>
      </c>
      <c r="J195" s="455">
        <v>1.4</v>
      </c>
      <c r="K195" s="455">
        <v>1.4</v>
      </c>
      <c r="L195" s="455">
        <v>1.4</v>
      </c>
      <c r="M195" s="455">
        <v>1.4</v>
      </c>
      <c r="N195" s="455">
        <v>1.4</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42"/>
        <v>4</v>
      </c>
      <c r="D196" s="408"/>
      <c r="E196" s="465"/>
      <c r="F196" s="465"/>
      <c r="G196" s="408"/>
      <c r="H196" s="415" t="s">
        <v>512</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42"/>
        <v>4</v>
      </c>
      <c r="D197" s="408"/>
      <c r="E197" s="465"/>
      <c r="F197" s="465"/>
      <c r="G197" s="408"/>
      <c r="H197" s="415" t="s">
        <v>513</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42"/>
        <v>4</v>
      </c>
      <c r="D198" s="408"/>
      <c r="E198" s="465"/>
      <c r="F198" s="465"/>
      <c r="G198" s="408"/>
      <c r="H198" s="415" t="s">
        <v>514</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42"/>
        <v>4</v>
      </c>
      <c r="D199" s="408"/>
      <c r="E199" s="465"/>
      <c r="F199" s="465"/>
      <c r="G199" s="408"/>
      <c r="H199" s="415" t="s">
        <v>515</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42"/>
        <v>4</v>
      </c>
      <c r="D200" s="408"/>
      <c r="E200" s="465"/>
      <c r="F200" s="465"/>
      <c r="G200" s="408"/>
      <c r="H200" s="415" t="s">
        <v>516</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42"/>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42"/>
        <v>4</v>
      </c>
      <c r="D202" s="408"/>
      <c r="E202" s="465"/>
      <c r="F202" s="465"/>
      <c r="G202" s="408"/>
      <c r="H202" s="415" t="s">
        <v>517</v>
      </c>
      <c r="I202" s="429"/>
      <c r="J202" s="456">
        <v>0</v>
      </c>
      <c r="K202" s="456">
        <v>0</v>
      </c>
      <c r="L202" s="456">
        <v>0.5</v>
      </c>
      <c r="M202" s="456">
        <v>0.5</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429</v>
      </c>
      <c r="AR203" s="394"/>
      <c r="AS203" s="382"/>
      <c r="AT203" s="382"/>
      <c r="AU203" s="382"/>
    </row>
    <row r="204" spans="1:47" outlineLevel="1" x14ac:dyDescent="0.25">
      <c r="A204" s="382"/>
      <c r="B204" s="391"/>
      <c r="C204" s="384">
        <f>INT($C$29)+1</f>
        <v>2</v>
      </c>
      <c r="D204" s="408"/>
      <c r="E204" s="465"/>
      <c r="F204" s="465"/>
      <c r="G204" s="408"/>
      <c r="H204" s="425" t="s">
        <v>518</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425</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519</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429</v>
      </c>
      <c r="AR207" s="394"/>
      <c r="AS207" s="382"/>
      <c r="AT207" s="382"/>
      <c r="AU207" s="382"/>
    </row>
    <row r="208" spans="1:47" outlineLevel="1" x14ac:dyDescent="0.25">
      <c r="A208" s="382"/>
      <c r="B208" s="391"/>
      <c r="C208" s="384">
        <f>INT($C$29)+1</f>
        <v>2</v>
      </c>
      <c r="D208" s="408"/>
      <c r="E208" s="465"/>
      <c r="F208" s="465"/>
      <c r="G208" s="408"/>
      <c r="H208" s="425" t="s">
        <v>520</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425</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521</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522</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523</v>
      </c>
      <c r="J213" s="429" t="s">
        <v>524</v>
      </c>
      <c r="K213" s="429" t="s">
        <v>769</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429</v>
      </c>
      <c r="AR215" s="394"/>
      <c r="AS215" s="382"/>
      <c r="AT215" s="382"/>
      <c r="AU215" s="382"/>
    </row>
    <row r="216" spans="1:47" s="687" customFormat="1" ht="30" customHeight="1" outlineLevel="1" x14ac:dyDescent="0.25">
      <c r="A216" s="382"/>
      <c r="B216" s="391"/>
      <c r="C216" s="384">
        <f>INT($C$29)+1</f>
        <v>2</v>
      </c>
      <c r="D216" s="408"/>
      <c r="E216" s="465"/>
      <c r="F216" s="465"/>
      <c r="G216" s="408"/>
      <c r="H216" s="425" t="s">
        <v>974</v>
      </c>
      <c r="I216" s="426"/>
      <c r="J216" s="1237" t="s">
        <v>976</v>
      </c>
      <c r="K216" s="1237"/>
      <c r="L216" s="1237" t="s">
        <v>975</v>
      </c>
      <c r="M216" s="1237"/>
      <c r="N216" s="442"/>
      <c r="O216" s="442" t="s">
        <v>999</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0999999999999996" customHeight="1" outlineLevel="3" x14ac:dyDescent="0.25">
      <c r="A217" s="382"/>
      <c r="B217" s="391"/>
      <c r="C217" s="384">
        <f>INT($C$29)+3.005</f>
        <v>4.0049999999999999</v>
      </c>
      <c r="D217" s="408" t="s">
        <v>425</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outlineLevel="2" x14ac:dyDescent="0.25">
      <c r="A219" s="382"/>
      <c r="B219" s="391"/>
      <c r="C219" s="384">
        <f t="shared" ref="C219:C222" si="43">INT($C$29)+2</f>
        <v>3</v>
      </c>
      <c r="D219" s="408"/>
      <c r="E219" s="465"/>
      <c r="F219" s="465"/>
      <c r="G219" s="408"/>
      <c r="H219" s="413" t="str">
        <f t="shared" ref="H219:H220" si="44">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outlineLevel="2" x14ac:dyDescent="0.25">
      <c r="A220" s="382"/>
      <c r="B220" s="391"/>
      <c r="C220" s="384">
        <f t="shared" si="43"/>
        <v>3</v>
      </c>
      <c r="D220" s="408"/>
      <c r="E220" s="465"/>
      <c r="F220" s="465"/>
      <c r="G220" s="408"/>
      <c r="H220" s="413" t="str">
        <f t="shared" si="44"/>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outlineLevel="2" x14ac:dyDescent="0.25">
      <c r="A221" s="382"/>
      <c r="B221" s="391"/>
      <c r="C221" s="384">
        <f t="shared" si="43"/>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outlineLevel="2" x14ac:dyDescent="0.25">
      <c r="A222" s="382"/>
      <c r="B222" s="391"/>
      <c r="C222" s="384">
        <f t="shared" si="43"/>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429</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129</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417</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419</v>
      </c>
      <c r="F233" s="462">
        <v>1</v>
      </c>
      <c r="G233" s="400"/>
      <c r="H233" s="401" t="s">
        <v>526</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459</v>
      </c>
      <c r="L237" s="466"/>
      <c r="M237" s="466"/>
      <c r="N237" s="466" t="s">
        <v>460</v>
      </c>
      <c r="O237" s="466"/>
      <c r="P237" s="466"/>
      <c r="Q237" s="466"/>
      <c r="R237" s="466" t="s">
        <v>462</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527</v>
      </c>
      <c r="M238" s="455" t="s">
        <v>4</v>
      </c>
      <c r="N238" s="455" t="s">
        <v>528</v>
      </c>
      <c r="O238" s="455" t="s">
        <v>529</v>
      </c>
      <c r="P238" s="455" t="s">
        <v>530</v>
      </c>
      <c r="Q238" s="455" t="s">
        <v>531</v>
      </c>
      <c r="R238" s="455" t="s">
        <v>528</v>
      </c>
      <c r="S238" s="455" t="s">
        <v>529</v>
      </c>
      <c r="T238" s="455" t="s">
        <v>530</v>
      </c>
      <c r="U238" s="455" t="s">
        <v>531</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422</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collapsed="1" x14ac:dyDescent="0.25">
      <c r="A240" s="382"/>
      <c r="B240" s="391"/>
      <c r="C240" s="384">
        <f>INT(MAX($C$244:$C$357))</f>
        <v>4</v>
      </c>
      <c r="D240" s="408"/>
      <c r="E240" s="465"/>
      <c r="F240" s="465"/>
      <c r="G240" s="408"/>
      <c r="H240" s="465" t="s">
        <v>532</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423</v>
      </c>
      <c r="C241" s="384">
        <f>INT(MAX($C$244:$C$357))+1</f>
        <v>5</v>
      </c>
      <c r="D241" s="408" t="s">
        <v>424</v>
      </c>
      <c r="E241" s="465"/>
      <c r="F241" s="465"/>
      <c r="G241" s="408"/>
      <c r="H241" s="465" t="s">
        <v>533</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423</v>
      </c>
      <c r="C242" s="384">
        <f>INT(MAX($C$244:$C$357))+1</f>
        <v>5</v>
      </c>
      <c r="D242" s="408" t="s">
        <v>424</v>
      </c>
      <c r="E242" s="465"/>
      <c r="F242" s="465"/>
      <c r="G242" s="408"/>
      <c r="H242" s="465" t="s">
        <v>1086</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534</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425</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535</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536</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429</v>
      </c>
      <c r="AR248" s="394"/>
      <c r="AS248" s="382"/>
      <c r="AT248" s="382"/>
      <c r="AU248" s="382"/>
    </row>
    <row r="249" spans="1:47" outlineLevel="1" x14ac:dyDescent="0.25">
      <c r="A249" s="382"/>
      <c r="B249" s="391"/>
      <c r="C249" s="384">
        <f>INT($C$232)+1</f>
        <v>2</v>
      </c>
      <c r="D249" s="408"/>
      <c r="E249" s="465"/>
      <c r="F249" s="465"/>
      <c r="G249" s="408"/>
      <c r="H249" s="468" t="s">
        <v>537</v>
      </c>
      <c r="I249" s="397" t="s">
        <v>538</v>
      </c>
      <c r="J249" s="471"/>
      <c r="K249" s="397" t="s">
        <v>539</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425</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868</v>
      </c>
      <c r="I251" s="473" t="b">
        <v>0</v>
      </c>
      <c r="J251" s="430" t="b">
        <v>1</v>
      </c>
      <c r="K251" s="474">
        <f t="shared" ref="K251:Q251" si="45">DATE($I$254,MONTH(INDEX($N$260:$Q$260,1,K$240+1)),DAY(INDEX($N$260:$Q$260,1,K$240+1)))</f>
        <v>43600</v>
      </c>
      <c r="L251" s="474">
        <f t="shared" si="45"/>
        <v>43600</v>
      </c>
      <c r="M251" s="474">
        <f t="shared" si="45"/>
        <v>43600</v>
      </c>
      <c r="N251" s="474">
        <f t="shared" si="45"/>
        <v>43600</v>
      </c>
      <c r="O251" s="474">
        <f t="shared" si="45"/>
        <v>43600</v>
      </c>
      <c r="P251" s="474">
        <f t="shared" si="45"/>
        <v>43600</v>
      </c>
      <c r="Q251" s="474">
        <f t="shared" si="45"/>
        <v>43600</v>
      </c>
      <c r="R251" s="413"/>
      <c r="S251" s="413"/>
      <c r="T251" s="413"/>
      <c r="U251" s="413"/>
      <c r="V251" s="413"/>
      <c r="W251" s="435"/>
      <c r="X251" s="435"/>
      <c r="Y251" s="435"/>
      <c r="Z251" s="435"/>
      <c r="AA251" s="435"/>
      <c r="AB251" s="413"/>
      <c r="AC251" s="1204" t="s">
        <v>541</v>
      </c>
      <c r="AD251" s="1205"/>
      <c r="AE251" s="1205"/>
      <c r="AF251" s="1206"/>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3" t="s">
        <v>867</v>
      </c>
      <c r="I252" s="473" t="b">
        <v>0</v>
      </c>
      <c r="J252" s="430" t="b">
        <v>1</v>
      </c>
      <c r="K252" s="477">
        <f>DATE($I$254,MONTH(INDEX($N$268:$Q$268,1,K$240+1)),DAY(INDEX($N$268:$Q$268,1,K$240+1)))</f>
        <v>43634</v>
      </c>
      <c r="L252" s="477">
        <f t="shared" ref="L252:Q252" si="46">DATE($I$254,MONTH(INDEX($N$268:$Q$268,1,L$240+1)),DAY(INDEX($N$268:$Q$268,1,L$240+1)))</f>
        <v>43634</v>
      </c>
      <c r="M252" s="477">
        <f t="shared" si="46"/>
        <v>43634</v>
      </c>
      <c r="N252" s="477">
        <f t="shared" si="46"/>
        <v>43634</v>
      </c>
      <c r="O252" s="477">
        <f t="shared" si="46"/>
        <v>43634</v>
      </c>
      <c r="P252" s="477">
        <f t="shared" si="46"/>
        <v>43634</v>
      </c>
      <c r="Q252" s="477">
        <f t="shared" si="46"/>
        <v>43634</v>
      </c>
      <c r="R252" s="413"/>
      <c r="S252" s="413"/>
      <c r="T252" s="413"/>
      <c r="U252" s="413"/>
      <c r="V252" s="413"/>
      <c r="W252" s="435"/>
      <c r="X252" s="435"/>
      <c r="Y252" s="435"/>
      <c r="Z252" s="435"/>
      <c r="AA252" s="435"/>
      <c r="AB252" s="413"/>
      <c r="AC252" s="1207"/>
      <c r="AD252" s="1208"/>
      <c r="AE252" s="1208"/>
      <c r="AF252" s="1209"/>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866</v>
      </c>
      <c r="I253" s="476" t="b">
        <f>NOT(OR(I251,I252))</f>
        <v>1</v>
      </c>
      <c r="J253" s="430" t="b">
        <v>1</v>
      </c>
      <c r="K253" s="487">
        <f t="shared" ref="K253:Q253" si="47">DATE($I$254,MONTH(INDEX($N$276:$Q$276,1,K$240+1)),DAY(INDEX($N$276:$Q$276,1,K$240+1)))</f>
        <v>43669</v>
      </c>
      <c r="L253" s="487">
        <f t="shared" si="47"/>
        <v>43669</v>
      </c>
      <c r="M253" s="487">
        <f t="shared" si="47"/>
        <v>43669</v>
      </c>
      <c r="N253" s="487">
        <f t="shared" si="47"/>
        <v>43669</v>
      </c>
      <c r="O253" s="487">
        <f t="shared" si="47"/>
        <v>43669</v>
      </c>
      <c r="P253" s="487">
        <f t="shared" si="47"/>
        <v>43669</v>
      </c>
      <c r="Q253" s="487">
        <f t="shared" si="47"/>
        <v>43669</v>
      </c>
      <c r="R253" s="413"/>
      <c r="S253" s="413"/>
      <c r="T253" s="413"/>
      <c r="U253" s="413"/>
      <c r="V253" s="413"/>
      <c r="W253" s="429"/>
      <c r="X253" s="429"/>
      <c r="Y253" s="429"/>
      <c r="Z253" s="429"/>
      <c r="AA253" s="429"/>
      <c r="AB253" s="429"/>
      <c r="AC253" s="1210"/>
      <c r="AD253" s="1211"/>
      <c r="AE253" s="1211"/>
      <c r="AF253" s="1212"/>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542</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4" t="s">
        <v>1146</v>
      </c>
      <c r="AD254" s="1205"/>
      <c r="AE254" s="1205"/>
      <c r="AF254" s="1206"/>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543</v>
      </c>
      <c r="I255" s="413">
        <f>YEAR(MIN(N251:Q253)+MIN(R354:U356))</f>
        <v>2019</v>
      </c>
      <c r="J255" s="413"/>
      <c r="K255" s="413"/>
      <c r="L255" s="413"/>
      <c r="M255" s="413"/>
      <c r="N255" s="413"/>
      <c r="O255" s="413"/>
      <c r="P255" s="413"/>
      <c r="Q255" s="413"/>
      <c r="R255" s="413"/>
      <c r="S255" s="413"/>
      <c r="T255" s="413"/>
      <c r="U255" s="413"/>
      <c r="V255" s="413"/>
      <c r="W255" s="995" t="s">
        <v>540</v>
      </c>
      <c r="X255" s="413"/>
      <c r="Y255" s="413"/>
      <c r="Z255" s="413"/>
      <c r="AA255" s="413"/>
      <c r="AB255" s="413"/>
      <c r="AC255" s="1210"/>
      <c r="AD255" s="1211"/>
      <c r="AE255" s="1211"/>
      <c r="AF255" s="1212"/>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544</v>
      </c>
      <c r="F256" s="465"/>
      <c r="G256" s="408"/>
      <c r="H256" s="478" t="s">
        <v>545</v>
      </c>
      <c r="I256" s="436" t="s">
        <v>546</v>
      </c>
      <c r="J256" s="479"/>
      <c r="K256" s="416">
        <f>COUNTA($H$257:$H$312)</f>
        <v>3</v>
      </c>
      <c r="L256" s="416">
        <f>COUNTA($I$257:$I$312)/K256</f>
        <v>8</v>
      </c>
      <c r="M256" s="480">
        <v>-8</v>
      </c>
      <c r="N256" s="436" t="s">
        <v>828</v>
      </c>
      <c r="O256" s="436"/>
      <c r="P256" s="436"/>
      <c r="Q256" s="436"/>
      <c r="R256" s="436" t="s">
        <v>547</v>
      </c>
      <c r="S256" s="436"/>
      <c r="T256" s="436"/>
      <c r="U256" s="436"/>
      <c r="V256" s="413"/>
      <c r="W256" s="481" t="s">
        <v>548</v>
      </c>
      <c r="X256" s="481" t="s">
        <v>549</v>
      </c>
      <c r="Y256" s="481" t="s">
        <v>550</v>
      </c>
      <c r="Z256" s="481" t="s">
        <v>551</v>
      </c>
      <c r="AA256" s="482"/>
      <c r="AB256" s="413"/>
      <c r="AC256" s="481" t="s">
        <v>548</v>
      </c>
      <c r="AD256" s="481" t="s">
        <v>549</v>
      </c>
      <c r="AE256" s="481" t="s">
        <v>550</v>
      </c>
      <c r="AF256" s="481" t="s">
        <v>551</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552</v>
      </c>
      <c r="K257" s="485"/>
      <c r="L257" s="485"/>
      <c r="M257" s="413"/>
      <c r="N257" s="486">
        <v>43966</v>
      </c>
      <c r="O257" s="486">
        <v>43966</v>
      </c>
      <c r="P257" s="486">
        <v>43966</v>
      </c>
      <c r="Q257" s="486">
        <v>43966</v>
      </c>
      <c r="R257" s="487">
        <f t="shared" ref="R257:U280" si="48">DATE($I$254,MONTH(INDEX($N257:$Q257,1,R$240+1)),DAY(INDEX($N257:$Q257,1,R$240+1)))</f>
        <v>43600</v>
      </c>
      <c r="S257" s="487">
        <f t="shared" si="48"/>
        <v>43600</v>
      </c>
      <c r="T257" s="487">
        <f t="shared" si="48"/>
        <v>43600</v>
      </c>
      <c r="U257" s="487">
        <f t="shared" si="48"/>
        <v>43600</v>
      </c>
      <c r="V257" s="413"/>
      <c r="W257" s="488">
        <f>((N257-150)-INDEX(N$251:N$253,$E257,1))/30.5</f>
        <v>7.081967213114754</v>
      </c>
      <c r="X257" s="488">
        <f t="shared" ref="X257:X280" si="49">((O257-150)-INDEX(O$251:O$253,$E257,1))/30.5</f>
        <v>7.081967213114754</v>
      </c>
      <c r="Y257" s="488">
        <f t="shared" ref="Y257:Y280" si="50">((P257-150)-INDEX(P$251:P$253,$E257,1))/30.5</f>
        <v>7.081967213114754</v>
      </c>
      <c r="Z257" s="488">
        <f t="shared" ref="Z257:Z280" si="51">((Q257-150)-INDEX(Q$251:Q$253,$E257,1))/30.5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553</v>
      </c>
      <c r="K258" s="485"/>
      <c r="L258" s="485"/>
      <c r="M258" s="413"/>
      <c r="N258" s="486">
        <v>44331</v>
      </c>
      <c r="O258" s="486">
        <v>44331</v>
      </c>
      <c r="P258" s="486">
        <v>44331</v>
      </c>
      <c r="Q258" s="486">
        <v>44331</v>
      </c>
      <c r="R258" s="487">
        <f t="shared" si="48"/>
        <v>43600</v>
      </c>
      <c r="S258" s="487">
        <f t="shared" si="48"/>
        <v>43600</v>
      </c>
      <c r="T258" s="487">
        <f t="shared" si="48"/>
        <v>43600</v>
      </c>
      <c r="U258" s="487">
        <f t="shared" si="48"/>
        <v>43600</v>
      </c>
      <c r="V258" s="413"/>
      <c r="W258" s="494">
        <f t="shared" ref="W258:W280" si="52">((N258-150)-INDEX(N$251:N$253,$E258,1))/30.5</f>
        <v>19.049180327868854</v>
      </c>
      <c r="X258" s="494">
        <f t="shared" si="49"/>
        <v>19.049180327868854</v>
      </c>
      <c r="Y258" s="494">
        <f t="shared" si="50"/>
        <v>19.049180327868854</v>
      </c>
      <c r="Z258" s="494">
        <f t="shared" si="51"/>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3">INT($C$232+3)</f>
        <v>4</v>
      </c>
      <c r="D259" s="408"/>
      <c r="E259" s="465">
        <v>1</v>
      </c>
      <c r="F259" s="465"/>
      <c r="G259" s="408"/>
      <c r="H259" s="413"/>
      <c r="I259" s="483">
        <v>2</v>
      </c>
      <c r="J259" s="499" t="s">
        <v>554</v>
      </c>
      <c r="K259" s="500"/>
      <c r="L259" s="413"/>
      <c r="M259" s="413"/>
      <c r="N259" s="501">
        <f t="shared" ref="N259:Q264" si="54">DATEVALUE(DAY(N258)&amp;"/"&amp;MONTH(N258)&amp;"/"&amp;YEAR(N258)+1)</f>
        <v>44696</v>
      </c>
      <c r="O259" s="501">
        <f t="shared" si="54"/>
        <v>44696</v>
      </c>
      <c r="P259" s="501">
        <f t="shared" si="54"/>
        <v>44696</v>
      </c>
      <c r="Q259" s="501">
        <f t="shared" si="54"/>
        <v>44696</v>
      </c>
      <c r="R259" s="487">
        <f t="shared" si="48"/>
        <v>43600</v>
      </c>
      <c r="S259" s="487">
        <f t="shared" si="48"/>
        <v>43600</v>
      </c>
      <c r="T259" s="487">
        <f t="shared" si="48"/>
        <v>43600</v>
      </c>
      <c r="U259" s="487">
        <f t="shared" si="48"/>
        <v>43600</v>
      </c>
      <c r="V259" s="413"/>
      <c r="W259" s="494">
        <f t="shared" si="52"/>
        <v>31.016393442622952</v>
      </c>
      <c r="X259" s="494">
        <f t="shared" si="49"/>
        <v>31.016393442622952</v>
      </c>
      <c r="Y259" s="494">
        <f t="shared" si="50"/>
        <v>31.016393442622952</v>
      </c>
      <c r="Z259" s="494">
        <f t="shared" si="51"/>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3"/>
        <v>4</v>
      </c>
      <c r="D260" s="408"/>
      <c r="E260" s="465">
        <v>1</v>
      </c>
      <c r="F260" s="465"/>
      <c r="G260" s="408"/>
      <c r="H260" s="413"/>
      <c r="I260" s="413">
        <v>3</v>
      </c>
      <c r="J260" s="412" t="s">
        <v>555</v>
      </c>
      <c r="K260" s="413"/>
      <c r="L260" s="413"/>
      <c r="M260" s="413"/>
      <c r="N260" s="501">
        <f t="shared" si="54"/>
        <v>45061</v>
      </c>
      <c r="O260" s="501">
        <f t="shared" si="54"/>
        <v>45061</v>
      </c>
      <c r="P260" s="501">
        <f t="shared" si="54"/>
        <v>45061</v>
      </c>
      <c r="Q260" s="501">
        <f t="shared" si="54"/>
        <v>45061</v>
      </c>
      <c r="R260" s="487">
        <f t="shared" si="48"/>
        <v>43600</v>
      </c>
      <c r="S260" s="487">
        <f t="shared" si="48"/>
        <v>43600</v>
      </c>
      <c r="T260" s="487">
        <f t="shared" si="48"/>
        <v>43600</v>
      </c>
      <c r="U260" s="487">
        <f t="shared" si="48"/>
        <v>43600</v>
      </c>
      <c r="V260" s="413"/>
      <c r="W260" s="494">
        <f t="shared" si="52"/>
        <v>42.983606557377051</v>
      </c>
      <c r="X260" s="494">
        <f t="shared" si="49"/>
        <v>42.983606557377051</v>
      </c>
      <c r="Y260" s="494">
        <f t="shared" si="50"/>
        <v>42.983606557377051</v>
      </c>
      <c r="Z260" s="494">
        <f t="shared" si="51"/>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3"/>
        <v>4</v>
      </c>
      <c r="D261" s="408"/>
      <c r="E261" s="465">
        <v>1</v>
      </c>
      <c r="F261" s="465"/>
      <c r="G261" s="408"/>
      <c r="H261" s="413"/>
      <c r="I261" s="413">
        <v>4</v>
      </c>
      <c r="J261" s="413" t="s">
        <v>556</v>
      </c>
      <c r="K261" s="413"/>
      <c r="L261" s="413"/>
      <c r="M261" s="413"/>
      <c r="N261" s="501">
        <f t="shared" si="54"/>
        <v>45427</v>
      </c>
      <c r="O261" s="501">
        <f t="shared" si="54"/>
        <v>45427</v>
      </c>
      <c r="P261" s="501">
        <f t="shared" si="54"/>
        <v>45427</v>
      </c>
      <c r="Q261" s="501">
        <f t="shared" si="54"/>
        <v>45427</v>
      </c>
      <c r="R261" s="487">
        <f t="shared" si="48"/>
        <v>43600</v>
      </c>
      <c r="S261" s="487">
        <f>DATE($I$254,MONTH(INDEX($N261:$Q261,1,S$240+1)),DAY(INDEX($N261:$Q261,1,S$240+1)))</f>
        <v>43600</v>
      </c>
      <c r="T261" s="487">
        <f t="shared" si="48"/>
        <v>43600</v>
      </c>
      <c r="U261" s="487">
        <f t="shared" si="48"/>
        <v>43600</v>
      </c>
      <c r="V261" s="413"/>
      <c r="W261" s="494">
        <f t="shared" si="52"/>
        <v>54.983606557377051</v>
      </c>
      <c r="X261" s="494">
        <f t="shared" si="49"/>
        <v>54.983606557377051</v>
      </c>
      <c r="Y261" s="494">
        <f t="shared" si="50"/>
        <v>54.983606557377051</v>
      </c>
      <c r="Z261" s="494">
        <f t="shared" si="51"/>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3"/>
        <v>4</v>
      </c>
      <c r="D262" s="408"/>
      <c r="E262" s="465">
        <v>1</v>
      </c>
      <c r="F262" s="465"/>
      <c r="G262" s="408"/>
      <c r="H262" s="413"/>
      <c r="I262" s="413">
        <v>5</v>
      </c>
      <c r="J262" s="413" t="s">
        <v>557</v>
      </c>
      <c r="K262" s="413"/>
      <c r="L262" s="413"/>
      <c r="M262" s="413"/>
      <c r="N262" s="501">
        <f t="shared" si="54"/>
        <v>45792</v>
      </c>
      <c r="O262" s="501">
        <f t="shared" si="54"/>
        <v>45792</v>
      </c>
      <c r="P262" s="501">
        <f t="shared" si="54"/>
        <v>45792</v>
      </c>
      <c r="Q262" s="501">
        <f t="shared" si="54"/>
        <v>45792</v>
      </c>
      <c r="R262" s="487">
        <f t="shared" si="48"/>
        <v>43600</v>
      </c>
      <c r="S262" s="487">
        <f>DATE($I$254,MONTH(INDEX($N262:$Q262,1,S$240+1)),DAY(INDEX($N262:$Q262,1,S$240+1)))</f>
        <v>43600</v>
      </c>
      <c r="T262" s="487">
        <f t="shared" si="48"/>
        <v>43600</v>
      </c>
      <c r="U262" s="487">
        <f t="shared" si="48"/>
        <v>43600</v>
      </c>
      <c r="V262" s="413"/>
      <c r="W262" s="494">
        <f t="shared" si="52"/>
        <v>66.950819672131146</v>
      </c>
      <c r="X262" s="494">
        <f t="shared" si="49"/>
        <v>66.950819672131146</v>
      </c>
      <c r="Y262" s="494">
        <f t="shared" si="50"/>
        <v>66.950819672131146</v>
      </c>
      <c r="Z262" s="494">
        <f t="shared" si="51"/>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3"/>
        <v>4</v>
      </c>
      <c r="D263" s="408"/>
      <c r="E263" s="465">
        <v>1</v>
      </c>
      <c r="F263" s="465"/>
      <c r="G263" s="408"/>
      <c r="H263" s="413"/>
      <c r="I263" s="413">
        <v>6</v>
      </c>
      <c r="J263" s="413" t="s">
        <v>558</v>
      </c>
      <c r="K263" s="413"/>
      <c r="L263" s="413"/>
      <c r="M263" s="413"/>
      <c r="N263" s="501">
        <f t="shared" si="54"/>
        <v>46157</v>
      </c>
      <c r="O263" s="501">
        <f t="shared" si="54"/>
        <v>46157</v>
      </c>
      <c r="P263" s="501">
        <f t="shared" si="54"/>
        <v>46157</v>
      </c>
      <c r="Q263" s="501">
        <f t="shared" si="54"/>
        <v>46157</v>
      </c>
      <c r="R263" s="487">
        <f t="shared" si="48"/>
        <v>43600</v>
      </c>
      <c r="S263" s="487">
        <f t="shared" si="48"/>
        <v>43600</v>
      </c>
      <c r="T263" s="487">
        <f t="shared" si="48"/>
        <v>43600</v>
      </c>
      <c r="U263" s="487">
        <f t="shared" si="48"/>
        <v>43600</v>
      </c>
      <c r="V263" s="413"/>
      <c r="W263" s="494">
        <f t="shared" si="52"/>
        <v>78.918032786885249</v>
      </c>
      <c r="X263" s="494">
        <f t="shared" si="49"/>
        <v>78.918032786885249</v>
      </c>
      <c r="Y263" s="494">
        <f t="shared" si="50"/>
        <v>78.918032786885249</v>
      </c>
      <c r="Z263" s="494">
        <f t="shared" si="51"/>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3"/>
        <v>4</v>
      </c>
      <c r="D264" s="408"/>
      <c r="E264" s="465">
        <v>1</v>
      </c>
      <c r="F264" s="465"/>
      <c r="G264" s="408"/>
      <c r="H264" s="413"/>
      <c r="I264" s="413">
        <v>7</v>
      </c>
      <c r="J264" s="413" t="s">
        <v>559</v>
      </c>
      <c r="K264" s="413"/>
      <c r="L264" s="413"/>
      <c r="M264" s="413"/>
      <c r="N264" s="501">
        <f t="shared" si="54"/>
        <v>46522</v>
      </c>
      <c r="O264" s="501">
        <f t="shared" si="54"/>
        <v>46522</v>
      </c>
      <c r="P264" s="501">
        <f t="shared" si="54"/>
        <v>46522</v>
      </c>
      <c r="Q264" s="501">
        <f t="shared" si="54"/>
        <v>46522</v>
      </c>
      <c r="R264" s="487">
        <f t="shared" si="48"/>
        <v>43600</v>
      </c>
      <c r="S264" s="487">
        <f t="shared" si="48"/>
        <v>43600</v>
      </c>
      <c r="T264" s="487">
        <f t="shared" si="48"/>
        <v>43600</v>
      </c>
      <c r="U264" s="487">
        <f t="shared" si="48"/>
        <v>43600</v>
      </c>
      <c r="V264" s="413"/>
      <c r="W264" s="502">
        <f t="shared" si="52"/>
        <v>90.885245901639351</v>
      </c>
      <c r="X264" s="502">
        <f t="shared" si="49"/>
        <v>90.885245901639351</v>
      </c>
      <c r="Y264" s="502">
        <f t="shared" si="50"/>
        <v>90.885245901639351</v>
      </c>
      <c r="Z264" s="502">
        <f t="shared" si="51"/>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552</v>
      </c>
      <c r="K265" s="485"/>
      <c r="L265" s="485"/>
      <c r="M265" s="413"/>
      <c r="N265" s="486">
        <v>44000</v>
      </c>
      <c r="O265" s="486">
        <v>44000</v>
      </c>
      <c r="P265" s="486">
        <v>44000</v>
      </c>
      <c r="Q265" s="486">
        <v>44000</v>
      </c>
      <c r="R265" s="487">
        <f t="shared" si="48"/>
        <v>43634</v>
      </c>
      <c r="S265" s="487">
        <f t="shared" si="48"/>
        <v>43634</v>
      </c>
      <c r="T265" s="487">
        <f t="shared" si="48"/>
        <v>43634</v>
      </c>
      <c r="U265" s="487">
        <f t="shared" si="48"/>
        <v>43634</v>
      </c>
      <c r="V265" s="413"/>
      <c r="W265" s="488">
        <f t="shared" si="52"/>
        <v>7.081967213114754</v>
      </c>
      <c r="X265" s="488">
        <f t="shared" si="49"/>
        <v>7.081967213114754</v>
      </c>
      <c r="Y265" s="488">
        <f t="shared" si="50"/>
        <v>7.081967213114754</v>
      </c>
      <c r="Z265" s="488">
        <f t="shared" si="51"/>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553</v>
      </c>
      <c r="K266" s="485"/>
      <c r="L266" s="485"/>
      <c r="M266" s="413"/>
      <c r="N266" s="486">
        <v>44365</v>
      </c>
      <c r="O266" s="486">
        <v>44365</v>
      </c>
      <c r="P266" s="486">
        <v>44365</v>
      </c>
      <c r="Q266" s="486">
        <v>44365</v>
      </c>
      <c r="R266" s="487">
        <f t="shared" si="48"/>
        <v>43634</v>
      </c>
      <c r="S266" s="487">
        <f t="shared" si="48"/>
        <v>43634</v>
      </c>
      <c r="T266" s="487">
        <f t="shared" si="48"/>
        <v>43634</v>
      </c>
      <c r="U266" s="487">
        <f t="shared" si="48"/>
        <v>43634</v>
      </c>
      <c r="V266" s="413"/>
      <c r="W266" s="494">
        <f t="shared" si="52"/>
        <v>19.049180327868854</v>
      </c>
      <c r="X266" s="494">
        <f t="shared" si="49"/>
        <v>19.049180327868854</v>
      </c>
      <c r="Y266" s="494">
        <f t="shared" si="50"/>
        <v>19.049180327868854</v>
      </c>
      <c r="Z266" s="494">
        <f t="shared" si="51"/>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5">INT($C$232+3)</f>
        <v>4</v>
      </c>
      <c r="D267" s="408"/>
      <c r="E267" s="465">
        <v>2</v>
      </c>
      <c r="F267" s="465"/>
      <c r="G267" s="408"/>
      <c r="H267" s="413"/>
      <c r="I267" s="413">
        <v>2</v>
      </c>
      <c r="J267" s="493" t="s">
        <v>560</v>
      </c>
      <c r="K267" s="413"/>
      <c r="L267" s="413"/>
      <c r="M267" s="413"/>
      <c r="N267" s="501">
        <f t="shared" ref="N267:Q267" si="56">DATEVALUE(DAY(N266)&amp;"/"&amp;MONTH(N266)&amp;"/"&amp;YEAR(N266)+1)</f>
        <v>44730</v>
      </c>
      <c r="O267" s="501">
        <f t="shared" si="56"/>
        <v>44730</v>
      </c>
      <c r="P267" s="501">
        <f t="shared" si="56"/>
        <v>44730</v>
      </c>
      <c r="Q267" s="501">
        <f t="shared" si="56"/>
        <v>44730</v>
      </c>
      <c r="R267" s="487">
        <f t="shared" si="48"/>
        <v>43634</v>
      </c>
      <c r="S267" s="487">
        <f t="shared" si="48"/>
        <v>43634</v>
      </c>
      <c r="T267" s="487">
        <f t="shared" si="48"/>
        <v>43634</v>
      </c>
      <c r="U267" s="487">
        <f t="shared" si="48"/>
        <v>43634</v>
      </c>
      <c r="V267" s="413"/>
      <c r="W267" s="494">
        <f t="shared" si="52"/>
        <v>31.016393442622952</v>
      </c>
      <c r="X267" s="494">
        <f t="shared" si="49"/>
        <v>31.016393442622952</v>
      </c>
      <c r="Y267" s="494">
        <f t="shared" si="50"/>
        <v>31.016393442622952</v>
      </c>
      <c r="Z267" s="494">
        <f t="shared" si="51"/>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5"/>
        <v>4</v>
      </c>
      <c r="D268" s="408"/>
      <c r="E268" s="465">
        <v>2</v>
      </c>
      <c r="F268" s="465"/>
      <c r="G268" s="408"/>
      <c r="H268" s="413"/>
      <c r="I268" s="413">
        <v>3</v>
      </c>
      <c r="J268" s="493" t="s">
        <v>561</v>
      </c>
      <c r="K268" s="413"/>
      <c r="L268" s="413"/>
      <c r="M268" s="413"/>
      <c r="N268" s="501">
        <f t="shared" ref="N268:Q268" si="57">DATEVALUE(DAY(N267)&amp;"/"&amp;MONTH(N267)&amp;"/"&amp;YEAR(N267)+1)</f>
        <v>45095</v>
      </c>
      <c r="O268" s="501">
        <f t="shared" si="57"/>
        <v>45095</v>
      </c>
      <c r="P268" s="501">
        <f t="shared" si="57"/>
        <v>45095</v>
      </c>
      <c r="Q268" s="501">
        <f t="shared" si="57"/>
        <v>45095</v>
      </c>
      <c r="R268" s="487">
        <f t="shared" si="48"/>
        <v>43634</v>
      </c>
      <c r="S268" s="487">
        <f t="shared" si="48"/>
        <v>43634</v>
      </c>
      <c r="T268" s="487">
        <f t="shared" si="48"/>
        <v>43634</v>
      </c>
      <c r="U268" s="487">
        <f t="shared" si="48"/>
        <v>43634</v>
      </c>
      <c r="V268" s="413"/>
      <c r="W268" s="494">
        <f t="shared" si="52"/>
        <v>42.983606557377051</v>
      </c>
      <c r="X268" s="494">
        <f t="shared" si="49"/>
        <v>42.983606557377051</v>
      </c>
      <c r="Y268" s="494">
        <f t="shared" si="50"/>
        <v>42.983606557377051</v>
      </c>
      <c r="Z268" s="494">
        <f t="shared" si="51"/>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5"/>
        <v>4</v>
      </c>
      <c r="D269" s="408"/>
      <c r="E269" s="465">
        <v>2</v>
      </c>
      <c r="F269" s="465"/>
      <c r="G269" s="408"/>
      <c r="H269" s="413"/>
      <c r="I269" s="413">
        <v>4</v>
      </c>
      <c r="J269" s="493" t="s">
        <v>562</v>
      </c>
      <c r="K269" s="413"/>
      <c r="L269" s="413"/>
      <c r="M269" s="413"/>
      <c r="N269" s="501">
        <f t="shared" ref="N269:Q269" si="58">DATEVALUE(DAY(N268)&amp;"/"&amp;MONTH(N268)&amp;"/"&amp;YEAR(N268)+1)</f>
        <v>45461</v>
      </c>
      <c r="O269" s="501">
        <f t="shared" si="58"/>
        <v>45461</v>
      </c>
      <c r="P269" s="501">
        <f t="shared" si="58"/>
        <v>45461</v>
      </c>
      <c r="Q269" s="501">
        <f t="shared" si="58"/>
        <v>45461</v>
      </c>
      <c r="R269" s="487">
        <f t="shared" si="48"/>
        <v>43634</v>
      </c>
      <c r="S269" s="487">
        <f t="shared" si="48"/>
        <v>43634</v>
      </c>
      <c r="T269" s="487">
        <f t="shared" si="48"/>
        <v>43634</v>
      </c>
      <c r="U269" s="487">
        <f t="shared" si="48"/>
        <v>43634</v>
      </c>
      <c r="V269" s="413"/>
      <c r="W269" s="494">
        <f t="shared" si="52"/>
        <v>54.983606557377051</v>
      </c>
      <c r="X269" s="494">
        <f t="shared" si="49"/>
        <v>54.983606557377051</v>
      </c>
      <c r="Y269" s="494">
        <f t="shared" si="50"/>
        <v>54.983606557377051</v>
      </c>
      <c r="Z269" s="494">
        <f t="shared" si="51"/>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5"/>
        <v>4</v>
      </c>
      <c r="D270" s="408"/>
      <c r="E270" s="465">
        <v>2</v>
      </c>
      <c r="F270" s="465"/>
      <c r="G270" s="408"/>
      <c r="H270" s="413"/>
      <c r="I270" s="413">
        <v>5</v>
      </c>
      <c r="J270" s="493" t="s">
        <v>563</v>
      </c>
      <c r="K270" s="413"/>
      <c r="L270" s="413"/>
      <c r="M270" s="413"/>
      <c r="N270" s="501">
        <f t="shared" ref="N270:Q270" si="59">DATEVALUE(DAY(N269)&amp;"/"&amp;MONTH(N269)&amp;"/"&amp;YEAR(N269)+1)</f>
        <v>45826</v>
      </c>
      <c r="O270" s="501">
        <f t="shared" si="59"/>
        <v>45826</v>
      </c>
      <c r="P270" s="501">
        <f t="shared" si="59"/>
        <v>45826</v>
      </c>
      <c r="Q270" s="501">
        <f t="shared" si="59"/>
        <v>45826</v>
      </c>
      <c r="R270" s="487">
        <f t="shared" si="48"/>
        <v>43634</v>
      </c>
      <c r="S270" s="487">
        <f t="shared" si="48"/>
        <v>43634</v>
      </c>
      <c r="T270" s="487">
        <f t="shared" si="48"/>
        <v>43634</v>
      </c>
      <c r="U270" s="487">
        <f t="shared" si="48"/>
        <v>43634</v>
      </c>
      <c r="V270" s="413"/>
      <c r="W270" s="494">
        <f t="shared" si="52"/>
        <v>66.950819672131146</v>
      </c>
      <c r="X270" s="494">
        <f t="shared" si="49"/>
        <v>66.950819672131146</v>
      </c>
      <c r="Y270" s="494">
        <f t="shared" si="50"/>
        <v>66.950819672131146</v>
      </c>
      <c r="Z270" s="494">
        <f t="shared" si="51"/>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5"/>
        <v>4</v>
      </c>
      <c r="D271" s="408"/>
      <c r="E271" s="465">
        <v>2</v>
      </c>
      <c r="F271" s="465"/>
      <c r="G271" s="408"/>
      <c r="H271" s="413"/>
      <c r="I271" s="413">
        <v>6</v>
      </c>
      <c r="J271" s="493" t="s">
        <v>564</v>
      </c>
      <c r="K271" s="413"/>
      <c r="L271" s="413"/>
      <c r="M271" s="413"/>
      <c r="N271" s="501">
        <f t="shared" ref="N271:Q271" si="60">DATEVALUE(DAY(N270)&amp;"/"&amp;MONTH(N270)&amp;"/"&amp;YEAR(N270)+1)</f>
        <v>46191</v>
      </c>
      <c r="O271" s="501">
        <f t="shared" si="60"/>
        <v>46191</v>
      </c>
      <c r="P271" s="501">
        <f t="shared" si="60"/>
        <v>46191</v>
      </c>
      <c r="Q271" s="501">
        <f t="shared" si="60"/>
        <v>46191</v>
      </c>
      <c r="R271" s="487">
        <f t="shared" si="48"/>
        <v>43634</v>
      </c>
      <c r="S271" s="487">
        <f t="shared" si="48"/>
        <v>43634</v>
      </c>
      <c r="T271" s="487">
        <f t="shared" si="48"/>
        <v>43634</v>
      </c>
      <c r="U271" s="487">
        <f t="shared" si="48"/>
        <v>43634</v>
      </c>
      <c r="V271" s="413"/>
      <c r="W271" s="494">
        <f t="shared" si="52"/>
        <v>78.918032786885249</v>
      </c>
      <c r="X271" s="494">
        <f t="shared" si="49"/>
        <v>78.918032786885249</v>
      </c>
      <c r="Y271" s="494">
        <f t="shared" si="50"/>
        <v>78.918032786885249</v>
      </c>
      <c r="Z271" s="494">
        <f t="shared" si="51"/>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5"/>
        <v>4</v>
      </c>
      <c r="D272" s="408"/>
      <c r="E272" s="465">
        <v>2</v>
      </c>
      <c r="F272" s="465"/>
      <c r="G272" s="408"/>
      <c r="H272" s="413"/>
      <c r="I272" s="413">
        <v>7</v>
      </c>
      <c r="J272" s="735" t="s">
        <v>565</v>
      </c>
      <c r="K272" s="413"/>
      <c r="L272" s="413"/>
      <c r="M272" s="413"/>
      <c r="N272" s="501">
        <f t="shared" ref="N272:Q272" si="61">DATEVALUE(DAY(N271)&amp;"/"&amp;MONTH(N271)&amp;"/"&amp;YEAR(N271)+1)</f>
        <v>46556</v>
      </c>
      <c r="O272" s="501">
        <f t="shared" si="61"/>
        <v>46556</v>
      </c>
      <c r="P272" s="501">
        <f t="shared" si="61"/>
        <v>46556</v>
      </c>
      <c r="Q272" s="501">
        <f t="shared" si="61"/>
        <v>46556</v>
      </c>
      <c r="R272" s="487">
        <f t="shared" si="48"/>
        <v>43634</v>
      </c>
      <c r="S272" s="487">
        <f t="shared" si="48"/>
        <v>43634</v>
      </c>
      <c r="T272" s="487">
        <f t="shared" si="48"/>
        <v>43634</v>
      </c>
      <c r="U272" s="487">
        <f t="shared" si="48"/>
        <v>43634</v>
      </c>
      <c r="V272" s="413"/>
      <c r="W272" s="502">
        <f t="shared" si="52"/>
        <v>90.885245901639351</v>
      </c>
      <c r="X272" s="502">
        <f t="shared" si="49"/>
        <v>90.885245901639351</v>
      </c>
      <c r="Y272" s="502">
        <f t="shared" si="50"/>
        <v>90.885245901639351</v>
      </c>
      <c r="Z272" s="502">
        <f t="shared" si="51"/>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6" t="s">
        <v>552</v>
      </c>
      <c r="K273" s="734"/>
      <c r="L273" s="485"/>
      <c r="M273" s="413"/>
      <c r="N273" s="486">
        <v>44035</v>
      </c>
      <c r="O273" s="486">
        <v>44035</v>
      </c>
      <c r="P273" s="486">
        <v>44035</v>
      </c>
      <c r="Q273" s="486">
        <v>44035</v>
      </c>
      <c r="R273" s="487">
        <f t="shared" si="48"/>
        <v>43669</v>
      </c>
      <c r="S273" s="487">
        <f t="shared" si="48"/>
        <v>43669</v>
      </c>
      <c r="T273" s="487">
        <f t="shared" si="48"/>
        <v>43669</v>
      </c>
      <c r="U273" s="487">
        <f t="shared" si="48"/>
        <v>43669</v>
      </c>
      <c r="V273" s="413"/>
      <c r="W273" s="488">
        <f t="shared" si="52"/>
        <v>7.081967213114754</v>
      </c>
      <c r="X273" s="488">
        <f t="shared" si="49"/>
        <v>7.081967213114754</v>
      </c>
      <c r="Y273" s="488">
        <f t="shared" si="50"/>
        <v>7.081967213114754</v>
      </c>
      <c r="Z273" s="488">
        <f t="shared" si="51"/>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7" t="s">
        <v>553</v>
      </c>
      <c r="K274" s="734"/>
      <c r="L274" s="485"/>
      <c r="M274" s="413"/>
      <c r="N274" s="486">
        <v>44400</v>
      </c>
      <c r="O274" s="486">
        <v>44400</v>
      </c>
      <c r="P274" s="486">
        <v>44400</v>
      </c>
      <c r="Q274" s="486">
        <v>44400</v>
      </c>
      <c r="R274" s="487">
        <f t="shared" si="48"/>
        <v>43669</v>
      </c>
      <c r="S274" s="487">
        <f t="shared" si="48"/>
        <v>43669</v>
      </c>
      <c r="T274" s="487">
        <f t="shared" si="48"/>
        <v>43669</v>
      </c>
      <c r="U274" s="487">
        <f t="shared" si="48"/>
        <v>43669</v>
      </c>
      <c r="V274" s="413"/>
      <c r="W274" s="494">
        <f t="shared" si="52"/>
        <v>19.049180327868854</v>
      </c>
      <c r="X274" s="494">
        <f t="shared" si="49"/>
        <v>19.049180327868854</v>
      </c>
      <c r="Y274" s="494">
        <f t="shared" si="50"/>
        <v>19.049180327868854</v>
      </c>
      <c r="Z274" s="494">
        <f t="shared" si="51"/>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62">INT($C$232+3)</f>
        <v>4</v>
      </c>
      <c r="D275" s="408"/>
      <c r="E275" s="465">
        <v>3</v>
      </c>
      <c r="F275" s="465"/>
      <c r="G275" s="408"/>
      <c r="H275" s="413"/>
      <c r="I275" s="483">
        <v>2</v>
      </c>
      <c r="J275" s="737" t="s">
        <v>560</v>
      </c>
      <c r="K275" s="500"/>
      <c r="L275" s="413"/>
      <c r="M275" s="413"/>
      <c r="N275" s="501">
        <f t="shared" ref="N275:Q280" si="63">DATEVALUE(DAY(N274)&amp;"/"&amp;MONTH(N274)&amp;"/"&amp;YEAR(N274)+1)</f>
        <v>44765</v>
      </c>
      <c r="O275" s="501">
        <f t="shared" si="63"/>
        <v>44765</v>
      </c>
      <c r="P275" s="501">
        <f t="shared" si="63"/>
        <v>44765</v>
      </c>
      <c r="Q275" s="501">
        <f t="shared" si="63"/>
        <v>44765</v>
      </c>
      <c r="R275" s="487">
        <f t="shared" si="48"/>
        <v>43669</v>
      </c>
      <c r="S275" s="487">
        <f t="shared" si="48"/>
        <v>43669</v>
      </c>
      <c r="T275" s="487">
        <f t="shared" si="48"/>
        <v>43669</v>
      </c>
      <c r="U275" s="487">
        <f t="shared" si="48"/>
        <v>43669</v>
      </c>
      <c r="V275" s="413"/>
      <c r="W275" s="494">
        <f t="shared" si="52"/>
        <v>31.016393442622952</v>
      </c>
      <c r="X275" s="494">
        <f t="shared" si="49"/>
        <v>31.016393442622952</v>
      </c>
      <c r="Y275" s="494">
        <f t="shared" si="50"/>
        <v>31.016393442622952</v>
      </c>
      <c r="Z275" s="494">
        <f t="shared" si="51"/>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62"/>
        <v>4</v>
      </c>
      <c r="D276" s="408"/>
      <c r="E276" s="465">
        <v>3</v>
      </c>
      <c r="F276" s="465"/>
      <c r="G276" s="408"/>
      <c r="H276" s="413"/>
      <c r="I276" s="483">
        <v>3</v>
      </c>
      <c r="J276" s="737" t="s">
        <v>561</v>
      </c>
      <c r="K276" s="500"/>
      <c r="L276" s="413"/>
      <c r="M276" s="413"/>
      <c r="N276" s="501">
        <f t="shared" si="63"/>
        <v>45130</v>
      </c>
      <c r="O276" s="501">
        <f t="shared" si="63"/>
        <v>45130</v>
      </c>
      <c r="P276" s="501">
        <f t="shared" si="63"/>
        <v>45130</v>
      </c>
      <c r="Q276" s="501">
        <f t="shared" si="63"/>
        <v>45130</v>
      </c>
      <c r="R276" s="487">
        <f t="shared" si="48"/>
        <v>43669</v>
      </c>
      <c r="S276" s="487">
        <f t="shared" si="48"/>
        <v>43669</v>
      </c>
      <c r="T276" s="487">
        <f t="shared" si="48"/>
        <v>43669</v>
      </c>
      <c r="U276" s="487">
        <f t="shared" si="48"/>
        <v>43669</v>
      </c>
      <c r="V276" s="413"/>
      <c r="W276" s="494">
        <f t="shared" si="52"/>
        <v>42.983606557377051</v>
      </c>
      <c r="X276" s="494">
        <f t="shared" si="49"/>
        <v>42.983606557377051</v>
      </c>
      <c r="Y276" s="494">
        <f t="shared" si="50"/>
        <v>42.983606557377051</v>
      </c>
      <c r="Z276" s="494">
        <f t="shared" si="51"/>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62"/>
        <v>4</v>
      </c>
      <c r="D277" s="408"/>
      <c r="E277" s="465">
        <v>3</v>
      </c>
      <c r="F277" s="465"/>
      <c r="G277" s="408"/>
      <c r="H277" s="413"/>
      <c r="I277" s="483">
        <v>4</v>
      </c>
      <c r="J277" s="737" t="s">
        <v>562</v>
      </c>
      <c r="K277" s="500"/>
      <c r="L277" s="413"/>
      <c r="M277" s="413"/>
      <c r="N277" s="501">
        <f t="shared" si="63"/>
        <v>45496</v>
      </c>
      <c r="O277" s="501">
        <f t="shared" si="63"/>
        <v>45496</v>
      </c>
      <c r="P277" s="501">
        <f t="shared" si="63"/>
        <v>45496</v>
      </c>
      <c r="Q277" s="501">
        <f t="shared" si="63"/>
        <v>45496</v>
      </c>
      <c r="R277" s="487">
        <f t="shared" si="48"/>
        <v>43669</v>
      </c>
      <c r="S277" s="487">
        <f t="shared" si="48"/>
        <v>43669</v>
      </c>
      <c r="T277" s="487">
        <f t="shared" si="48"/>
        <v>43669</v>
      </c>
      <c r="U277" s="487">
        <f t="shared" si="48"/>
        <v>43669</v>
      </c>
      <c r="V277" s="413"/>
      <c r="W277" s="494">
        <f t="shared" si="52"/>
        <v>54.983606557377051</v>
      </c>
      <c r="X277" s="494">
        <f t="shared" si="49"/>
        <v>54.983606557377051</v>
      </c>
      <c r="Y277" s="494">
        <f t="shared" si="50"/>
        <v>54.983606557377051</v>
      </c>
      <c r="Z277" s="494">
        <f t="shared" si="51"/>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62"/>
        <v>4</v>
      </c>
      <c r="D278" s="408"/>
      <c r="E278" s="465">
        <v>3</v>
      </c>
      <c r="F278" s="465"/>
      <c r="G278" s="408"/>
      <c r="H278" s="413"/>
      <c r="I278" s="483">
        <v>5</v>
      </c>
      <c r="J278" s="737" t="s">
        <v>563</v>
      </c>
      <c r="K278" s="500"/>
      <c r="L278" s="413"/>
      <c r="M278" s="413"/>
      <c r="N278" s="501">
        <f t="shared" si="63"/>
        <v>45861</v>
      </c>
      <c r="O278" s="501">
        <f t="shared" si="63"/>
        <v>45861</v>
      </c>
      <c r="P278" s="501">
        <f t="shared" si="63"/>
        <v>45861</v>
      </c>
      <c r="Q278" s="501">
        <f t="shared" si="63"/>
        <v>45861</v>
      </c>
      <c r="R278" s="487">
        <f t="shared" si="48"/>
        <v>43669</v>
      </c>
      <c r="S278" s="487">
        <f t="shared" si="48"/>
        <v>43669</v>
      </c>
      <c r="T278" s="487">
        <f t="shared" si="48"/>
        <v>43669</v>
      </c>
      <c r="U278" s="487">
        <f t="shared" si="48"/>
        <v>43669</v>
      </c>
      <c r="V278" s="413"/>
      <c r="W278" s="494">
        <f t="shared" si="52"/>
        <v>66.950819672131146</v>
      </c>
      <c r="X278" s="494">
        <f t="shared" si="49"/>
        <v>66.950819672131146</v>
      </c>
      <c r="Y278" s="494">
        <f t="shared" si="50"/>
        <v>66.950819672131146</v>
      </c>
      <c r="Z278" s="494">
        <f t="shared" si="51"/>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62"/>
        <v>4</v>
      </c>
      <c r="D279" s="408"/>
      <c r="E279" s="465">
        <v>3</v>
      </c>
      <c r="F279" s="465"/>
      <c r="G279" s="408"/>
      <c r="H279" s="413"/>
      <c r="I279" s="483">
        <v>6</v>
      </c>
      <c r="J279" s="737" t="s">
        <v>564</v>
      </c>
      <c r="K279" s="500"/>
      <c r="L279" s="413"/>
      <c r="M279" s="413"/>
      <c r="N279" s="501">
        <f t="shared" si="63"/>
        <v>46226</v>
      </c>
      <c r="O279" s="501">
        <f t="shared" si="63"/>
        <v>46226</v>
      </c>
      <c r="P279" s="501">
        <f t="shared" si="63"/>
        <v>46226</v>
      </c>
      <c r="Q279" s="501">
        <f t="shared" si="63"/>
        <v>46226</v>
      </c>
      <c r="R279" s="487">
        <f t="shared" si="48"/>
        <v>43669</v>
      </c>
      <c r="S279" s="487">
        <f t="shared" si="48"/>
        <v>43669</v>
      </c>
      <c r="T279" s="487">
        <f t="shared" si="48"/>
        <v>43669</v>
      </c>
      <c r="U279" s="487">
        <f t="shared" si="48"/>
        <v>43669</v>
      </c>
      <c r="V279" s="413"/>
      <c r="W279" s="494">
        <f t="shared" si="52"/>
        <v>78.918032786885249</v>
      </c>
      <c r="X279" s="494">
        <f t="shared" si="49"/>
        <v>78.918032786885249</v>
      </c>
      <c r="Y279" s="494">
        <f t="shared" si="50"/>
        <v>78.918032786885249</v>
      </c>
      <c r="Z279" s="494">
        <f t="shared" si="51"/>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62"/>
        <v>4</v>
      </c>
      <c r="D280" s="408"/>
      <c r="E280" s="465">
        <v>3</v>
      </c>
      <c r="F280" s="465"/>
      <c r="G280" s="408"/>
      <c r="H280" s="413"/>
      <c r="I280" s="483">
        <v>7</v>
      </c>
      <c r="J280" s="737" t="s">
        <v>565</v>
      </c>
      <c r="K280" s="500"/>
      <c r="L280" s="413"/>
      <c r="M280" s="413"/>
      <c r="N280" s="501">
        <f t="shared" si="63"/>
        <v>46591</v>
      </c>
      <c r="O280" s="501">
        <f t="shared" si="63"/>
        <v>46591</v>
      </c>
      <c r="P280" s="501">
        <f t="shared" si="63"/>
        <v>46591</v>
      </c>
      <c r="Q280" s="501">
        <f t="shared" si="63"/>
        <v>46591</v>
      </c>
      <c r="R280" s="487">
        <f t="shared" si="48"/>
        <v>43669</v>
      </c>
      <c r="S280" s="487">
        <f t="shared" si="48"/>
        <v>43669</v>
      </c>
      <c r="T280" s="487">
        <f t="shared" si="48"/>
        <v>43669</v>
      </c>
      <c r="U280" s="487">
        <f t="shared" si="48"/>
        <v>43669</v>
      </c>
      <c r="V280" s="413"/>
      <c r="W280" s="502">
        <f t="shared" si="52"/>
        <v>90.885245901639351</v>
      </c>
      <c r="X280" s="502">
        <f t="shared" si="49"/>
        <v>90.885245901639351</v>
      </c>
      <c r="Y280" s="502">
        <f t="shared" si="50"/>
        <v>90.885245901639351</v>
      </c>
      <c r="Z280" s="502">
        <f t="shared" si="51"/>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outlineLevel="3" x14ac:dyDescent="0.25">
      <c r="A282" s="382"/>
      <c r="B282" s="391"/>
      <c r="C282" s="384"/>
      <c r="D282" s="408"/>
      <c r="E282" s="465"/>
      <c r="F282" s="465"/>
      <c r="G282" s="408"/>
      <c r="H282" s="413"/>
      <c r="I282" s="470"/>
      <c r="J282" s="470"/>
      <c r="K282" s="1025" t="s">
        <v>1147</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outlineLevel="3" x14ac:dyDescent="0.25">
      <c r="A284" s="382"/>
      <c r="B284" s="391"/>
      <c r="C284" s="384"/>
      <c r="D284" s="408"/>
      <c r="E284" s="465"/>
      <c r="F284" s="465"/>
      <c r="G284" s="408"/>
      <c r="H284" s="413"/>
      <c r="I284" s="470"/>
      <c r="J284" s="470"/>
      <c r="K284" s="1028">
        <f t="shared" ref="K284:Q286" si="64">MIN(363,INT((K251 - DATE(YEAR(K251),1,1))))+364*(YEAR(K251)-i_startyear)</f>
        <v>134</v>
      </c>
      <c r="L284" s="1028">
        <f t="shared" si="64"/>
        <v>134</v>
      </c>
      <c r="M284" s="1028">
        <f t="shared" si="64"/>
        <v>134</v>
      </c>
      <c r="N284" s="1028">
        <f t="shared" si="64"/>
        <v>134</v>
      </c>
      <c r="O284" s="1028">
        <f t="shared" si="64"/>
        <v>134</v>
      </c>
      <c r="P284" s="1028">
        <f t="shared" si="64"/>
        <v>134</v>
      </c>
      <c r="Q284" s="1028">
        <f t="shared" si="64"/>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outlineLevel="3" x14ac:dyDescent="0.25">
      <c r="A285" s="382"/>
      <c r="B285" s="391"/>
      <c r="C285" s="384"/>
      <c r="D285" s="408"/>
      <c r="E285" s="465"/>
      <c r="F285" s="465"/>
      <c r="G285" s="408"/>
      <c r="H285" s="413"/>
      <c r="I285" s="470"/>
      <c r="J285" s="470"/>
      <c r="K285" s="1028">
        <f t="shared" si="64"/>
        <v>168</v>
      </c>
      <c r="L285" s="1028">
        <f t="shared" si="64"/>
        <v>168</v>
      </c>
      <c r="M285" s="1028">
        <f t="shared" si="64"/>
        <v>168</v>
      </c>
      <c r="N285" s="1028">
        <f t="shared" si="64"/>
        <v>168</v>
      </c>
      <c r="O285" s="1028">
        <f t="shared" si="64"/>
        <v>168</v>
      </c>
      <c r="P285" s="1028">
        <f t="shared" si="64"/>
        <v>168</v>
      </c>
      <c r="Q285" s="1028">
        <f t="shared" si="64"/>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outlineLevel="3" x14ac:dyDescent="0.25">
      <c r="A286" s="382"/>
      <c r="B286" s="391"/>
      <c r="C286" s="384"/>
      <c r="D286" s="408"/>
      <c r="E286" s="465"/>
      <c r="F286" s="465"/>
      <c r="G286" s="408"/>
      <c r="H286" s="413"/>
      <c r="I286" s="470"/>
      <c r="J286" s="470"/>
      <c r="K286" s="1028">
        <f t="shared" si="64"/>
        <v>203</v>
      </c>
      <c r="L286" s="1028">
        <f t="shared" si="64"/>
        <v>203</v>
      </c>
      <c r="M286" s="1028">
        <f t="shared" si="64"/>
        <v>203</v>
      </c>
      <c r="N286" s="1028">
        <f t="shared" si="64"/>
        <v>203</v>
      </c>
      <c r="O286" s="1028">
        <f t="shared" si="64"/>
        <v>203</v>
      </c>
      <c r="P286" s="1028">
        <f t="shared" si="64"/>
        <v>203</v>
      </c>
      <c r="Q286" s="1028">
        <f t="shared" si="64"/>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outlineLevel="3" x14ac:dyDescent="0.2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5">MIN(363,INT((O257 - DATE(YEAR(O257),1,1))))+364*(YEAR(O257)-i_startyear)</f>
        <v>499</v>
      </c>
      <c r="P288" s="1028">
        <f t="shared" si="65"/>
        <v>499</v>
      </c>
      <c r="Q288" s="1028">
        <f t="shared" si="65"/>
        <v>499</v>
      </c>
      <c r="R288" s="1031">
        <f t="shared" si="65"/>
        <v>134</v>
      </c>
      <c r="S288" s="1031">
        <f t="shared" si="65"/>
        <v>134</v>
      </c>
      <c r="T288" s="1031">
        <f t="shared" si="65"/>
        <v>134</v>
      </c>
      <c r="U288" s="1031">
        <f t="shared" si="65"/>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outlineLevel="3" x14ac:dyDescent="0.25">
      <c r="A289" s="382"/>
      <c r="B289" s="391"/>
      <c r="C289" s="384"/>
      <c r="D289" s="408"/>
      <c r="E289" s="465"/>
      <c r="F289" s="465"/>
      <c r="G289" s="408"/>
      <c r="H289" s="413"/>
      <c r="I289" s="470"/>
      <c r="J289" s="470"/>
      <c r="K289" s="470"/>
      <c r="L289" s="413"/>
      <c r="M289" s="413"/>
      <c r="N289" s="1028">
        <f t="shared" ref="N289:N311" si="66">MIN(363,INT((N258 - DATE(YEAR(N258),1,1))))+364*(YEAR(N258)-i_startyear)</f>
        <v>862</v>
      </c>
      <c r="O289" s="1029">
        <f t="shared" si="65"/>
        <v>862</v>
      </c>
      <c r="P289" s="1029">
        <f t="shared" si="65"/>
        <v>862</v>
      </c>
      <c r="Q289" s="1029">
        <f t="shared" si="65"/>
        <v>862</v>
      </c>
      <c r="R289" s="1031">
        <f t="shared" si="65"/>
        <v>134</v>
      </c>
      <c r="S289" s="1031">
        <f t="shared" si="65"/>
        <v>134</v>
      </c>
      <c r="T289" s="1031">
        <f t="shared" si="65"/>
        <v>134</v>
      </c>
      <c r="U289" s="1031">
        <f t="shared" si="65"/>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outlineLevel="3" x14ac:dyDescent="0.25">
      <c r="A290" s="382"/>
      <c r="B290" s="391"/>
      <c r="C290" s="384"/>
      <c r="D290" s="408"/>
      <c r="E290" s="465"/>
      <c r="F290" s="465"/>
      <c r="G290" s="408"/>
      <c r="H290" s="413"/>
      <c r="I290" s="470"/>
      <c r="J290" s="470"/>
      <c r="K290" s="470"/>
      <c r="L290" s="413"/>
      <c r="M290" s="413"/>
      <c r="N290" s="1028">
        <f t="shared" si="66"/>
        <v>1226</v>
      </c>
      <c r="O290" s="1030">
        <f t="shared" si="65"/>
        <v>1226</v>
      </c>
      <c r="P290" s="1030">
        <f t="shared" si="65"/>
        <v>1226</v>
      </c>
      <c r="Q290" s="1030">
        <f t="shared" si="65"/>
        <v>1226</v>
      </c>
      <c r="R290" s="1031">
        <f t="shared" si="65"/>
        <v>134</v>
      </c>
      <c r="S290" s="1031">
        <f t="shared" si="65"/>
        <v>134</v>
      </c>
      <c r="T290" s="1031">
        <f t="shared" si="65"/>
        <v>134</v>
      </c>
      <c r="U290" s="1031">
        <f t="shared" si="65"/>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outlineLevel="3" x14ac:dyDescent="0.25">
      <c r="A291" s="382"/>
      <c r="B291" s="391"/>
      <c r="C291" s="384"/>
      <c r="D291" s="408"/>
      <c r="E291" s="465"/>
      <c r="F291" s="465"/>
      <c r="G291" s="408"/>
      <c r="H291" s="413"/>
      <c r="I291" s="470"/>
      <c r="J291" s="470"/>
      <c r="K291" s="470"/>
      <c r="L291" s="413"/>
      <c r="M291" s="413"/>
      <c r="N291" s="1028">
        <f t="shared" si="66"/>
        <v>1590</v>
      </c>
      <c r="O291" s="1030">
        <f t="shared" si="65"/>
        <v>1590</v>
      </c>
      <c r="P291" s="1030">
        <f t="shared" si="65"/>
        <v>1590</v>
      </c>
      <c r="Q291" s="1030">
        <f t="shared" si="65"/>
        <v>1590</v>
      </c>
      <c r="R291" s="1031">
        <f t="shared" si="65"/>
        <v>134</v>
      </c>
      <c r="S291" s="1031">
        <f t="shared" si="65"/>
        <v>134</v>
      </c>
      <c r="T291" s="1031">
        <f t="shared" si="65"/>
        <v>134</v>
      </c>
      <c r="U291" s="1031">
        <f t="shared" si="65"/>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outlineLevel="3" x14ac:dyDescent="0.25">
      <c r="A292" s="382"/>
      <c r="B292" s="391"/>
      <c r="C292" s="384"/>
      <c r="D292" s="408"/>
      <c r="E292" s="465"/>
      <c r="F292" s="465"/>
      <c r="G292" s="408"/>
      <c r="H292" s="413"/>
      <c r="I292" s="470"/>
      <c r="J292" s="470"/>
      <c r="K292" s="470"/>
      <c r="L292" s="413"/>
      <c r="M292" s="413"/>
      <c r="N292" s="1028">
        <f t="shared" si="66"/>
        <v>1955</v>
      </c>
      <c r="O292" s="1030">
        <f t="shared" si="65"/>
        <v>1955</v>
      </c>
      <c r="P292" s="1030">
        <f t="shared" si="65"/>
        <v>1955</v>
      </c>
      <c r="Q292" s="1030">
        <f t="shared" si="65"/>
        <v>1955</v>
      </c>
      <c r="R292" s="1031">
        <f t="shared" si="65"/>
        <v>134</v>
      </c>
      <c r="S292" s="1031">
        <f t="shared" si="65"/>
        <v>134</v>
      </c>
      <c r="T292" s="1031">
        <f t="shared" si="65"/>
        <v>134</v>
      </c>
      <c r="U292" s="1031">
        <f t="shared" si="65"/>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outlineLevel="3" x14ac:dyDescent="0.25">
      <c r="A293" s="382"/>
      <c r="B293" s="391"/>
      <c r="C293" s="384"/>
      <c r="D293" s="408"/>
      <c r="E293" s="465"/>
      <c r="F293" s="465"/>
      <c r="G293" s="408"/>
      <c r="H293" s="413"/>
      <c r="I293" s="470"/>
      <c r="J293" s="470"/>
      <c r="K293" s="470"/>
      <c r="L293" s="413"/>
      <c r="M293" s="413"/>
      <c r="N293" s="1028">
        <f t="shared" si="66"/>
        <v>2318</v>
      </c>
      <c r="O293" s="1030">
        <f t="shared" si="65"/>
        <v>2318</v>
      </c>
      <c r="P293" s="1030">
        <f t="shared" si="65"/>
        <v>2318</v>
      </c>
      <c r="Q293" s="1030">
        <f t="shared" si="65"/>
        <v>2318</v>
      </c>
      <c r="R293" s="1031">
        <f t="shared" si="65"/>
        <v>134</v>
      </c>
      <c r="S293" s="1031">
        <f t="shared" si="65"/>
        <v>134</v>
      </c>
      <c r="T293" s="1031">
        <f t="shared" si="65"/>
        <v>134</v>
      </c>
      <c r="U293" s="1031">
        <f t="shared" si="65"/>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outlineLevel="3" x14ac:dyDescent="0.25">
      <c r="A294" s="382"/>
      <c r="B294" s="391"/>
      <c r="C294" s="384"/>
      <c r="D294" s="408"/>
      <c r="E294" s="465"/>
      <c r="F294" s="465"/>
      <c r="G294" s="408"/>
      <c r="H294" s="413"/>
      <c r="I294" s="470"/>
      <c r="J294" s="470"/>
      <c r="K294" s="470"/>
      <c r="L294" s="413"/>
      <c r="M294" s="413"/>
      <c r="N294" s="1028">
        <f t="shared" si="66"/>
        <v>2682</v>
      </c>
      <c r="O294" s="1030">
        <f t="shared" si="65"/>
        <v>2682</v>
      </c>
      <c r="P294" s="1030">
        <f t="shared" si="65"/>
        <v>2682</v>
      </c>
      <c r="Q294" s="1030">
        <f t="shared" si="65"/>
        <v>2682</v>
      </c>
      <c r="R294" s="1031">
        <f t="shared" si="65"/>
        <v>134</v>
      </c>
      <c r="S294" s="1031">
        <f t="shared" si="65"/>
        <v>134</v>
      </c>
      <c r="T294" s="1031">
        <f t="shared" si="65"/>
        <v>134</v>
      </c>
      <c r="U294" s="1031">
        <f t="shared" si="65"/>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outlineLevel="3" x14ac:dyDescent="0.25">
      <c r="A295" s="382"/>
      <c r="B295" s="391"/>
      <c r="C295" s="384"/>
      <c r="D295" s="408"/>
      <c r="E295" s="465"/>
      <c r="F295" s="465"/>
      <c r="G295" s="408"/>
      <c r="H295" s="413"/>
      <c r="I295" s="470"/>
      <c r="J295" s="470"/>
      <c r="K295" s="470"/>
      <c r="L295" s="413"/>
      <c r="M295" s="413"/>
      <c r="N295" s="1028">
        <f t="shared" si="66"/>
        <v>3046</v>
      </c>
      <c r="O295" s="1030">
        <f t="shared" si="65"/>
        <v>3046</v>
      </c>
      <c r="P295" s="1030">
        <f t="shared" si="65"/>
        <v>3046</v>
      </c>
      <c r="Q295" s="1030">
        <f t="shared" si="65"/>
        <v>3046</v>
      </c>
      <c r="R295" s="1031">
        <f t="shared" si="65"/>
        <v>134</v>
      </c>
      <c r="S295" s="1031">
        <f t="shared" si="65"/>
        <v>134</v>
      </c>
      <c r="T295" s="1031">
        <f t="shared" si="65"/>
        <v>134</v>
      </c>
      <c r="U295" s="1031">
        <f t="shared" si="65"/>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outlineLevel="3" x14ac:dyDescent="0.25">
      <c r="A296" s="382"/>
      <c r="B296" s="391"/>
      <c r="C296" s="384"/>
      <c r="D296" s="408"/>
      <c r="E296" s="465"/>
      <c r="F296" s="465"/>
      <c r="G296" s="408"/>
      <c r="H296" s="413"/>
      <c r="I296" s="470"/>
      <c r="J296" s="470"/>
      <c r="K296" s="470"/>
      <c r="L296" s="413"/>
      <c r="M296" s="413"/>
      <c r="N296" s="1028">
        <f t="shared" si="66"/>
        <v>533</v>
      </c>
      <c r="O296" s="1029">
        <f t="shared" si="65"/>
        <v>533</v>
      </c>
      <c r="P296" s="1029">
        <f t="shared" si="65"/>
        <v>533</v>
      </c>
      <c r="Q296" s="1029">
        <f t="shared" si="65"/>
        <v>533</v>
      </c>
      <c r="R296" s="1031">
        <f t="shared" si="65"/>
        <v>168</v>
      </c>
      <c r="S296" s="1031">
        <f t="shared" si="65"/>
        <v>168</v>
      </c>
      <c r="T296" s="1031">
        <f t="shared" si="65"/>
        <v>168</v>
      </c>
      <c r="U296" s="1031">
        <f t="shared" si="65"/>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outlineLevel="3" x14ac:dyDescent="0.25">
      <c r="A297" s="382"/>
      <c r="B297" s="391"/>
      <c r="C297" s="384"/>
      <c r="D297" s="408"/>
      <c r="E297" s="465"/>
      <c r="F297" s="465"/>
      <c r="G297" s="408"/>
      <c r="H297" s="413"/>
      <c r="I297" s="470"/>
      <c r="J297" s="470"/>
      <c r="K297" s="470"/>
      <c r="L297" s="413"/>
      <c r="M297" s="413"/>
      <c r="N297" s="1028">
        <f t="shared" si="66"/>
        <v>896</v>
      </c>
      <c r="O297" s="1029">
        <f t="shared" si="65"/>
        <v>896</v>
      </c>
      <c r="P297" s="1029">
        <f t="shared" si="65"/>
        <v>896</v>
      </c>
      <c r="Q297" s="1029">
        <f t="shared" si="65"/>
        <v>896</v>
      </c>
      <c r="R297" s="1031">
        <f t="shared" si="65"/>
        <v>168</v>
      </c>
      <c r="S297" s="1031">
        <f t="shared" si="65"/>
        <v>168</v>
      </c>
      <c r="T297" s="1031">
        <f t="shared" si="65"/>
        <v>168</v>
      </c>
      <c r="U297" s="1031">
        <f t="shared" si="65"/>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outlineLevel="3" x14ac:dyDescent="0.25">
      <c r="A298" s="382"/>
      <c r="B298" s="391"/>
      <c r="C298" s="384"/>
      <c r="D298" s="408"/>
      <c r="E298" s="465"/>
      <c r="F298" s="465"/>
      <c r="G298" s="408"/>
      <c r="H298" s="413"/>
      <c r="I298" s="470"/>
      <c r="J298" s="470"/>
      <c r="K298" s="470"/>
      <c r="L298" s="413"/>
      <c r="M298" s="413"/>
      <c r="N298" s="1028">
        <f t="shared" si="66"/>
        <v>1260</v>
      </c>
      <c r="O298" s="1030">
        <f t="shared" ref="O298:U307" si="67">MIN(363,INT((O267 - DATE(YEAR(O267),1,1))))+364*(YEAR(O267)-i_startyear)</f>
        <v>1260</v>
      </c>
      <c r="P298" s="1030">
        <f t="shared" si="67"/>
        <v>1260</v>
      </c>
      <c r="Q298" s="1030">
        <f t="shared" si="67"/>
        <v>1260</v>
      </c>
      <c r="R298" s="1031">
        <f t="shared" si="67"/>
        <v>168</v>
      </c>
      <c r="S298" s="1031">
        <f t="shared" si="67"/>
        <v>168</v>
      </c>
      <c r="T298" s="1031">
        <f t="shared" si="67"/>
        <v>168</v>
      </c>
      <c r="U298" s="1031">
        <f t="shared" si="67"/>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outlineLevel="3" x14ac:dyDescent="0.25">
      <c r="A299" s="382"/>
      <c r="B299" s="391"/>
      <c r="C299" s="384"/>
      <c r="D299" s="408"/>
      <c r="E299" s="465"/>
      <c r="F299" s="465"/>
      <c r="G299" s="408"/>
      <c r="H299" s="413"/>
      <c r="I299" s="470"/>
      <c r="J299" s="470"/>
      <c r="K299" s="470"/>
      <c r="L299" s="413"/>
      <c r="M299" s="413"/>
      <c r="N299" s="1028">
        <f t="shared" si="66"/>
        <v>1624</v>
      </c>
      <c r="O299" s="1030">
        <f t="shared" si="67"/>
        <v>1624</v>
      </c>
      <c r="P299" s="1030">
        <f t="shared" si="67"/>
        <v>1624</v>
      </c>
      <c r="Q299" s="1030">
        <f t="shared" si="67"/>
        <v>1624</v>
      </c>
      <c r="R299" s="1031">
        <f t="shared" si="67"/>
        <v>168</v>
      </c>
      <c r="S299" s="1031">
        <f t="shared" si="67"/>
        <v>168</v>
      </c>
      <c r="T299" s="1031">
        <f t="shared" si="67"/>
        <v>168</v>
      </c>
      <c r="U299" s="1031">
        <f t="shared" si="67"/>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outlineLevel="3" x14ac:dyDescent="0.25">
      <c r="A300" s="382"/>
      <c r="B300" s="391"/>
      <c r="C300" s="384"/>
      <c r="D300" s="408"/>
      <c r="E300" s="465"/>
      <c r="F300" s="465"/>
      <c r="G300" s="408"/>
      <c r="H300" s="413"/>
      <c r="I300" s="470"/>
      <c r="J300" s="470"/>
      <c r="K300" s="470"/>
      <c r="L300" s="413"/>
      <c r="M300" s="413"/>
      <c r="N300" s="1028">
        <f t="shared" si="66"/>
        <v>1989</v>
      </c>
      <c r="O300" s="1030">
        <f t="shared" si="67"/>
        <v>1989</v>
      </c>
      <c r="P300" s="1030">
        <f t="shared" si="67"/>
        <v>1989</v>
      </c>
      <c r="Q300" s="1030">
        <f t="shared" si="67"/>
        <v>1989</v>
      </c>
      <c r="R300" s="1031">
        <f t="shared" si="67"/>
        <v>168</v>
      </c>
      <c r="S300" s="1031">
        <f t="shared" si="67"/>
        <v>168</v>
      </c>
      <c r="T300" s="1031">
        <f t="shared" si="67"/>
        <v>168</v>
      </c>
      <c r="U300" s="1031">
        <f t="shared" si="67"/>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outlineLevel="3" x14ac:dyDescent="0.25">
      <c r="A301" s="382"/>
      <c r="B301" s="391"/>
      <c r="C301" s="384"/>
      <c r="D301" s="408"/>
      <c r="E301" s="465"/>
      <c r="F301" s="465"/>
      <c r="G301" s="408"/>
      <c r="H301" s="413"/>
      <c r="I301" s="470"/>
      <c r="J301" s="470"/>
      <c r="K301" s="470"/>
      <c r="L301" s="413"/>
      <c r="M301" s="413"/>
      <c r="N301" s="1028">
        <f t="shared" si="66"/>
        <v>2352</v>
      </c>
      <c r="O301" s="1030">
        <f t="shared" si="67"/>
        <v>2352</v>
      </c>
      <c r="P301" s="1030">
        <f t="shared" si="67"/>
        <v>2352</v>
      </c>
      <c r="Q301" s="1030">
        <f t="shared" si="67"/>
        <v>2352</v>
      </c>
      <c r="R301" s="1031">
        <f t="shared" si="67"/>
        <v>168</v>
      </c>
      <c r="S301" s="1031">
        <f t="shared" si="67"/>
        <v>168</v>
      </c>
      <c r="T301" s="1031">
        <f t="shared" si="67"/>
        <v>168</v>
      </c>
      <c r="U301" s="1031">
        <f t="shared" si="67"/>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outlineLevel="3" x14ac:dyDescent="0.25">
      <c r="A302" s="382"/>
      <c r="B302" s="391"/>
      <c r="C302" s="384"/>
      <c r="D302" s="408"/>
      <c r="E302" s="465"/>
      <c r="F302" s="465"/>
      <c r="G302" s="408"/>
      <c r="H302" s="413"/>
      <c r="I302" s="470"/>
      <c r="J302" s="470"/>
      <c r="K302" s="470"/>
      <c r="L302" s="413"/>
      <c r="M302" s="413"/>
      <c r="N302" s="1028">
        <f t="shared" si="66"/>
        <v>2716</v>
      </c>
      <c r="O302" s="1030">
        <f t="shared" si="67"/>
        <v>2716</v>
      </c>
      <c r="P302" s="1030">
        <f t="shared" si="67"/>
        <v>2716</v>
      </c>
      <c r="Q302" s="1030">
        <f t="shared" si="67"/>
        <v>2716</v>
      </c>
      <c r="R302" s="1031">
        <f t="shared" si="67"/>
        <v>168</v>
      </c>
      <c r="S302" s="1031">
        <f t="shared" si="67"/>
        <v>168</v>
      </c>
      <c r="T302" s="1031">
        <f t="shared" si="67"/>
        <v>168</v>
      </c>
      <c r="U302" s="1031">
        <f t="shared" si="67"/>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outlineLevel="3" x14ac:dyDescent="0.25">
      <c r="A303" s="382"/>
      <c r="B303" s="391"/>
      <c r="C303" s="384"/>
      <c r="D303" s="408"/>
      <c r="E303" s="465"/>
      <c r="F303" s="465"/>
      <c r="G303" s="408"/>
      <c r="H303" s="413"/>
      <c r="I303" s="470"/>
      <c r="J303" s="470"/>
      <c r="K303" s="470"/>
      <c r="L303" s="413"/>
      <c r="M303" s="413"/>
      <c r="N303" s="1028">
        <f t="shared" si="66"/>
        <v>3080</v>
      </c>
      <c r="O303" s="1030">
        <f t="shared" si="67"/>
        <v>3080</v>
      </c>
      <c r="P303" s="1030">
        <f t="shared" si="67"/>
        <v>3080</v>
      </c>
      <c r="Q303" s="1030">
        <f t="shared" si="67"/>
        <v>3080</v>
      </c>
      <c r="R303" s="1031">
        <f t="shared" si="67"/>
        <v>168</v>
      </c>
      <c r="S303" s="1031">
        <f t="shared" si="67"/>
        <v>168</v>
      </c>
      <c r="T303" s="1031">
        <f t="shared" si="67"/>
        <v>168</v>
      </c>
      <c r="U303" s="1031">
        <f t="shared" si="67"/>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outlineLevel="3" x14ac:dyDescent="0.25">
      <c r="A304" s="382"/>
      <c r="B304" s="391"/>
      <c r="C304" s="384"/>
      <c r="D304" s="408"/>
      <c r="E304" s="465"/>
      <c r="F304" s="465"/>
      <c r="G304" s="408"/>
      <c r="H304" s="413"/>
      <c r="I304" s="470"/>
      <c r="J304" s="470"/>
      <c r="K304" s="470"/>
      <c r="L304" s="413"/>
      <c r="M304" s="413"/>
      <c r="N304" s="1028">
        <f t="shared" si="66"/>
        <v>568</v>
      </c>
      <c r="O304" s="1029">
        <f t="shared" si="67"/>
        <v>568</v>
      </c>
      <c r="P304" s="1029">
        <f t="shared" si="67"/>
        <v>568</v>
      </c>
      <c r="Q304" s="1029">
        <f t="shared" si="67"/>
        <v>568</v>
      </c>
      <c r="R304" s="1031">
        <f t="shared" si="67"/>
        <v>203</v>
      </c>
      <c r="S304" s="1031">
        <f t="shared" si="67"/>
        <v>203</v>
      </c>
      <c r="T304" s="1031">
        <f t="shared" si="67"/>
        <v>203</v>
      </c>
      <c r="U304" s="1031">
        <f t="shared" si="67"/>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outlineLevel="3" x14ac:dyDescent="0.25">
      <c r="A305" s="382"/>
      <c r="B305" s="391"/>
      <c r="C305" s="384"/>
      <c r="D305" s="408"/>
      <c r="E305" s="465"/>
      <c r="F305" s="465"/>
      <c r="G305" s="408"/>
      <c r="H305" s="413"/>
      <c r="I305" s="470"/>
      <c r="J305" s="470"/>
      <c r="K305" s="470"/>
      <c r="L305" s="413"/>
      <c r="M305" s="413"/>
      <c r="N305" s="1028">
        <f t="shared" si="66"/>
        <v>931</v>
      </c>
      <c r="O305" s="1029">
        <f t="shared" si="67"/>
        <v>931</v>
      </c>
      <c r="P305" s="1029">
        <f t="shared" si="67"/>
        <v>931</v>
      </c>
      <c r="Q305" s="1029">
        <f t="shared" si="67"/>
        <v>931</v>
      </c>
      <c r="R305" s="1031">
        <f t="shared" si="67"/>
        <v>203</v>
      </c>
      <c r="S305" s="1031">
        <f t="shared" si="67"/>
        <v>203</v>
      </c>
      <c r="T305" s="1031">
        <f t="shared" si="67"/>
        <v>203</v>
      </c>
      <c r="U305" s="1031">
        <f t="shared" si="67"/>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outlineLevel="3" x14ac:dyDescent="0.25">
      <c r="A306" s="382"/>
      <c r="B306" s="391"/>
      <c r="C306" s="384"/>
      <c r="D306" s="408"/>
      <c r="E306" s="465"/>
      <c r="F306" s="465"/>
      <c r="G306" s="408"/>
      <c r="H306" s="413"/>
      <c r="I306" s="470"/>
      <c r="J306" s="470"/>
      <c r="K306" s="470"/>
      <c r="L306" s="413"/>
      <c r="M306" s="413"/>
      <c r="N306" s="1028">
        <f t="shared" si="66"/>
        <v>1295</v>
      </c>
      <c r="O306" s="1030">
        <f t="shared" si="67"/>
        <v>1295</v>
      </c>
      <c r="P306" s="1030">
        <f t="shared" si="67"/>
        <v>1295</v>
      </c>
      <c r="Q306" s="1030">
        <f t="shared" si="67"/>
        <v>1295</v>
      </c>
      <c r="R306" s="1031">
        <f t="shared" si="67"/>
        <v>203</v>
      </c>
      <c r="S306" s="1031">
        <f t="shared" si="67"/>
        <v>203</v>
      </c>
      <c r="T306" s="1031">
        <f t="shared" si="67"/>
        <v>203</v>
      </c>
      <c r="U306" s="1031">
        <f t="shared" si="67"/>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outlineLevel="3" x14ac:dyDescent="0.25">
      <c r="A307" s="382"/>
      <c r="B307" s="391"/>
      <c r="C307" s="384"/>
      <c r="D307" s="408"/>
      <c r="E307" s="465"/>
      <c r="F307" s="465"/>
      <c r="G307" s="408"/>
      <c r="H307" s="413"/>
      <c r="I307" s="470"/>
      <c r="J307" s="470"/>
      <c r="K307" s="470"/>
      <c r="L307" s="413"/>
      <c r="M307" s="413"/>
      <c r="N307" s="1028">
        <f t="shared" si="66"/>
        <v>1659</v>
      </c>
      <c r="O307" s="1030">
        <f t="shared" si="67"/>
        <v>1659</v>
      </c>
      <c r="P307" s="1030">
        <f t="shared" si="67"/>
        <v>1659</v>
      </c>
      <c r="Q307" s="1030">
        <f t="shared" si="67"/>
        <v>1659</v>
      </c>
      <c r="R307" s="1031">
        <f t="shared" si="67"/>
        <v>203</v>
      </c>
      <c r="S307" s="1031">
        <f t="shared" si="67"/>
        <v>203</v>
      </c>
      <c r="T307" s="1031">
        <f t="shared" si="67"/>
        <v>203</v>
      </c>
      <c r="U307" s="1031">
        <f t="shared" si="67"/>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outlineLevel="3" x14ac:dyDescent="0.25">
      <c r="A308" s="382"/>
      <c r="B308" s="391"/>
      <c r="C308" s="384"/>
      <c r="D308" s="408"/>
      <c r="E308" s="465"/>
      <c r="F308" s="465"/>
      <c r="G308" s="408"/>
      <c r="H308" s="413"/>
      <c r="I308" s="470"/>
      <c r="J308" s="470"/>
      <c r="K308" s="470"/>
      <c r="L308" s="413"/>
      <c r="M308" s="413"/>
      <c r="N308" s="1028">
        <f t="shared" si="66"/>
        <v>2024</v>
      </c>
      <c r="O308" s="1030">
        <f t="shared" ref="O308:U311" si="68">MIN(363,INT((O277 - DATE(YEAR(O277),1,1))))+364*(YEAR(O277)-i_startyear)</f>
        <v>2024</v>
      </c>
      <c r="P308" s="1030">
        <f t="shared" si="68"/>
        <v>2024</v>
      </c>
      <c r="Q308" s="1030">
        <f t="shared" si="68"/>
        <v>2024</v>
      </c>
      <c r="R308" s="1031">
        <f t="shared" si="68"/>
        <v>203</v>
      </c>
      <c r="S308" s="1031">
        <f t="shared" si="68"/>
        <v>203</v>
      </c>
      <c r="T308" s="1031">
        <f t="shared" si="68"/>
        <v>203</v>
      </c>
      <c r="U308" s="1031">
        <f t="shared" si="68"/>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outlineLevel="3" x14ac:dyDescent="0.25">
      <c r="A309" s="382"/>
      <c r="B309" s="391"/>
      <c r="C309" s="384"/>
      <c r="D309" s="408"/>
      <c r="E309" s="465"/>
      <c r="F309" s="465"/>
      <c r="G309" s="408"/>
      <c r="H309" s="413"/>
      <c r="I309" s="470"/>
      <c r="J309" s="470"/>
      <c r="K309" s="470"/>
      <c r="L309" s="413"/>
      <c r="M309" s="413"/>
      <c r="N309" s="1028">
        <f t="shared" si="66"/>
        <v>2387</v>
      </c>
      <c r="O309" s="1030">
        <f t="shared" si="68"/>
        <v>2387</v>
      </c>
      <c r="P309" s="1030">
        <f t="shared" si="68"/>
        <v>2387</v>
      </c>
      <c r="Q309" s="1030">
        <f t="shared" si="68"/>
        <v>2387</v>
      </c>
      <c r="R309" s="1031">
        <f t="shared" si="68"/>
        <v>203</v>
      </c>
      <c r="S309" s="1031">
        <f t="shared" si="68"/>
        <v>203</v>
      </c>
      <c r="T309" s="1031">
        <f t="shared" si="68"/>
        <v>203</v>
      </c>
      <c r="U309" s="1031">
        <f t="shared" si="68"/>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outlineLevel="3" x14ac:dyDescent="0.25">
      <c r="A310" s="382"/>
      <c r="B310" s="391"/>
      <c r="C310" s="384"/>
      <c r="D310" s="408"/>
      <c r="E310" s="465"/>
      <c r="F310" s="465"/>
      <c r="G310" s="408"/>
      <c r="H310" s="413"/>
      <c r="I310" s="470"/>
      <c r="J310" s="470"/>
      <c r="K310" s="470"/>
      <c r="L310" s="413"/>
      <c r="M310" s="413"/>
      <c r="N310" s="1028">
        <f t="shared" si="66"/>
        <v>2751</v>
      </c>
      <c r="O310" s="1030">
        <f t="shared" si="68"/>
        <v>2751</v>
      </c>
      <c r="P310" s="1030">
        <f t="shared" si="68"/>
        <v>2751</v>
      </c>
      <c r="Q310" s="1030">
        <f t="shared" si="68"/>
        <v>2751</v>
      </c>
      <c r="R310" s="1031">
        <f t="shared" si="68"/>
        <v>203</v>
      </c>
      <c r="S310" s="1031">
        <f t="shared" si="68"/>
        <v>203</v>
      </c>
      <c r="T310" s="1031">
        <f t="shared" si="68"/>
        <v>203</v>
      </c>
      <c r="U310" s="1031">
        <f t="shared" si="68"/>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outlineLevel="3" x14ac:dyDescent="0.25">
      <c r="A311" s="382"/>
      <c r="B311" s="391"/>
      <c r="C311" s="384"/>
      <c r="D311" s="408"/>
      <c r="E311" s="465"/>
      <c r="F311" s="465"/>
      <c r="G311" s="408"/>
      <c r="H311" s="413"/>
      <c r="I311" s="470"/>
      <c r="J311" s="470"/>
      <c r="K311" s="470"/>
      <c r="L311" s="413"/>
      <c r="M311" s="413"/>
      <c r="N311" s="1028">
        <f t="shared" si="66"/>
        <v>3115</v>
      </c>
      <c r="O311" s="1030">
        <f t="shared" si="68"/>
        <v>3115</v>
      </c>
      <c r="P311" s="1030">
        <f t="shared" si="68"/>
        <v>3115</v>
      </c>
      <c r="Q311" s="1030">
        <f t="shared" si="68"/>
        <v>3115</v>
      </c>
      <c r="R311" s="1031">
        <f t="shared" si="68"/>
        <v>203</v>
      </c>
      <c r="S311" s="1031">
        <f t="shared" si="68"/>
        <v>203</v>
      </c>
      <c r="T311" s="1031">
        <f t="shared" si="68"/>
        <v>203</v>
      </c>
      <c r="U311" s="1031">
        <f t="shared" si="68"/>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429</v>
      </c>
      <c r="AR312" s="394"/>
      <c r="AS312" s="382"/>
      <c r="AT312" s="382"/>
      <c r="AU312" s="382"/>
    </row>
    <row r="313" spans="1:47" outlineLevel="2" x14ac:dyDescent="0.25">
      <c r="A313" s="382"/>
      <c r="B313" s="391"/>
      <c r="C313" s="384">
        <f>INT($C$232)+2</f>
        <v>3</v>
      </c>
      <c r="D313" s="408"/>
      <c r="E313" s="465" t="s">
        <v>544</v>
      </c>
      <c r="F313" s="465"/>
      <c r="G313" s="408"/>
      <c r="H313" s="478" t="s">
        <v>545</v>
      </c>
      <c r="I313" s="436" t="s">
        <v>546</v>
      </c>
      <c r="J313" s="436"/>
      <c r="K313" s="413"/>
      <c r="L313" s="413"/>
      <c r="M313" s="413"/>
      <c r="N313" s="436" t="s">
        <v>566</v>
      </c>
      <c r="O313" s="436"/>
      <c r="P313" s="436"/>
      <c r="Q313" s="436"/>
      <c r="R313" s="413" t="s">
        <v>567</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568</v>
      </c>
      <c r="K314" s="413"/>
      <c r="L314" s="413"/>
      <c r="M314" s="413"/>
      <c r="N314" s="507">
        <v>2.5000000000000001E-2</v>
      </c>
      <c r="O314" s="507">
        <v>2.5000000000000001E-2</v>
      </c>
      <c r="P314" s="507">
        <v>2.5000000000000001E-2</v>
      </c>
      <c r="Q314" s="507">
        <v>2.5000000000000001E-2</v>
      </c>
      <c r="R314" s="508">
        <f t="shared" ref="R314:R337" si="69">N257-150</f>
        <v>43816</v>
      </c>
      <c r="S314" s="508">
        <f t="shared" ref="S314:S337" si="70">O257-150</f>
        <v>43816</v>
      </c>
      <c r="T314" s="508">
        <f t="shared" ref="T314:T337" si="71">P257-150</f>
        <v>43816</v>
      </c>
      <c r="U314" s="508">
        <f t="shared" ref="U314:U337" si="72">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569</v>
      </c>
      <c r="K315" s="413"/>
      <c r="L315" s="413"/>
      <c r="M315" s="413"/>
      <c r="N315" s="507">
        <v>2.5000000000000001E-2</v>
      </c>
      <c r="O315" s="507">
        <v>2.5000000000000001E-2</v>
      </c>
      <c r="P315" s="507">
        <v>2.5000000000000001E-2</v>
      </c>
      <c r="Q315" s="507">
        <v>2.5000000000000001E-2</v>
      </c>
      <c r="R315" s="508">
        <f t="shared" si="69"/>
        <v>44181</v>
      </c>
      <c r="S315" s="508">
        <f t="shared" si="70"/>
        <v>44181</v>
      </c>
      <c r="T315" s="508">
        <f t="shared" si="71"/>
        <v>44181</v>
      </c>
      <c r="U315" s="508">
        <f t="shared" si="72"/>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3">INT($C$232+3)</f>
        <v>4</v>
      </c>
      <c r="D316" s="408"/>
      <c r="E316" s="465">
        <v>1</v>
      </c>
      <c r="F316" s="465"/>
      <c r="G316" s="408"/>
      <c r="H316" s="413"/>
      <c r="I316" s="413">
        <v>2</v>
      </c>
      <c r="J316" s="413" t="s">
        <v>570</v>
      </c>
      <c r="K316" s="413"/>
      <c r="L316" s="413"/>
      <c r="M316" s="413"/>
      <c r="N316" s="507">
        <v>1.4999999999999999E-2</v>
      </c>
      <c r="O316" s="507">
        <v>1.4999999999999999E-2</v>
      </c>
      <c r="P316" s="507">
        <v>1.4999999999999999E-2</v>
      </c>
      <c r="Q316" s="507">
        <v>1.4999999999999999E-2</v>
      </c>
      <c r="R316" s="508">
        <f t="shared" si="69"/>
        <v>44546</v>
      </c>
      <c r="S316" s="508">
        <f t="shared" si="70"/>
        <v>44546</v>
      </c>
      <c r="T316" s="508">
        <f t="shared" si="71"/>
        <v>44546</v>
      </c>
      <c r="U316" s="508">
        <f t="shared" si="72"/>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3"/>
        <v>4</v>
      </c>
      <c r="D317" s="408"/>
      <c r="E317" s="465">
        <v>1</v>
      </c>
      <c r="F317" s="465"/>
      <c r="G317" s="408"/>
      <c r="H317" s="413"/>
      <c r="I317" s="413">
        <v>3</v>
      </c>
      <c r="J317" s="413" t="s">
        <v>555</v>
      </c>
      <c r="K317" s="413"/>
      <c r="L317" s="413"/>
      <c r="M317" s="413"/>
      <c r="N317" s="507">
        <v>1.4999999999999999E-2</v>
      </c>
      <c r="O317" s="507">
        <v>1.4999999999999999E-2</v>
      </c>
      <c r="P317" s="507">
        <v>1.4999999999999999E-2</v>
      </c>
      <c r="Q317" s="507">
        <v>1.4999999999999999E-2</v>
      </c>
      <c r="R317" s="508">
        <f t="shared" si="69"/>
        <v>44911</v>
      </c>
      <c r="S317" s="508">
        <f t="shared" si="70"/>
        <v>44911</v>
      </c>
      <c r="T317" s="508">
        <f t="shared" si="71"/>
        <v>44911</v>
      </c>
      <c r="U317" s="508">
        <f t="shared" si="72"/>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3"/>
        <v>4</v>
      </c>
      <c r="D318" s="408"/>
      <c r="E318" s="465">
        <v>1</v>
      </c>
      <c r="F318" s="465"/>
      <c r="G318" s="408"/>
      <c r="H318" s="413"/>
      <c r="I318" s="413">
        <v>4</v>
      </c>
      <c r="J318" s="413" t="s">
        <v>556</v>
      </c>
      <c r="K318" s="413"/>
      <c r="L318" s="413"/>
      <c r="M318" s="413"/>
      <c r="N318" s="507">
        <v>1.4999999999999999E-2</v>
      </c>
      <c r="O318" s="507">
        <v>1.4999999999999999E-2</v>
      </c>
      <c r="P318" s="507">
        <v>1.4999999999999999E-2</v>
      </c>
      <c r="Q318" s="507">
        <v>1.4999999999999999E-2</v>
      </c>
      <c r="R318" s="508">
        <f t="shared" si="69"/>
        <v>45277</v>
      </c>
      <c r="S318" s="508">
        <f t="shared" si="70"/>
        <v>45277</v>
      </c>
      <c r="T318" s="508">
        <f t="shared" si="71"/>
        <v>45277</v>
      </c>
      <c r="U318" s="508">
        <f t="shared" si="72"/>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3"/>
        <v>4</v>
      </c>
      <c r="D319" s="408"/>
      <c r="E319" s="465">
        <v>1</v>
      </c>
      <c r="F319" s="465"/>
      <c r="G319" s="408"/>
      <c r="H319" s="413"/>
      <c r="I319" s="413">
        <v>5</v>
      </c>
      <c r="J319" s="413" t="s">
        <v>557</v>
      </c>
      <c r="K319" s="413"/>
      <c r="L319" s="413"/>
      <c r="M319" s="413"/>
      <c r="N319" s="507">
        <v>1.4999999999999999E-2</v>
      </c>
      <c r="O319" s="507">
        <v>1.4999999999999999E-2</v>
      </c>
      <c r="P319" s="507">
        <v>1.4999999999999999E-2</v>
      </c>
      <c r="Q319" s="507">
        <v>1.4999999999999999E-2</v>
      </c>
      <c r="R319" s="508">
        <f t="shared" si="69"/>
        <v>45642</v>
      </c>
      <c r="S319" s="508">
        <f t="shared" si="70"/>
        <v>45642</v>
      </c>
      <c r="T319" s="508">
        <f t="shared" si="71"/>
        <v>45642</v>
      </c>
      <c r="U319" s="508">
        <f t="shared" si="72"/>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3"/>
        <v>4</v>
      </c>
      <c r="D320" s="408"/>
      <c r="E320" s="465">
        <v>1</v>
      </c>
      <c r="F320" s="465"/>
      <c r="G320" s="408"/>
      <c r="H320" s="413"/>
      <c r="I320" s="413">
        <v>6</v>
      </c>
      <c r="J320" s="413" t="s">
        <v>558</v>
      </c>
      <c r="K320" s="413"/>
      <c r="L320" s="413"/>
      <c r="M320" s="413"/>
      <c r="N320" s="507">
        <v>1.4999999999999999E-2</v>
      </c>
      <c r="O320" s="507">
        <v>1.4999999999999999E-2</v>
      </c>
      <c r="P320" s="507">
        <v>1.4999999999999999E-2</v>
      </c>
      <c r="Q320" s="507">
        <v>1.4999999999999999E-2</v>
      </c>
      <c r="R320" s="508">
        <f t="shared" si="69"/>
        <v>46007</v>
      </c>
      <c r="S320" s="508">
        <f t="shared" si="70"/>
        <v>46007</v>
      </c>
      <c r="T320" s="508">
        <f t="shared" si="71"/>
        <v>46007</v>
      </c>
      <c r="U320" s="508">
        <f t="shared" si="72"/>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3"/>
        <v>4</v>
      </c>
      <c r="D321" s="408"/>
      <c r="E321" s="465">
        <v>1</v>
      </c>
      <c r="F321" s="465"/>
      <c r="G321" s="408"/>
      <c r="H321" s="413"/>
      <c r="I321" s="413">
        <v>7</v>
      </c>
      <c r="J321" s="413" t="s">
        <v>559</v>
      </c>
      <c r="K321" s="413"/>
      <c r="L321" s="413"/>
      <c r="M321" s="413"/>
      <c r="N321" s="507">
        <v>1.4999999999999999E-2</v>
      </c>
      <c r="O321" s="507">
        <v>1.4999999999999999E-2</v>
      </c>
      <c r="P321" s="507">
        <v>1.4999999999999999E-2</v>
      </c>
      <c r="Q321" s="507">
        <v>1.4999999999999999E-2</v>
      </c>
      <c r="R321" s="508">
        <f t="shared" si="69"/>
        <v>46372</v>
      </c>
      <c r="S321" s="508">
        <f t="shared" si="70"/>
        <v>46372</v>
      </c>
      <c r="T321" s="508">
        <f t="shared" si="71"/>
        <v>46372</v>
      </c>
      <c r="U321" s="508">
        <f t="shared" si="72"/>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568</v>
      </c>
      <c r="K322" s="413"/>
      <c r="L322" s="413"/>
      <c r="M322" s="413"/>
      <c r="N322" s="507">
        <v>2.5000000000000001E-2</v>
      </c>
      <c r="O322" s="507">
        <v>2.5000000000000001E-2</v>
      </c>
      <c r="P322" s="507">
        <v>2.5000000000000001E-2</v>
      </c>
      <c r="Q322" s="507">
        <v>2.5000000000000001E-2</v>
      </c>
      <c r="R322" s="508">
        <f t="shared" si="69"/>
        <v>43850</v>
      </c>
      <c r="S322" s="508">
        <f t="shared" si="70"/>
        <v>43850</v>
      </c>
      <c r="T322" s="508">
        <f t="shared" si="71"/>
        <v>43850</v>
      </c>
      <c r="U322" s="508">
        <f t="shared" si="72"/>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569</v>
      </c>
      <c r="K323" s="413"/>
      <c r="L323" s="413"/>
      <c r="M323" s="413"/>
      <c r="N323" s="507">
        <v>2.5000000000000001E-2</v>
      </c>
      <c r="O323" s="507">
        <v>2.5000000000000001E-2</v>
      </c>
      <c r="P323" s="507">
        <v>2.5000000000000001E-2</v>
      </c>
      <c r="Q323" s="507">
        <v>2.5000000000000001E-2</v>
      </c>
      <c r="R323" s="508">
        <f t="shared" si="69"/>
        <v>44215</v>
      </c>
      <c r="S323" s="508">
        <f t="shared" si="70"/>
        <v>44215</v>
      </c>
      <c r="T323" s="508">
        <f t="shared" si="71"/>
        <v>44215</v>
      </c>
      <c r="U323" s="508">
        <f t="shared" si="72"/>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4">INT($C$232+3)</f>
        <v>4</v>
      </c>
      <c r="D324" s="408"/>
      <c r="E324" s="465">
        <v>2</v>
      </c>
      <c r="F324" s="465"/>
      <c r="G324" s="408"/>
      <c r="H324" s="413"/>
      <c r="I324" s="413">
        <v>2</v>
      </c>
      <c r="J324" s="413" t="s">
        <v>570</v>
      </c>
      <c r="K324" s="413"/>
      <c r="L324" s="413"/>
      <c r="M324" s="413"/>
      <c r="N324" s="507">
        <v>1.4999999999999999E-2</v>
      </c>
      <c r="O324" s="507">
        <v>1.4999999999999999E-2</v>
      </c>
      <c r="P324" s="507">
        <v>1.4999999999999999E-2</v>
      </c>
      <c r="Q324" s="507">
        <v>1.4999999999999999E-2</v>
      </c>
      <c r="R324" s="508">
        <f t="shared" si="69"/>
        <v>44580</v>
      </c>
      <c r="S324" s="508">
        <f t="shared" si="70"/>
        <v>44580</v>
      </c>
      <c r="T324" s="508">
        <f t="shared" si="71"/>
        <v>44580</v>
      </c>
      <c r="U324" s="508">
        <f t="shared" si="72"/>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4"/>
        <v>4</v>
      </c>
      <c r="D325" s="408"/>
      <c r="E325" s="465">
        <v>2</v>
      </c>
      <c r="F325" s="465"/>
      <c r="G325" s="408"/>
      <c r="H325" s="413"/>
      <c r="I325" s="413">
        <v>3</v>
      </c>
      <c r="J325" s="413" t="s">
        <v>555</v>
      </c>
      <c r="K325" s="413"/>
      <c r="L325" s="413"/>
      <c r="M325" s="413"/>
      <c r="N325" s="507">
        <v>1.4999999999999999E-2</v>
      </c>
      <c r="O325" s="507">
        <v>1.4999999999999999E-2</v>
      </c>
      <c r="P325" s="507">
        <v>1.4999999999999999E-2</v>
      </c>
      <c r="Q325" s="507">
        <v>1.4999999999999999E-2</v>
      </c>
      <c r="R325" s="508">
        <f t="shared" si="69"/>
        <v>44945</v>
      </c>
      <c r="S325" s="508">
        <f t="shared" si="70"/>
        <v>44945</v>
      </c>
      <c r="T325" s="508">
        <f t="shared" si="71"/>
        <v>44945</v>
      </c>
      <c r="U325" s="508">
        <f t="shared" si="72"/>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4"/>
        <v>4</v>
      </c>
      <c r="D326" s="408"/>
      <c r="E326" s="465">
        <v>2</v>
      </c>
      <c r="F326" s="465"/>
      <c r="G326" s="408"/>
      <c r="H326" s="413"/>
      <c r="I326" s="413">
        <v>4</v>
      </c>
      <c r="J326" s="413" t="s">
        <v>556</v>
      </c>
      <c r="K326" s="413"/>
      <c r="L326" s="413"/>
      <c r="M326" s="413"/>
      <c r="N326" s="507">
        <v>1.4999999999999999E-2</v>
      </c>
      <c r="O326" s="507">
        <v>1.4999999999999999E-2</v>
      </c>
      <c r="P326" s="507">
        <v>1.4999999999999999E-2</v>
      </c>
      <c r="Q326" s="507">
        <v>1.4999999999999999E-2</v>
      </c>
      <c r="R326" s="508">
        <f t="shared" si="69"/>
        <v>45311</v>
      </c>
      <c r="S326" s="508">
        <f t="shared" si="70"/>
        <v>45311</v>
      </c>
      <c r="T326" s="508">
        <f t="shared" si="71"/>
        <v>45311</v>
      </c>
      <c r="U326" s="508">
        <f t="shared" si="72"/>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4"/>
        <v>4</v>
      </c>
      <c r="D327" s="408"/>
      <c r="E327" s="465">
        <v>2</v>
      </c>
      <c r="F327" s="465"/>
      <c r="G327" s="408"/>
      <c r="H327" s="413"/>
      <c r="I327" s="413">
        <v>5</v>
      </c>
      <c r="J327" s="413" t="s">
        <v>557</v>
      </c>
      <c r="K327" s="413"/>
      <c r="L327" s="413"/>
      <c r="M327" s="413"/>
      <c r="N327" s="507">
        <v>1.4999999999999999E-2</v>
      </c>
      <c r="O327" s="507">
        <v>1.4999999999999999E-2</v>
      </c>
      <c r="P327" s="507">
        <v>1.4999999999999999E-2</v>
      </c>
      <c r="Q327" s="507">
        <v>1.4999999999999999E-2</v>
      </c>
      <c r="R327" s="508">
        <f t="shared" si="69"/>
        <v>45676</v>
      </c>
      <c r="S327" s="508">
        <f t="shared" si="70"/>
        <v>45676</v>
      </c>
      <c r="T327" s="508">
        <f t="shared" si="71"/>
        <v>45676</v>
      </c>
      <c r="U327" s="508">
        <f t="shared" si="72"/>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4"/>
        <v>4</v>
      </c>
      <c r="D328" s="408"/>
      <c r="E328" s="465">
        <v>2</v>
      </c>
      <c r="F328" s="465"/>
      <c r="G328" s="408"/>
      <c r="H328" s="413"/>
      <c r="I328" s="413">
        <v>6</v>
      </c>
      <c r="J328" s="413" t="s">
        <v>558</v>
      </c>
      <c r="K328" s="413"/>
      <c r="L328" s="413"/>
      <c r="M328" s="413"/>
      <c r="N328" s="507">
        <v>1.4999999999999999E-2</v>
      </c>
      <c r="O328" s="507">
        <v>1.4999999999999999E-2</v>
      </c>
      <c r="P328" s="507">
        <v>1.4999999999999999E-2</v>
      </c>
      <c r="Q328" s="507">
        <v>1.4999999999999999E-2</v>
      </c>
      <c r="R328" s="508">
        <f t="shared" si="69"/>
        <v>46041</v>
      </c>
      <c r="S328" s="508">
        <f t="shared" si="70"/>
        <v>46041</v>
      </c>
      <c r="T328" s="508">
        <f t="shared" si="71"/>
        <v>46041</v>
      </c>
      <c r="U328" s="508">
        <f t="shared" si="72"/>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4"/>
        <v>4</v>
      </c>
      <c r="D329" s="408"/>
      <c r="E329" s="465">
        <v>2</v>
      </c>
      <c r="F329" s="465"/>
      <c r="G329" s="408"/>
      <c r="H329" s="413"/>
      <c r="I329" s="413">
        <v>7</v>
      </c>
      <c r="J329" s="413" t="s">
        <v>559</v>
      </c>
      <c r="K329" s="413"/>
      <c r="L329" s="413"/>
      <c r="M329" s="413"/>
      <c r="N329" s="507">
        <v>1.4999999999999999E-2</v>
      </c>
      <c r="O329" s="507">
        <v>1.4999999999999999E-2</v>
      </c>
      <c r="P329" s="507">
        <v>1.4999999999999999E-2</v>
      </c>
      <c r="Q329" s="507">
        <v>1.4999999999999999E-2</v>
      </c>
      <c r="R329" s="508">
        <f t="shared" si="69"/>
        <v>46406</v>
      </c>
      <c r="S329" s="508">
        <f t="shared" si="70"/>
        <v>46406</v>
      </c>
      <c r="T329" s="508">
        <f t="shared" si="71"/>
        <v>46406</v>
      </c>
      <c r="U329" s="508">
        <f t="shared" si="72"/>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568</v>
      </c>
      <c r="K330" s="413"/>
      <c r="L330" s="413"/>
      <c r="M330" s="413"/>
      <c r="N330" s="507">
        <v>2.5000000000000001E-2</v>
      </c>
      <c r="O330" s="507">
        <v>2.5000000000000001E-2</v>
      </c>
      <c r="P330" s="507">
        <v>2.5000000000000001E-2</v>
      </c>
      <c r="Q330" s="507">
        <v>2.5000000000000001E-2</v>
      </c>
      <c r="R330" s="508">
        <f t="shared" si="69"/>
        <v>43885</v>
      </c>
      <c r="S330" s="508">
        <f t="shared" si="70"/>
        <v>43885</v>
      </c>
      <c r="T330" s="508">
        <f t="shared" si="71"/>
        <v>43885</v>
      </c>
      <c r="U330" s="508">
        <f t="shared" si="72"/>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569</v>
      </c>
      <c r="K331" s="413"/>
      <c r="L331" s="413"/>
      <c r="M331" s="413"/>
      <c r="N331" s="507">
        <v>2.5000000000000001E-2</v>
      </c>
      <c r="O331" s="507">
        <v>2.5000000000000001E-2</v>
      </c>
      <c r="P331" s="507">
        <v>2.5000000000000001E-2</v>
      </c>
      <c r="Q331" s="507">
        <v>2.5000000000000001E-2</v>
      </c>
      <c r="R331" s="508">
        <f t="shared" si="69"/>
        <v>44250</v>
      </c>
      <c r="S331" s="508">
        <f t="shared" si="70"/>
        <v>44250</v>
      </c>
      <c r="T331" s="508">
        <f t="shared" si="71"/>
        <v>44250</v>
      </c>
      <c r="U331" s="508">
        <f t="shared" si="72"/>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5">INT($C$232+3)</f>
        <v>4</v>
      </c>
      <c r="D332" s="408"/>
      <c r="E332" s="465">
        <v>3</v>
      </c>
      <c r="F332" s="465"/>
      <c r="G332" s="408"/>
      <c r="H332" s="413"/>
      <c r="I332" s="413">
        <v>2</v>
      </c>
      <c r="J332" s="413" t="s">
        <v>570</v>
      </c>
      <c r="K332" s="413"/>
      <c r="L332" s="413"/>
      <c r="M332" s="413"/>
      <c r="N332" s="507">
        <v>1.4999999999999999E-2</v>
      </c>
      <c r="O332" s="507">
        <v>1.4999999999999999E-2</v>
      </c>
      <c r="P332" s="507">
        <v>1.4999999999999999E-2</v>
      </c>
      <c r="Q332" s="507">
        <v>1.4999999999999999E-2</v>
      </c>
      <c r="R332" s="508">
        <f t="shared" si="69"/>
        <v>44615</v>
      </c>
      <c r="S332" s="508">
        <f t="shared" si="70"/>
        <v>44615</v>
      </c>
      <c r="T332" s="508">
        <f t="shared" si="71"/>
        <v>44615</v>
      </c>
      <c r="U332" s="508">
        <f t="shared" si="72"/>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5"/>
        <v>4</v>
      </c>
      <c r="D333" s="408"/>
      <c r="E333" s="465">
        <v>3</v>
      </c>
      <c r="F333" s="465"/>
      <c r="G333" s="408"/>
      <c r="H333" s="413"/>
      <c r="I333" s="413">
        <v>3</v>
      </c>
      <c r="J333" s="413" t="s">
        <v>555</v>
      </c>
      <c r="K333" s="413"/>
      <c r="L333" s="413"/>
      <c r="M333" s="413"/>
      <c r="N333" s="507">
        <v>1.4999999999999999E-2</v>
      </c>
      <c r="O333" s="507">
        <v>1.4999999999999999E-2</v>
      </c>
      <c r="P333" s="507">
        <v>1.4999999999999999E-2</v>
      </c>
      <c r="Q333" s="507">
        <v>1.4999999999999999E-2</v>
      </c>
      <c r="R333" s="508">
        <f t="shared" si="69"/>
        <v>44980</v>
      </c>
      <c r="S333" s="508">
        <f t="shared" si="70"/>
        <v>44980</v>
      </c>
      <c r="T333" s="508">
        <f t="shared" si="71"/>
        <v>44980</v>
      </c>
      <c r="U333" s="508">
        <f t="shared" si="72"/>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5"/>
        <v>4</v>
      </c>
      <c r="D334" s="408"/>
      <c r="E334" s="465">
        <v>3</v>
      </c>
      <c r="F334" s="465"/>
      <c r="G334" s="408"/>
      <c r="H334" s="413"/>
      <c r="I334" s="413">
        <v>4</v>
      </c>
      <c r="J334" s="413" t="s">
        <v>556</v>
      </c>
      <c r="K334" s="413"/>
      <c r="L334" s="413"/>
      <c r="M334" s="413"/>
      <c r="N334" s="507">
        <v>1.4999999999999999E-2</v>
      </c>
      <c r="O334" s="507">
        <v>1.4999999999999999E-2</v>
      </c>
      <c r="P334" s="507">
        <v>1.4999999999999999E-2</v>
      </c>
      <c r="Q334" s="507">
        <v>1.4999999999999999E-2</v>
      </c>
      <c r="R334" s="508">
        <f t="shared" si="69"/>
        <v>45346</v>
      </c>
      <c r="S334" s="508">
        <f t="shared" si="70"/>
        <v>45346</v>
      </c>
      <c r="T334" s="508">
        <f t="shared" si="71"/>
        <v>45346</v>
      </c>
      <c r="U334" s="508">
        <f t="shared" si="72"/>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5"/>
        <v>4</v>
      </c>
      <c r="D335" s="408"/>
      <c r="E335" s="465">
        <v>3</v>
      </c>
      <c r="F335" s="465"/>
      <c r="G335" s="408"/>
      <c r="H335" s="413"/>
      <c r="I335" s="413">
        <v>5</v>
      </c>
      <c r="J335" s="413" t="s">
        <v>557</v>
      </c>
      <c r="K335" s="413"/>
      <c r="L335" s="413"/>
      <c r="M335" s="413"/>
      <c r="N335" s="507">
        <v>1.4999999999999999E-2</v>
      </c>
      <c r="O335" s="507">
        <v>1.4999999999999999E-2</v>
      </c>
      <c r="P335" s="507">
        <v>1.4999999999999999E-2</v>
      </c>
      <c r="Q335" s="507">
        <v>1.4999999999999999E-2</v>
      </c>
      <c r="R335" s="508">
        <f t="shared" si="69"/>
        <v>45711</v>
      </c>
      <c r="S335" s="508">
        <f t="shared" si="70"/>
        <v>45711</v>
      </c>
      <c r="T335" s="508">
        <f t="shared" si="71"/>
        <v>45711</v>
      </c>
      <c r="U335" s="508">
        <f t="shared" si="72"/>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5"/>
        <v>4</v>
      </c>
      <c r="D336" s="408"/>
      <c r="E336" s="465">
        <v>3</v>
      </c>
      <c r="F336" s="465"/>
      <c r="G336" s="408"/>
      <c r="H336" s="413"/>
      <c r="I336" s="413">
        <v>6</v>
      </c>
      <c r="J336" s="413" t="s">
        <v>558</v>
      </c>
      <c r="K336" s="413"/>
      <c r="L336" s="413"/>
      <c r="M336" s="413"/>
      <c r="N336" s="507">
        <v>1.4999999999999999E-2</v>
      </c>
      <c r="O336" s="507">
        <v>1.4999999999999999E-2</v>
      </c>
      <c r="P336" s="507">
        <v>1.4999999999999999E-2</v>
      </c>
      <c r="Q336" s="507">
        <v>1.4999999999999999E-2</v>
      </c>
      <c r="R336" s="508">
        <f t="shared" si="69"/>
        <v>46076</v>
      </c>
      <c r="S336" s="508">
        <f t="shared" si="70"/>
        <v>46076</v>
      </c>
      <c r="T336" s="508">
        <f t="shared" si="71"/>
        <v>46076</v>
      </c>
      <c r="U336" s="508">
        <f t="shared" si="72"/>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5"/>
        <v>4</v>
      </c>
      <c r="D337" s="408"/>
      <c r="E337" s="465">
        <v>3</v>
      </c>
      <c r="F337" s="465"/>
      <c r="G337" s="408"/>
      <c r="H337" s="413"/>
      <c r="I337" s="413">
        <v>7</v>
      </c>
      <c r="J337" s="413" t="s">
        <v>559</v>
      </c>
      <c r="K337" s="413"/>
      <c r="L337" s="413"/>
      <c r="M337" s="413"/>
      <c r="N337" s="507">
        <v>1.4999999999999999E-2</v>
      </c>
      <c r="O337" s="507">
        <v>1.4999999999999999E-2</v>
      </c>
      <c r="P337" s="507">
        <v>1.4999999999999999E-2</v>
      </c>
      <c r="Q337" s="507">
        <v>1.4999999999999999E-2</v>
      </c>
      <c r="R337" s="508">
        <f t="shared" si="69"/>
        <v>46441</v>
      </c>
      <c r="S337" s="508">
        <f t="shared" si="70"/>
        <v>46441</v>
      </c>
      <c r="T337" s="508">
        <f t="shared" si="71"/>
        <v>46441</v>
      </c>
      <c r="U337" s="508">
        <f t="shared" si="72"/>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429</v>
      </c>
      <c r="AR338" s="394"/>
      <c r="AS338" s="382"/>
      <c r="AT338" s="382"/>
      <c r="AU338" s="382"/>
    </row>
    <row r="339" spans="1:47" outlineLevel="2" x14ac:dyDescent="0.25">
      <c r="A339" s="382"/>
      <c r="B339" s="391"/>
      <c r="C339" s="384">
        <f>INT($C$232+3)</f>
        <v>4</v>
      </c>
      <c r="D339" s="408"/>
      <c r="E339" s="465"/>
      <c r="F339" s="465"/>
      <c r="G339" s="408"/>
      <c r="H339" s="478" t="s">
        <v>571</v>
      </c>
      <c r="I339" s="436" t="s">
        <v>572</v>
      </c>
      <c r="J339" s="435"/>
      <c r="K339" s="413"/>
      <c r="L339" s="413"/>
      <c r="M339" s="413"/>
      <c r="N339" s="413"/>
      <c r="O339" s="1213" t="s">
        <v>1080</v>
      </c>
      <c r="P339" s="1214"/>
      <c r="Q339" s="1214"/>
      <c r="R339" s="1214"/>
      <c r="S339" s="1214"/>
      <c r="T339" s="1214"/>
      <c r="U339" s="1214"/>
      <c r="V339" s="1214"/>
      <c r="W339" s="1214"/>
      <c r="X339" s="1215"/>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6"/>
      <c r="P340" s="1217"/>
      <c r="Q340" s="1217"/>
      <c r="R340" s="1217"/>
      <c r="S340" s="1217"/>
      <c r="T340" s="1217"/>
      <c r="U340" s="1217"/>
      <c r="V340" s="1217"/>
      <c r="W340" s="1217"/>
      <c r="X340" s="1218"/>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1159</v>
      </c>
      <c r="I341" s="413">
        <v>1</v>
      </c>
      <c r="J341" s="413" t="b">
        <f>COUNTA(K341:M341)&gt;0</f>
        <v>0</v>
      </c>
      <c r="K341" s="430"/>
      <c r="L341" s="430"/>
      <c r="M341" s="430"/>
      <c r="N341" s="413"/>
      <c r="O341" s="1216"/>
      <c r="P341" s="1217"/>
      <c r="Q341" s="1217"/>
      <c r="R341" s="1217"/>
      <c r="S341" s="1217"/>
      <c r="T341" s="1217"/>
      <c r="U341" s="1217"/>
      <c r="V341" s="1217"/>
      <c r="W341" s="1217"/>
      <c r="X341" s="1218"/>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19"/>
      <c r="P342" s="1220"/>
      <c r="Q342" s="1220"/>
      <c r="R342" s="1220"/>
      <c r="S342" s="1220"/>
      <c r="T342" s="1220"/>
      <c r="U342" s="1220"/>
      <c r="V342" s="1220"/>
      <c r="W342" s="1220"/>
      <c r="X342" s="1221"/>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outlineLevel="3" x14ac:dyDescent="0.25">
      <c r="A344" s="382"/>
      <c r="B344" s="391"/>
      <c r="C344" s="384"/>
      <c r="D344" s="408"/>
      <c r="E344" s="465"/>
      <c r="F344" s="465"/>
      <c r="G344" s="408"/>
      <c r="H344" s="429"/>
      <c r="I344" s="413"/>
      <c r="J344" s="485" t="s">
        <v>1152</v>
      </c>
      <c r="K344" s="1037">
        <f t="shared" ref="K344:M346" si="76">MIN(363,INT((K340 - DATE(YEAR(K340),1,1))))+364*INT(YEAR(K340)-i_startyear)</f>
        <v>0</v>
      </c>
      <c r="L344" s="1037">
        <f t="shared" si="76"/>
        <v>0</v>
      </c>
      <c r="M344" s="1037">
        <f t="shared" si="76"/>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outlineLevel="3" x14ac:dyDescent="0.25">
      <c r="A345" s="382"/>
      <c r="B345" s="391"/>
      <c r="C345" s="384"/>
      <c r="D345" s="408"/>
      <c r="E345" s="465"/>
      <c r="F345" s="465"/>
      <c r="G345" s="408"/>
      <c r="H345" s="429"/>
      <c r="I345" s="413"/>
      <c r="J345" s="485"/>
      <c r="K345" s="1037">
        <f t="shared" si="76"/>
        <v>-43317</v>
      </c>
      <c r="L345" s="1037">
        <f t="shared" si="76"/>
        <v>-43317</v>
      </c>
      <c r="M345" s="1037">
        <f t="shared" si="76"/>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outlineLevel="3" x14ac:dyDescent="0.25">
      <c r="A346" s="382"/>
      <c r="B346" s="391"/>
      <c r="C346" s="384"/>
      <c r="D346" s="408"/>
      <c r="E346" s="465"/>
      <c r="F346" s="465"/>
      <c r="G346" s="408"/>
      <c r="H346" s="429"/>
      <c r="I346" s="413"/>
      <c r="J346" s="485"/>
      <c r="K346" s="1037">
        <f t="shared" si="76"/>
        <v>-43317</v>
      </c>
      <c r="L346" s="1037">
        <f t="shared" si="76"/>
        <v>-43317</v>
      </c>
      <c r="M346" s="1037">
        <f t="shared" si="76"/>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429</v>
      </c>
      <c r="AR347" s="394"/>
      <c r="AS347" s="382"/>
      <c r="AT347" s="382"/>
      <c r="AU347" s="382"/>
    </row>
    <row r="348" spans="1:47" outlineLevel="2" x14ac:dyDescent="0.25">
      <c r="A348" s="382"/>
      <c r="B348" s="391"/>
      <c r="C348" s="384">
        <f>INT($C$232+3)</f>
        <v>4</v>
      </c>
      <c r="D348" s="408"/>
      <c r="E348" s="465"/>
      <c r="F348" s="465"/>
      <c r="G348" s="408"/>
      <c r="H348" s="478" t="s">
        <v>545</v>
      </c>
      <c r="I348" s="413" t="s">
        <v>573</v>
      </c>
      <c r="J348" s="413"/>
      <c r="K348" s="413"/>
      <c r="L348" s="413"/>
      <c r="M348" s="413"/>
      <c r="N348" s="436" t="s">
        <v>574</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575</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429</v>
      </c>
      <c r="AR352" s="394"/>
      <c r="AS352" s="382"/>
      <c r="AT352" s="382"/>
      <c r="AU352" s="382"/>
    </row>
    <row r="353" spans="1:47" outlineLevel="2" x14ac:dyDescent="0.25">
      <c r="A353" s="382"/>
      <c r="B353" s="391"/>
      <c r="C353" s="384">
        <f>INT($C$232+3)</f>
        <v>4</v>
      </c>
      <c r="D353" s="408"/>
      <c r="E353" s="465"/>
      <c r="F353" s="465"/>
      <c r="G353" s="408"/>
      <c r="H353" s="511" t="s">
        <v>576</v>
      </c>
      <c r="I353" s="429" t="s">
        <v>525</v>
      </c>
      <c r="J353" s="413"/>
      <c r="K353" s="415" t="s">
        <v>577</v>
      </c>
      <c r="L353" s="429">
        <f>COUNTA($H$354:$H$357)</f>
        <v>3</v>
      </c>
      <c r="M353" s="416">
        <v>-6</v>
      </c>
      <c r="N353" s="413"/>
      <c r="O353" s="413"/>
      <c r="P353" s="413"/>
      <c r="Q353" s="413"/>
      <c r="R353" s="436" t="s">
        <v>578</v>
      </c>
      <c r="S353" s="435"/>
      <c r="T353" s="435"/>
      <c r="U353" s="435"/>
      <c r="V353" s="413"/>
      <c r="W353" s="413" t="s">
        <v>579</v>
      </c>
      <c r="X353" s="413" t="s">
        <v>580</v>
      </c>
      <c r="Y353" s="413" t="s">
        <v>581</v>
      </c>
      <c r="Z353" s="413" t="s">
        <v>582</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583</v>
      </c>
      <c r="I354" s="473" t="b">
        <v>1</v>
      </c>
      <c r="J354" s="429">
        <f>MAX(0.0001,IF(COUNTIF(i_mask_a,TRUE)=1,1,1-SUM(J355:J356)))</f>
        <v>1</v>
      </c>
      <c r="K354" s="413"/>
      <c r="L354" s="413"/>
      <c r="M354" s="413"/>
      <c r="N354" s="413"/>
      <c r="O354" s="413"/>
      <c r="P354" s="413"/>
      <c r="Q354" s="485"/>
      <c r="R354" s="455">
        <f>(56+35)</f>
        <v>91</v>
      </c>
      <c r="S354" s="455">
        <f t="shared" ref="S354:U354" si="77">(56+35)</f>
        <v>91</v>
      </c>
      <c r="T354" s="455">
        <f t="shared" si="77"/>
        <v>91</v>
      </c>
      <c r="U354" s="455">
        <f t="shared" si="77"/>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839</v>
      </c>
      <c r="I355" s="473" t="b">
        <v>0</v>
      </c>
      <c r="J355" s="416">
        <v>1E-3</v>
      </c>
      <c r="K355" s="413"/>
      <c r="L355" s="413">
        <f>SUMPRODUCT(--i_mask_a)</f>
        <v>1</v>
      </c>
      <c r="M355" s="413"/>
      <c r="N355" s="413"/>
      <c r="O355" s="413"/>
      <c r="P355" s="413"/>
      <c r="Q355" s="413"/>
      <c r="R355" s="455">
        <f t="shared" ref="R355:U356" si="78">R354+30</f>
        <v>121</v>
      </c>
      <c r="S355" s="455">
        <f t="shared" si="78"/>
        <v>121</v>
      </c>
      <c r="T355" s="455">
        <f t="shared" si="78"/>
        <v>121</v>
      </c>
      <c r="U355" s="455">
        <f t="shared" si="78"/>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840</v>
      </c>
      <c r="I356" s="473" t="b">
        <v>0</v>
      </c>
      <c r="J356" s="416">
        <v>1E-3</v>
      </c>
      <c r="K356" s="413"/>
      <c r="L356" s="413">
        <f>COUNTIF(i_mask_a,TRUE)</f>
        <v>1</v>
      </c>
      <c r="M356" s="413"/>
      <c r="N356" s="413"/>
      <c r="O356" s="413"/>
      <c r="P356" s="413"/>
      <c r="Q356" s="485"/>
      <c r="R356" s="455">
        <f t="shared" si="78"/>
        <v>151</v>
      </c>
      <c r="S356" s="455">
        <f t="shared" si="78"/>
        <v>151</v>
      </c>
      <c r="T356" s="455">
        <f t="shared" si="78"/>
        <v>151</v>
      </c>
      <c r="U356" s="455">
        <f t="shared" si="78"/>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429</v>
      </c>
      <c r="AR357" s="394"/>
      <c r="AS357" s="382"/>
      <c r="AT357" s="382"/>
      <c r="AU357" s="382"/>
    </row>
    <row r="358" spans="1:47" outlineLevel="1" x14ac:dyDescent="0.25">
      <c r="A358" s="382"/>
      <c r="B358" s="391"/>
      <c r="C358" s="384">
        <f>INT($C$232)+1</f>
        <v>2</v>
      </c>
      <c r="D358" s="408"/>
      <c r="E358" s="465"/>
      <c r="F358" s="465"/>
      <c r="G358" s="408"/>
      <c r="H358" s="468" t="s">
        <v>584</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425</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546</v>
      </c>
      <c r="J360" s="436"/>
      <c r="K360" s="413"/>
      <c r="L360" s="413"/>
      <c r="M360" s="413"/>
      <c r="N360" s="436" t="s">
        <v>585</v>
      </c>
      <c r="O360" s="436"/>
      <c r="P360" s="436"/>
      <c r="Q360" s="436"/>
      <c r="R360" s="413"/>
      <c r="S360" s="413"/>
      <c r="T360" s="413"/>
      <c r="U360" s="413"/>
      <c r="V360" s="413" t="s">
        <v>586</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9">INT($C$232)+3</f>
        <v>4</v>
      </c>
      <c r="D361" s="408"/>
      <c r="E361" s="465"/>
      <c r="F361" s="465"/>
      <c r="G361" s="408"/>
      <c r="H361" s="413"/>
      <c r="I361" s="413">
        <v>0</v>
      </c>
      <c r="J361" s="413" t="s">
        <v>568</v>
      </c>
      <c r="K361" s="413"/>
      <c r="L361" s="413"/>
      <c r="M361" s="413"/>
      <c r="N361" s="430">
        <v>1</v>
      </c>
      <c r="O361" s="430">
        <v>1</v>
      </c>
      <c r="P361" s="430">
        <v>1</v>
      </c>
      <c r="Q361" s="430">
        <v>1</v>
      </c>
      <c r="R361" s="413"/>
      <c r="S361" s="413"/>
      <c r="T361" s="413"/>
      <c r="U361" s="413"/>
      <c r="V361" s="413">
        <f t="shared" ref="V361:Y368" si="80">INDEX(i_scan_day,N361+1,0)+17*N$349</f>
        <v>69</v>
      </c>
      <c r="W361" s="413">
        <f t="shared" si="80"/>
        <v>69</v>
      </c>
      <c r="X361" s="413">
        <f t="shared" si="80"/>
        <v>69</v>
      </c>
      <c r="Y361" s="413">
        <f t="shared" si="80"/>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9"/>
        <v>4</v>
      </c>
      <c r="D362" s="408"/>
      <c r="E362" s="465"/>
      <c r="F362" s="465"/>
      <c r="G362" s="408"/>
      <c r="H362" s="413"/>
      <c r="I362" s="413">
        <v>1</v>
      </c>
      <c r="J362" s="413" t="s">
        <v>569</v>
      </c>
      <c r="K362" s="413"/>
      <c r="L362" s="413"/>
      <c r="M362" s="413"/>
      <c r="N362" s="430">
        <v>1</v>
      </c>
      <c r="O362" s="430">
        <v>1</v>
      </c>
      <c r="P362" s="430">
        <v>1</v>
      </c>
      <c r="Q362" s="430">
        <v>1</v>
      </c>
      <c r="R362" s="413"/>
      <c r="S362" s="413"/>
      <c r="T362" s="413"/>
      <c r="U362" s="413"/>
      <c r="V362" s="413">
        <f t="shared" si="80"/>
        <v>69</v>
      </c>
      <c r="W362" s="413">
        <f t="shared" si="80"/>
        <v>69</v>
      </c>
      <c r="X362" s="413">
        <f t="shared" si="80"/>
        <v>69</v>
      </c>
      <c r="Y362" s="413">
        <f t="shared" si="80"/>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9"/>
        <v>4</v>
      </c>
      <c r="D363" s="408"/>
      <c r="E363" s="465"/>
      <c r="F363" s="465"/>
      <c r="G363" s="408"/>
      <c r="H363" s="413"/>
      <c r="I363" s="413">
        <v>2</v>
      </c>
      <c r="J363" s="413" t="s">
        <v>570</v>
      </c>
      <c r="K363" s="413"/>
      <c r="L363" s="413"/>
      <c r="M363" s="413"/>
      <c r="N363" s="430">
        <v>1</v>
      </c>
      <c r="O363" s="430">
        <v>1</v>
      </c>
      <c r="P363" s="430">
        <v>1</v>
      </c>
      <c r="Q363" s="430">
        <v>1</v>
      </c>
      <c r="R363" s="413"/>
      <c r="S363" s="413"/>
      <c r="T363" s="413"/>
      <c r="U363" s="413"/>
      <c r="V363" s="413">
        <f t="shared" si="80"/>
        <v>69</v>
      </c>
      <c r="W363" s="413">
        <f t="shared" si="80"/>
        <v>69</v>
      </c>
      <c r="X363" s="413">
        <f t="shared" si="80"/>
        <v>69</v>
      </c>
      <c r="Y363" s="413">
        <f t="shared" si="80"/>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9"/>
        <v>4</v>
      </c>
      <c r="D364" s="408"/>
      <c r="E364" s="465"/>
      <c r="F364" s="465"/>
      <c r="G364" s="408"/>
      <c r="H364" s="413"/>
      <c r="I364" s="413">
        <v>3</v>
      </c>
      <c r="J364" s="413" t="s">
        <v>555</v>
      </c>
      <c r="K364" s="413"/>
      <c r="L364" s="413"/>
      <c r="M364" s="413"/>
      <c r="N364" s="430">
        <v>1</v>
      </c>
      <c r="O364" s="430">
        <v>1</v>
      </c>
      <c r="P364" s="430">
        <v>1</v>
      </c>
      <c r="Q364" s="430">
        <v>1</v>
      </c>
      <c r="R364" s="413"/>
      <c r="S364" s="413"/>
      <c r="T364" s="413"/>
      <c r="U364" s="413"/>
      <c r="V364" s="413">
        <f t="shared" si="80"/>
        <v>69</v>
      </c>
      <c r="W364" s="413">
        <f t="shared" si="80"/>
        <v>69</v>
      </c>
      <c r="X364" s="413">
        <f t="shared" si="80"/>
        <v>69</v>
      </c>
      <c r="Y364" s="413">
        <f t="shared" si="80"/>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9"/>
        <v>4</v>
      </c>
      <c r="D365" s="408"/>
      <c r="E365" s="465"/>
      <c r="F365" s="465"/>
      <c r="G365" s="408"/>
      <c r="H365" s="413"/>
      <c r="I365" s="413">
        <v>4</v>
      </c>
      <c r="J365" s="413" t="s">
        <v>556</v>
      </c>
      <c r="K365" s="413"/>
      <c r="L365" s="413"/>
      <c r="M365" s="413"/>
      <c r="N365" s="430">
        <v>1</v>
      </c>
      <c r="O365" s="430">
        <v>1</v>
      </c>
      <c r="P365" s="430">
        <v>1</v>
      </c>
      <c r="Q365" s="430">
        <v>1</v>
      </c>
      <c r="R365" s="413"/>
      <c r="S365" s="413"/>
      <c r="T365" s="413"/>
      <c r="U365" s="413"/>
      <c r="V365" s="413">
        <f t="shared" si="80"/>
        <v>69</v>
      </c>
      <c r="W365" s="413">
        <f t="shared" si="80"/>
        <v>69</v>
      </c>
      <c r="X365" s="413">
        <f t="shared" si="80"/>
        <v>69</v>
      </c>
      <c r="Y365" s="413">
        <f t="shared" si="80"/>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9"/>
        <v>4</v>
      </c>
      <c r="D366" s="408"/>
      <c r="E366" s="465"/>
      <c r="F366" s="465"/>
      <c r="G366" s="408"/>
      <c r="H366" s="413"/>
      <c r="I366" s="413">
        <v>5</v>
      </c>
      <c r="J366" s="413" t="s">
        <v>557</v>
      </c>
      <c r="K366" s="413"/>
      <c r="L366" s="413"/>
      <c r="M366" s="413"/>
      <c r="N366" s="430">
        <v>1</v>
      </c>
      <c r="O366" s="430">
        <v>1</v>
      </c>
      <c r="P366" s="430">
        <v>1</v>
      </c>
      <c r="Q366" s="430">
        <v>1</v>
      </c>
      <c r="R366" s="413"/>
      <c r="S366" s="413"/>
      <c r="T366" s="413"/>
      <c r="U366" s="413"/>
      <c r="V366" s="413">
        <f t="shared" si="80"/>
        <v>69</v>
      </c>
      <c r="W366" s="413">
        <f t="shared" si="80"/>
        <v>69</v>
      </c>
      <c r="X366" s="413">
        <f t="shared" si="80"/>
        <v>69</v>
      </c>
      <c r="Y366" s="413">
        <f t="shared" si="80"/>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9"/>
        <v>4</v>
      </c>
      <c r="D367" s="408"/>
      <c r="E367" s="465"/>
      <c r="F367" s="465"/>
      <c r="G367" s="408"/>
      <c r="H367" s="413"/>
      <c r="I367" s="413">
        <v>6</v>
      </c>
      <c r="J367" s="413" t="s">
        <v>558</v>
      </c>
      <c r="K367" s="413"/>
      <c r="L367" s="413"/>
      <c r="M367" s="413"/>
      <c r="N367" s="430">
        <v>1</v>
      </c>
      <c r="O367" s="430">
        <v>1</v>
      </c>
      <c r="P367" s="430">
        <v>1</v>
      </c>
      <c r="Q367" s="430">
        <v>1</v>
      </c>
      <c r="R367" s="413"/>
      <c r="S367" s="413"/>
      <c r="T367" s="413"/>
      <c r="U367" s="413"/>
      <c r="V367" s="413">
        <f t="shared" si="80"/>
        <v>69</v>
      </c>
      <c r="W367" s="413">
        <f t="shared" si="80"/>
        <v>69</v>
      </c>
      <c r="X367" s="413">
        <f t="shared" si="80"/>
        <v>69</v>
      </c>
      <c r="Y367" s="413">
        <f t="shared" si="80"/>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9"/>
        <v>4</v>
      </c>
      <c r="D368" s="408"/>
      <c r="E368" s="465"/>
      <c r="F368" s="465"/>
      <c r="G368" s="408"/>
      <c r="H368" s="413"/>
      <c r="I368" s="413">
        <v>7</v>
      </c>
      <c r="J368" s="413" t="s">
        <v>559</v>
      </c>
      <c r="K368" s="413"/>
      <c r="L368" s="413"/>
      <c r="M368" s="413"/>
      <c r="N368" s="430">
        <v>1</v>
      </c>
      <c r="O368" s="430">
        <v>1</v>
      </c>
      <c r="P368" s="430">
        <v>1</v>
      </c>
      <c r="Q368" s="430">
        <v>1</v>
      </c>
      <c r="R368" s="413"/>
      <c r="S368" s="413"/>
      <c r="T368" s="413"/>
      <c r="U368" s="413"/>
      <c r="V368" s="413">
        <f t="shared" si="80"/>
        <v>69</v>
      </c>
      <c r="W368" s="413">
        <f t="shared" si="80"/>
        <v>69</v>
      </c>
      <c r="X368" s="413">
        <f t="shared" si="80"/>
        <v>69</v>
      </c>
      <c r="Y368" s="413">
        <f t="shared" si="80"/>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429</v>
      </c>
      <c r="AR369" s="394"/>
      <c r="AS369" s="382"/>
      <c r="AT369" s="382"/>
      <c r="AU369" s="382"/>
    </row>
    <row r="370" spans="1:47" outlineLevel="2" x14ac:dyDescent="0.25">
      <c r="A370" s="382"/>
      <c r="B370" s="391"/>
      <c r="C370" s="384">
        <f>INT($C$232+3)</f>
        <v>4</v>
      </c>
      <c r="D370" s="408"/>
      <c r="E370" s="465"/>
      <c r="F370" s="465"/>
      <c r="G370" s="408"/>
      <c r="H370" s="478"/>
      <c r="I370" s="436" t="s">
        <v>546</v>
      </c>
      <c r="J370" s="436"/>
      <c r="K370" s="413"/>
      <c r="L370" s="413"/>
      <c r="M370" s="413"/>
      <c r="N370" s="436" t="s">
        <v>843</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81">INT($C$232)+3</f>
        <v>4</v>
      </c>
      <c r="D371" s="408"/>
      <c r="E371" s="465"/>
      <c r="F371" s="465"/>
      <c r="G371" s="408"/>
      <c r="H371" s="413"/>
      <c r="I371" s="413">
        <v>0</v>
      </c>
      <c r="J371" s="413" t="s">
        <v>568</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81"/>
        <v>4</v>
      </c>
      <c r="D372" s="408"/>
      <c r="E372" s="465"/>
      <c r="F372" s="465"/>
      <c r="G372" s="408"/>
      <c r="H372" s="413"/>
      <c r="I372" s="413">
        <v>1</v>
      </c>
      <c r="J372" s="413" t="s">
        <v>569</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81"/>
        <v>4</v>
      </c>
      <c r="D373" s="408"/>
      <c r="E373" s="465"/>
      <c r="F373" s="465"/>
      <c r="G373" s="408"/>
      <c r="H373" s="413"/>
      <c r="I373" s="413">
        <v>2</v>
      </c>
      <c r="J373" s="413" t="s">
        <v>570</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81"/>
        <v>4</v>
      </c>
      <c r="D374" s="408"/>
      <c r="E374" s="465"/>
      <c r="F374" s="465"/>
      <c r="G374" s="408"/>
      <c r="H374" s="413"/>
      <c r="I374" s="413">
        <v>3</v>
      </c>
      <c r="J374" s="413" t="s">
        <v>555</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81"/>
        <v>4</v>
      </c>
      <c r="D375" s="408"/>
      <c r="E375" s="465"/>
      <c r="F375" s="465"/>
      <c r="G375" s="408"/>
      <c r="H375" s="413"/>
      <c r="I375" s="413">
        <v>4</v>
      </c>
      <c r="J375" s="413" t="s">
        <v>556</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81"/>
        <v>4</v>
      </c>
      <c r="D376" s="408"/>
      <c r="E376" s="465"/>
      <c r="F376" s="465"/>
      <c r="G376" s="408"/>
      <c r="H376" s="413"/>
      <c r="I376" s="413">
        <v>5</v>
      </c>
      <c r="J376" s="413" t="s">
        <v>557</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81"/>
        <v>4</v>
      </c>
      <c r="D377" s="408"/>
      <c r="E377" s="465"/>
      <c r="F377" s="465"/>
      <c r="G377" s="408"/>
      <c r="H377" s="413"/>
      <c r="I377" s="413">
        <v>6</v>
      </c>
      <c r="J377" s="413" t="s">
        <v>558</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81"/>
        <v>4</v>
      </c>
      <c r="D378" s="408"/>
      <c r="E378" s="465"/>
      <c r="F378" s="465"/>
      <c r="G378" s="408"/>
      <c r="H378" s="413"/>
      <c r="I378" s="413">
        <v>7</v>
      </c>
      <c r="J378" s="413" t="s">
        <v>559</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429</v>
      </c>
      <c r="AR379" s="394"/>
      <c r="AS379" s="382"/>
      <c r="AT379" s="382"/>
      <c r="AU379" s="382"/>
    </row>
    <row r="380" spans="1:47" outlineLevel="2" x14ac:dyDescent="0.25">
      <c r="A380" s="382"/>
      <c r="B380" s="391"/>
      <c r="C380" s="384">
        <f>INT($C$232+3)</f>
        <v>4</v>
      </c>
      <c r="D380" s="408"/>
      <c r="E380" s="465"/>
      <c r="F380" s="465"/>
      <c r="G380" s="408"/>
      <c r="H380" s="478"/>
      <c r="I380" s="436" t="s">
        <v>546</v>
      </c>
      <c r="J380" s="436"/>
      <c r="K380" s="413"/>
      <c r="L380" s="413"/>
      <c r="M380" s="413"/>
      <c r="N380" s="436" t="s">
        <v>587</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82">INT($C$232)+3</f>
        <v>4</v>
      </c>
      <c r="D381" s="408"/>
      <c r="E381" s="465"/>
      <c r="F381" s="465"/>
      <c r="G381" s="408"/>
      <c r="H381" s="413"/>
      <c r="I381" s="413">
        <v>0</v>
      </c>
      <c r="J381" s="413" t="s">
        <v>568</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82"/>
        <v>4</v>
      </c>
      <c r="D382" s="408"/>
      <c r="E382" s="465"/>
      <c r="F382" s="465"/>
      <c r="G382" s="408"/>
      <c r="H382" s="413"/>
      <c r="I382" s="413">
        <v>1</v>
      </c>
      <c r="J382" s="413" t="s">
        <v>569</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82"/>
        <v>4</v>
      </c>
      <c r="D383" s="408"/>
      <c r="E383" s="465"/>
      <c r="F383" s="465"/>
      <c r="G383" s="408"/>
      <c r="H383" s="413"/>
      <c r="I383" s="413">
        <v>2</v>
      </c>
      <c r="J383" s="413" t="s">
        <v>570</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82"/>
        <v>4</v>
      </c>
      <c r="D384" s="408"/>
      <c r="E384" s="465"/>
      <c r="F384" s="465"/>
      <c r="G384" s="408"/>
      <c r="H384" s="413"/>
      <c r="I384" s="413">
        <v>3</v>
      </c>
      <c r="J384" s="413" t="s">
        <v>555</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82"/>
        <v>4</v>
      </c>
      <c r="D385" s="408"/>
      <c r="E385" s="465"/>
      <c r="F385" s="465"/>
      <c r="G385" s="408"/>
      <c r="H385" s="413"/>
      <c r="I385" s="413">
        <v>4</v>
      </c>
      <c r="J385" s="413" t="s">
        <v>556</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82"/>
        <v>4</v>
      </c>
      <c r="D386" s="408"/>
      <c r="E386" s="465"/>
      <c r="F386" s="465"/>
      <c r="G386" s="408"/>
      <c r="H386" s="413"/>
      <c r="I386" s="413">
        <v>5</v>
      </c>
      <c r="J386" s="413" t="s">
        <v>557</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82"/>
        <v>4</v>
      </c>
      <c r="D387" s="408"/>
      <c r="E387" s="465"/>
      <c r="F387" s="465"/>
      <c r="G387" s="408"/>
      <c r="H387" s="413"/>
      <c r="I387" s="413">
        <v>6</v>
      </c>
      <c r="J387" s="413" t="s">
        <v>558</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82"/>
        <v>4</v>
      </c>
      <c r="D388" s="408"/>
      <c r="E388" s="465"/>
      <c r="F388" s="465"/>
      <c r="G388" s="408"/>
      <c r="H388" s="413"/>
      <c r="I388" s="413">
        <v>7</v>
      </c>
      <c r="J388" s="413" t="s">
        <v>559</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429</v>
      </c>
      <c r="AR389" s="394"/>
      <c r="AS389" s="382"/>
      <c r="AT389" s="382"/>
      <c r="AU389" s="382"/>
    </row>
    <row r="390" spans="1:47" outlineLevel="2" x14ac:dyDescent="0.25">
      <c r="A390" s="382"/>
      <c r="B390" s="391"/>
      <c r="C390" s="384">
        <f t="shared" ref="C390:C395" si="83">INT($C$232)+3</f>
        <v>4</v>
      </c>
      <c r="D390" s="408"/>
      <c r="E390" s="465"/>
      <c r="F390" s="465"/>
      <c r="G390" s="408"/>
      <c r="H390" s="413" t="s">
        <v>1148</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3"/>
        <v>4</v>
      </c>
      <c r="D391" s="408"/>
      <c r="E391" s="465"/>
      <c r="F391" s="465"/>
      <c r="G391" s="408"/>
      <c r="H391" s="413" t="s">
        <v>588</v>
      </c>
      <c r="I391" s="452">
        <v>55</v>
      </c>
      <c r="J391" s="413" t="s">
        <v>589</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3"/>
        <v>4</v>
      </c>
      <c r="D392" s="408"/>
      <c r="E392" s="465"/>
      <c r="F392" s="465"/>
      <c r="G392" s="408"/>
      <c r="H392" s="413" t="s">
        <v>590</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3"/>
        <v>4</v>
      </c>
      <c r="D393" s="408"/>
      <c r="E393" s="465"/>
      <c r="F393" s="465"/>
      <c r="G393" s="408"/>
      <c r="H393" s="413" t="s">
        <v>591</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3"/>
        <v>4</v>
      </c>
      <c r="D394" s="408"/>
      <c r="E394" s="465"/>
      <c r="F394" s="465"/>
      <c r="G394" s="408"/>
      <c r="H394" s="413" t="s">
        <v>592</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3"/>
        <v>4</v>
      </c>
      <c r="D395" s="408"/>
      <c r="E395" s="465"/>
      <c r="F395" s="465"/>
      <c r="G395" s="408"/>
      <c r="H395" s="413" t="s">
        <v>593</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1081</v>
      </c>
      <c r="I397" s="413"/>
      <c r="J397" s="413"/>
      <c r="K397" s="413"/>
      <c r="L397" s="413" t="s">
        <v>594</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outlineLevel="3" x14ac:dyDescent="0.25">
      <c r="A398" s="382"/>
      <c r="B398" s="391"/>
      <c r="C398" s="384"/>
      <c r="D398" s="408"/>
      <c r="E398" s="465"/>
      <c r="F398" s="465"/>
      <c r="G398" s="408"/>
      <c r="H398" s="515"/>
      <c r="I398" s="413" t="s">
        <v>1073</v>
      </c>
      <c r="J398" s="413" t="s">
        <v>1074</v>
      </c>
      <c r="K398" s="962"/>
      <c r="L398" s="429" t="s">
        <v>595</v>
      </c>
      <c r="M398" s="429" t="s">
        <v>1076</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4">INT($C$232)+3</f>
        <v>4</v>
      </c>
      <c r="D399" s="408"/>
      <c r="E399" s="465"/>
      <c r="F399" s="465"/>
      <c r="G399" s="408"/>
      <c r="H399" s="415" t="s">
        <v>1075</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4"/>
        <v>4</v>
      </c>
      <c r="D400" s="408"/>
      <c r="E400" s="465"/>
      <c r="F400" s="465"/>
      <c r="G400" s="408"/>
      <c r="H400" s="415" t="s">
        <v>569</v>
      </c>
      <c r="I400" s="516" t="b">
        <v>0</v>
      </c>
      <c r="J400" s="430" t="b">
        <v>0</v>
      </c>
      <c r="K400" s="413"/>
      <c r="L400" s="446">
        <f>IF($I400,0,IF($J400,1,1))</f>
        <v>1</v>
      </c>
      <c r="M400" s="446">
        <f t="shared" ref="M400:M406" si="85">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4"/>
        <v>4</v>
      </c>
      <c r="D401" s="408"/>
      <c r="E401" s="465"/>
      <c r="F401" s="465"/>
      <c r="G401" s="408"/>
      <c r="H401" s="415" t="s">
        <v>570</v>
      </c>
      <c r="I401" s="516" t="b">
        <v>0</v>
      </c>
      <c r="J401" s="430" t="b">
        <v>0</v>
      </c>
      <c r="K401" s="413"/>
      <c r="L401" s="446">
        <f t="shared" ref="L401:L406" si="86">IF($I401,0,IF($J401,1,1))</f>
        <v>1</v>
      </c>
      <c r="M401" s="446">
        <f t="shared" si="85"/>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4"/>
        <v>4</v>
      </c>
      <c r="D402" s="408"/>
      <c r="E402" s="465"/>
      <c r="F402" s="465"/>
      <c r="G402" s="408"/>
      <c r="H402" s="415" t="s">
        <v>555</v>
      </c>
      <c r="I402" s="516" t="b">
        <v>0</v>
      </c>
      <c r="J402" s="430" t="b">
        <v>0</v>
      </c>
      <c r="K402" s="413"/>
      <c r="L402" s="446">
        <f t="shared" si="86"/>
        <v>1</v>
      </c>
      <c r="M402" s="446">
        <f t="shared" si="85"/>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4"/>
        <v>4</v>
      </c>
      <c r="D403" s="408"/>
      <c r="E403" s="465"/>
      <c r="F403" s="465"/>
      <c r="G403" s="408"/>
      <c r="H403" s="415" t="s">
        <v>556</v>
      </c>
      <c r="I403" s="516" t="b">
        <v>0</v>
      </c>
      <c r="J403" s="430" t="b">
        <v>0</v>
      </c>
      <c r="K403" s="413"/>
      <c r="L403" s="446">
        <f t="shared" si="86"/>
        <v>1</v>
      </c>
      <c r="M403" s="446">
        <f t="shared" si="85"/>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4"/>
        <v>4</v>
      </c>
      <c r="D404" s="408"/>
      <c r="E404" s="465"/>
      <c r="F404" s="465"/>
      <c r="G404" s="408"/>
      <c r="H404" s="415" t="s">
        <v>557</v>
      </c>
      <c r="I404" s="516" t="b">
        <v>0</v>
      </c>
      <c r="J404" s="430" t="b">
        <v>0</v>
      </c>
      <c r="K404" s="413"/>
      <c r="L404" s="446">
        <f t="shared" si="86"/>
        <v>1</v>
      </c>
      <c r="M404" s="446">
        <f t="shared" si="85"/>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4"/>
        <v>4</v>
      </c>
      <c r="D405" s="408"/>
      <c r="E405" s="465"/>
      <c r="F405" s="465"/>
      <c r="G405" s="408"/>
      <c r="H405" s="415" t="s">
        <v>558</v>
      </c>
      <c r="I405" s="516" t="b">
        <v>0</v>
      </c>
      <c r="J405" s="430" t="b">
        <v>0</v>
      </c>
      <c r="K405" s="413"/>
      <c r="L405" s="446">
        <f t="shared" si="86"/>
        <v>1</v>
      </c>
      <c r="M405" s="446">
        <f t="shared" si="85"/>
        <v>1</v>
      </c>
      <c r="N405" s="483"/>
      <c r="O405" s="796"/>
      <c r="P405" s="1222" t="s">
        <v>943</v>
      </c>
      <c r="Q405" s="1222"/>
      <c r="R405" s="1222"/>
      <c r="S405" s="1222"/>
      <c r="T405" s="1222"/>
      <c r="U405" s="1222"/>
      <c r="V405" s="1222"/>
      <c r="W405" s="1222"/>
      <c r="X405" s="1222"/>
      <c r="Y405" s="1222"/>
      <c r="Z405" s="1223"/>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4"/>
        <v>4</v>
      </c>
      <c r="D406" s="408"/>
      <c r="E406" s="465"/>
      <c r="F406" s="465"/>
      <c r="G406" s="408"/>
      <c r="H406" s="415" t="s">
        <v>559</v>
      </c>
      <c r="I406" s="516" t="b">
        <v>0</v>
      </c>
      <c r="J406" s="430" t="b">
        <v>0</v>
      </c>
      <c r="K406" s="413"/>
      <c r="L406" s="446">
        <f t="shared" si="86"/>
        <v>1</v>
      </c>
      <c r="M406" s="446">
        <f t="shared" si="85"/>
        <v>1</v>
      </c>
      <c r="N406" s="483"/>
      <c r="O406" s="796"/>
      <c r="P406" s="1224"/>
      <c r="Q406" s="1224"/>
      <c r="R406" s="1224"/>
      <c r="S406" s="1224"/>
      <c r="T406" s="1224"/>
      <c r="U406" s="1224"/>
      <c r="V406" s="1224"/>
      <c r="W406" s="1224"/>
      <c r="X406" s="1224"/>
      <c r="Y406" s="1224"/>
      <c r="Z406" s="1225"/>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4"/>
        <v>4</v>
      </c>
      <c r="D407" s="408"/>
      <c r="E407" s="465"/>
      <c r="F407" s="465"/>
      <c r="G407" s="408"/>
      <c r="H407" s="482"/>
      <c r="I407" s="482"/>
      <c r="J407" s="482"/>
      <c r="K407" s="482"/>
      <c r="L407" s="482"/>
      <c r="M407" s="482"/>
      <c r="N407" s="686"/>
      <c r="O407" s="797"/>
      <c r="P407" s="1224"/>
      <c r="Q407" s="1224"/>
      <c r="R407" s="1224"/>
      <c r="S407" s="1224"/>
      <c r="T407" s="1224"/>
      <c r="U407" s="1224"/>
      <c r="V407" s="1224"/>
      <c r="W407" s="1224"/>
      <c r="X407" s="1224"/>
      <c r="Y407" s="1224"/>
      <c r="Z407" s="1225"/>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4"/>
        <v>4</v>
      </c>
      <c r="D408" s="408"/>
      <c r="E408" s="465"/>
      <c r="F408" s="465"/>
      <c r="G408" s="408"/>
      <c r="H408" s="565" t="s">
        <v>596</v>
      </c>
      <c r="I408" s="565"/>
      <c r="J408" s="565"/>
      <c r="K408" s="565"/>
      <c r="L408" s="565"/>
      <c r="M408" s="565"/>
      <c r="N408" s="565"/>
      <c r="O408" s="795"/>
      <c r="P408" s="1224"/>
      <c r="Q408" s="1224"/>
      <c r="R408" s="1224"/>
      <c r="S408" s="1224"/>
      <c r="T408" s="1224"/>
      <c r="U408" s="1224"/>
      <c r="V408" s="1224"/>
      <c r="W408" s="1224"/>
      <c r="X408" s="1224"/>
      <c r="Y408" s="1224"/>
      <c r="Z408" s="1225"/>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4"/>
        <v>4</v>
      </c>
      <c r="D409" s="408"/>
      <c r="E409" s="465"/>
      <c r="F409" s="465"/>
      <c r="G409" s="408"/>
      <c r="H409" s="483"/>
      <c r="I409" s="517"/>
      <c r="J409" s="517"/>
      <c r="K409" s="518" t="s">
        <v>597</v>
      </c>
      <c r="L409" s="435"/>
      <c r="M409" s="435"/>
      <c r="N409" s="519"/>
      <c r="O409" s="793"/>
      <c r="P409" s="1224"/>
      <c r="Q409" s="1224"/>
      <c r="R409" s="1224"/>
      <c r="S409" s="1224"/>
      <c r="T409" s="1224"/>
      <c r="U409" s="1224"/>
      <c r="V409" s="1224"/>
      <c r="W409" s="1224"/>
      <c r="X409" s="1224"/>
      <c r="Y409" s="1224"/>
      <c r="Z409" s="1225"/>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4"/>
        <v>4</v>
      </c>
      <c r="D410" s="408"/>
      <c r="E410" s="465"/>
      <c r="F410" s="465"/>
      <c r="G410" s="408"/>
      <c r="H410" s="483"/>
      <c r="I410" s="520" t="s">
        <v>576</v>
      </c>
      <c r="J410" s="520" t="s">
        <v>598</v>
      </c>
      <c r="K410" s="521" t="s">
        <v>599</v>
      </c>
      <c r="L410" s="429" t="s">
        <v>600</v>
      </c>
      <c r="M410" s="429" t="s">
        <v>601</v>
      </c>
      <c r="N410" s="522" t="s">
        <v>576</v>
      </c>
      <c r="O410" s="794"/>
      <c r="P410" s="1224"/>
      <c r="Q410" s="1224"/>
      <c r="R410" s="1224"/>
      <c r="S410" s="1224"/>
      <c r="T410" s="1224"/>
      <c r="U410" s="1224"/>
      <c r="V410" s="1224"/>
      <c r="W410" s="1224"/>
      <c r="X410" s="1224"/>
      <c r="Y410" s="1224"/>
      <c r="Z410" s="1225"/>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4"/>
        <v>4</v>
      </c>
      <c r="D411" s="408"/>
      <c r="E411" s="465"/>
      <c r="F411" s="465"/>
      <c r="G411" s="408"/>
      <c r="H411" s="523" t="s">
        <v>460</v>
      </c>
      <c r="I411" s="516" t="b">
        <v>1</v>
      </c>
      <c r="J411" s="516" t="b">
        <v>1</v>
      </c>
      <c r="K411" s="521" t="b">
        <v>0</v>
      </c>
      <c r="L411" s="430" t="b">
        <v>1</v>
      </c>
      <c r="M411" s="430" t="b">
        <v>1</v>
      </c>
      <c r="N411" s="524" t="b">
        <v>1</v>
      </c>
      <c r="O411" s="794"/>
      <c r="P411" s="1224"/>
      <c r="Q411" s="1224"/>
      <c r="R411" s="1224"/>
      <c r="S411" s="1224"/>
      <c r="T411" s="1224"/>
      <c r="U411" s="1224"/>
      <c r="V411" s="1224"/>
      <c r="W411" s="1224"/>
      <c r="X411" s="1224"/>
      <c r="Y411" s="1224"/>
      <c r="Z411" s="1225"/>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4"/>
        <v>4</v>
      </c>
      <c r="D412" s="408"/>
      <c r="E412" s="465"/>
      <c r="F412" s="465"/>
      <c r="G412" s="408"/>
      <c r="H412" s="523" t="s">
        <v>462</v>
      </c>
      <c r="I412" s="516" t="b">
        <v>1</v>
      </c>
      <c r="J412" s="516" t="b">
        <v>1</v>
      </c>
      <c r="K412" s="521" t="b">
        <v>0</v>
      </c>
      <c r="L412" s="430" t="b">
        <v>1</v>
      </c>
      <c r="M412" s="430" t="b">
        <v>1</v>
      </c>
      <c r="N412" s="524" t="b">
        <v>1</v>
      </c>
      <c r="O412" s="794"/>
      <c r="P412" s="1226"/>
      <c r="Q412" s="1226"/>
      <c r="R412" s="1226"/>
      <c r="S412" s="1226"/>
      <c r="T412" s="1226"/>
      <c r="U412" s="1226"/>
      <c r="V412" s="1226"/>
      <c r="W412" s="1226"/>
      <c r="X412" s="1226"/>
      <c r="Y412" s="1226"/>
      <c r="Z412" s="1227"/>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429</v>
      </c>
      <c r="AR413" s="394"/>
      <c r="AS413" s="382"/>
      <c r="AT413" s="382"/>
      <c r="AU413" s="382"/>
    </row>
    <row r="414" spans="1:47" outlineLevel="1" x14ac:dyDescent="0.25">
      <c r="A414" s="382"/>
      <c r="B414" s="391"/>
      <c r="C414" s="384">
        <f>INT($C$232)+1</f>
        <v>2</v>
      </c>
      <c r="D414" s="408"/>
      <c r="E414" s="465"/>
      <c r="F414" s="465"/>
      <c r="G414" s="408"/>
      <c r="H414" s="468" t="s">
        <v>927</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425</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603</v>
      </c>
      <c r="I416" s="436" t="s">
        <v>604</v>
      </c>
      <c r="J416" s="525"/>
      <c r="K416" s="436" t="s">
        <v>829</v>
      </c>
      <c r="L416" s="436"/>
      <c r="M416" s="436"/>
      <c r="N416" s="436" t="s">
        <v>830</v>
      </c>
      <c r="O416" s="436"/>
      <c r="P416" s="436"/>
      <c r="Q416" s="436"/>
      <c r="R416" s="436" t="s">
        <v>1154</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7">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831</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7"/>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7"/>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7"/>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7"/>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8">134-28</f>
        <v>106</v>
      </c>
      <c r="T421" s="430">
        <f t="shared" si="88"/>
        <v>106</v>
      </c>
      <c r="U421" s="430">
        <f t="shared" si="88"/>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7"/>
        <v>4</v>
      </c>
      <c r="D422" s="408"/>
      <c r="E422" s="465"/>
      <c r="F422" s="465"/>
      <c r="G422" s="408"/>
      <c r="H422" s="429" t="str">
        <f>H$252</f>
        <v>Win</v>
      </c>
      <c r="I422" s="435"/>
      <c r="J422" s="435"/>
      <c r="K422" s="413"/>
      <c r="L422" s="413"/>
      <c r="M422" s="413"/>
      <c r="N422" s="413"/>
      <c r="O422" s="413"/>
      <c r="P422" s="413"/>
      <c r="Q422" s="413"/>
      <c r="R422" s="430">
        <f t="shared" ref="R422:R423" si="89">134-28</f>
        <v>106</v>
      </c>
      <c r="S422" s="430">
        <f t="shared" si="88"/>
        <v>106</v>
      </c>
      <c r="T422" s="430">
        <f t="shared" si="88"/>
        <v>106</v>
      </c>
      <c r="U422" s="430">
        <f t="shared" si="88"/>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7"/>
        <v>4</v>
      </c>
      <c r="D423" s="408"/>
      <c r="E423" s="465"/>
      <c r="F423" s="465"/>
      <c r="G423" s="408"/>
      <c r="H423" s="429" t="str">
        <f>H$253</f>
        <v>Spr</v>
      </c>
      <c r="I423" s="435"/>
      <c r="J423" s="435"/>
      <c r="K423" s="413"/>
      <c r="L423" s="413"/>
      <c r="M423" s="413"/>
      <c r="N423" s="413"/>
      <c r="O423" s="413"/>
      <c r="P423" s="413"/>
      <c r="Q423" s="413"/>
      <c r="R423" s="430">
        <f t="shared" si="89"/>
        <v>106</v>
      </c>
      <c r="S423" s="430">
        <f t="shared" si="88"/>
        <v>106</v>
      </c>
      <c r="T423" s="430">
        <f t="shared" si="88"/>
        <v>106</v>
      </c>
      <c r="U423" s="430">
        <f t="shared" si="88"/>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7"/>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7"/>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90">254-28</f>
        <v>226</v>
      </c>
      <c r="T425" s="430">
        <f t="shared" si="90"/>
        <v>226</v>
      </c>
      <c r="U425" s="430">
        <f t="shared" si="90"/>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7"/>
        <v>4</v>
      </c>
      <c r="D426" s="408"/>
      <c r="E426" s="465"/>
      <c r="F426" s="465"/>
      <c r="G426" s="408"/>
      <c r="H426" s="429" t="str">
        <f>H$252</f>
        <v>Win</v>
      </c>
      <c r="I426" s="435"/>
      <c r="J426" s="435"/>
      <c r="K426" s="413"/>
      <c r="L426" s="413"/>
      <c r="M426" s="413"/>
      <c r="N426" s="413"/>
      <c r="O426" s="413"/>
      <c r="P426" s="413"/>
      <c r="Q426" s="413"/>
      <c r="R426" s="430">
        <f t="shared" ref="R426:R427" si="91">254-28</f>
        <v>226</v>
      </c>
      <c r="S426" s="430">
        <f t="shared" si="90"/>
        <v>226</v>
      </c>
      <c r="T426" s="430">
        <f t="shared" si="90"/>
        <v>226</v>
      </c>
      <c r="U426" s="430">
        <f t="shared" si="90"/>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7"/>
        <v>4</v>
      </c>
      <c r="D427" s="408"/>
      <c r="E427" s="465"/>
      <c r="F427" s="465"/>
      <c r="G427" s="408"/>
      <c r="H427" s="429" t="str">
        <f>H$253</f>
        <v>Spr</v>
      </c>
      <c r="I427" s="435"/>
      <c r="J427" s="435"/>
      <c r="K427" s="413"/>
      <c r="L427" s="413"/>
      <c r="M427" s="413"/>
      <c r="N427" s="413"/>
      <c r="O427" s="413"/>
      <c r="P427" s="413"/>
      <c r="Q427" s="413"/>
      <c r="R427" s="430">
        <f t="shared" si="91"/>
        <v>226</v>
      </c>
      <c r="S427" s="430">
        <f t="shared" si="90"/>
        <v>226</v>
      </c>
      <c r="T427" s="430">
        <f t="shared" si="90"/>
        <v>226</v>
      </c>
      <c r="U427" s="430">
        <f t="shared" si="90"/>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429</v>
      </c>
      <c r="AR428" s="394"/>
      <c r="AS428" s="382"/>
      <c r="AT428" s="382"/>
      <c r="AU428" s="382"/>
    </row>
    <row r="429" spans="1:47" outlineLevel="1" x14ac:dyDescent="0.25">
      <c r="A429" s="382"/>
      <c r="B429" s="391"/>
      <c r="C429" s="384">
        <f>INT($C$232)+1</f>
        <v>2</v>
      </c>
      <c r="D429" s="408"/>
      <c r="E429" s="465"/>
      <c r="F429" s="465"/>
      <c r="G429" s="408"/>
      <c r="H429" s="468" t="s">
        <v>602</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425</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603</v>
      </c>
      <c r="I431" s="436" t="s">
        <v>605</v>
      </c>
      <c r="J431" s="525"/>
      <c r="K431" s="526">
        <f>COUNTA($H432:$H$462)</f>
        <v>30</v>
      </c>
      <c r="L431" s="526">
        <f>COUNTA($I$432:$I$462)/K431</f>
        <v>1</v>
      </c>
      <c r="M431" s="416">
        <v>-9</v>
      </c>
      <c r="N431" s="436" t="s">
        <v>606</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92">INT($C$232)+3</f>
        <v>4</v>
      </c>
      <c r="D432" s="408"/>
      <c r="E432" s="465"/>
      <c r="F432" s="465"/>
      <c r="G432" s="408"/>
      <c r="H432" s="429" t="str">
        <f t="shared" ref="H432:H441" si="93">H$251</f>
        <v>Aut</v>
      </c>
      <c r="I432" s="435" t="s">
        <v>838</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3"/>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4">INT($C$232)+4</f>
        <v>5</v>
      </c>
      <c r="D434" s="408"/>
      <c r="E434" s="465"/>
      <c r="F434" s="465"/>
      <c r="G434" s="408"/>
      <c r="H434" s="429" t="str">
        <f t="shared" si="93"/>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4"/>
        <v>5</v>
      </c>
      <c r="D435" s="408"/>
      <c r="E435" s="465"/>
      <c r="F435" s="465"/>
      <c r="G435" s="408"/>
      <c r="H435" s="429" t="str">
        <f t="shared" si="93"/>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4"/>
        <v>5</v>
      </c>
      <c r="D436" s="408"/>
      <c r="E436" s="465"/>
      <c r="F436" s="465"/>
      <c r="G436" s="408"/>
      <c r="H436" s="429" t="str">
        <f t="shared" si="93"/>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4"/>
        <v>5</v>
      </c>
      <c r="D437" s="408"/>
      <c r="E437" s="465"/>
      <c r="F437" s="465"/>
      <c r="G437" s="408"/>
      <c r="H437" s="429" t="str">
        <f t="shared" si="93"/>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4"/>
        <v>5</v>
      </c>
      <c r="D438" s="408"/>
      <c r="E438" s="465"/>
      <c r="F438" s="465"/>
      <c r="G438" s="408"/>
      <c r="H438" s="429" t="str">
        <f t="shared" si="93"/>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4"/>
        <v>5</v>
      </c>
      <c r="D439" s="408"/>
      <c r="E439" s="465"/>
      <c r="F439" s="465"/>
      <c r="G439" s="408"/>
      <c r="H439" s="429" t="str">
        <f t="shared" si="93"/>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4"/>
        <v>5</v>
      </c>
      <c r="D440" s="408"/>
      <c r="E440" s="465"/>
      <c r="F440" s="465"/>
      <c r="G440" s="408"/>
      <c r="H440" s="429" t="str">
        <f t="shared" si="93"/>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4"/>
        <v>5</v>
      </c>
      <c r="D441" s="408"/>
      <c r="E441" s="465"/>
      <c r="F441" s="465"/>
      <c r="G441" s="408"/>
      <c r="H441" s="429" t="str">
        <f t="shared" si="93"/>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92"/>
        <v>4</v>
      </c>
      <c r="D442" s="408"/>
      <c r="E442" s="465"/>
      <c r="F442" s="465"/>
      <c r="G442" s="408"/>
      <c r="H442" s="429" t="str">
        <f>H$252</f>
        <v>Win</v>
      </c>
      <c r="I442" s="435" t="s">
        <v>838</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5">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6">INT($C$232)+4</f>
        <v>5</v>
      </c>
      <c r="D444" s="408"/>
      <c r="E444" s="465"/>
      <c r="F444" s="465"/>
      <c r="G444" s="408"/>
      <c r="H444" s="429" t="str">
        <f t="shared" si="95"/>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6"/>
        <v>5</v>
      </c>
      <c r="D445" s="408"/>
      <c r="E445" s="465"/>
      <c r="F445" s="465"/>
      <c r="G445" s="408"/>
      <c r="H445" s="429" t="str">
        <f t="shared" si="95"/>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6"/>
        <v>5</v>
      </c>
      <c r="D446" s="408"/>
      <c r="E446" s="465"/>
      <c r="F446" s="465"/>
      <c r="G446" s="408"/>
      <c r="H446" s="429" t="str">
        <f t="shared" si="95"/>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6"/>
        <v>5</v>
      </c>
      <c r="D447" s="408"/>
      <c r="E447" s="465"/>
      <c r="F447" s="465"/>
      <c r="G447" s="408"/>
      <c r="H447" s="429" t="str">
        <f t="shared" si="95"/>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6"/>
        <v>5</v>
      </c>
      <c r="D448" s="408"/>
      <c r="E448" s="465"/>
      <c r="F448" s="465"/>
      <c r="G448" s="408"/>
      <c r="H448" s="429" t="str">
        <f t="shared" si="95"/>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6"/>
        <v>5</v>
      </c>
      <c r="D449" s="408"/>
      <c r="E449" s="465"/>
      <c r="F449" s="465"/>
      <c r="G449" s="408"/>
      <c r="H449" s="429" t="str">
        <f t="shared" si="95"/>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6"/>
        <v>5</v>
      </c>
      <c r="D450" s="408"/>
      <c r="E450" s="465"/>
      <c r="F450" s="465"/>
      <c r="G450" s="408"/>
      <c r="H450" s="429" t="str">
        <f t="shared" si="95"/>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6"/>
        <v>5</v>
      </c>
      <c r="D451" s="408"/>
      <c r="E451" s="465"/>
      <c r="F451" s="465"/>
      <c r="G451" s="408"/>
      <c r="H451" s="429" t="str">
        <f t="shared" si="95"/>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collapsed="1" x14ac:dyDescent="0.25">
      <c r="A452" s="382"/>
      <c r="B452" s="391"/>
      <c r="C452" s="384">
        <f t="shared" si="92"/>
        <v>4</v>
      </c>
      <c r="D452" s="408"/>
      <c r="E452" s="465"/>
      <c r="F452" s="465"/>
      <c r="G452" s="408"/>
      <c r="H452" s="429" t="str">
        <f t="shared" ref="H452:H461" si="97">H$253</f>
        <v>Spr</v>
      </c>
      <c r="I452" s="435" t="s">
        <v>838</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7"/>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8">INT($C$232)+4</f>
        <v>5</v>
      </c>
      <c r="D454" s="408"/>
      <c r="E454" s="465"/>
      <c r="F454" s="465"/>
      <c r="G454" s="408"/>
      <c r="H454" s="429" t="str">
        <f t="shared" si="97"/>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8"/>
        <v>5</v>
      </c>
      <c r="D455" s="408"/>
      <c r="E455" s="465"/>
      <c r="F455" s="465"/>
      <c r="G455" s="408"/>
      <c r="H455" s="429" t="str">
        <f t="shared" si="97"/>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8"/>
        <v>5</v>
      </c>
      <c r="D456" s="408"/>
      <c r="E456" s="465"/>
      <c r="F456" s="465"/>
      <c r="G456" s="408"/>
      <c r="H456" s="429" t="str">
        <f t="shared" si="97"/>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8"/>
        <v>5</v>
      </c>
      <c r="D457" s="408"/>
      <c r="E457" s="465"/>
      <c r="F457" s="465"/>
      <c r="G457" s="408"/>
      <c r="H457" s="429" t="str">
        <f t="shared" si="97"/>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8"/>
        <v>5</v>
      </c>
      <c r="D458" s="408"/>
      <c r="E458" s="465"/>
      <c r="F458" s="465"/>
      <c r="G458" s="408"/>
      <c r="H458" s="429" t="str">
        <f t="shared" si="97"/>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8"/>
        <v>5</v>
      </c>
      <c r="D459" s="408"/>
      <c r="E459" s="465"/>
      <c r="F459" s="465"/>
      <c r="G459" s="408"/>
      <c r="H459" s="429" t="str">
        <f t="shared" si="97"/>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8"/>
        <v>5</v>
      </c>
      <c r="D460" s="408"/>
      <c r="E460" s="465"/>
      <c r="F460" s="465"/>
      <c r="G460" s="408"/>
      <c r="H460" s="429" t="str">
        <f t="shared" si="97"/>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8"/>
        <v>5</v>
      </c>
      <c r="D461" s="408"/>
      <c r="E461" s="465"/>
      <c r="F461" s="465"/>
      <c r="G461" s="408"/>
      <c r="H461" s="429" t="str">
        <f t="shared" si="97"/>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429</v>
      </c>
      <c r="AR462" s="394"/>
      <c r="AS462" s="382"/>
      <c r="AT462" s="382"/>
      <c r="AU462" s="382"/>
    </row>
    <row r="463" spans="1:47" outlineLevel="2" x14ac:dyDescent="0.25">
      <c r="A463" s="382"/>
      <c r="B463" s="391"/>
      <c r="C463" s="384">
        <f>INT($C$232)+2</f>
        <v>3</v>
      </c>
      <c r="D463" s="408"/>
      <c r="E463" s="465"/>
      <c r="F463" s="465"/>
      <c r="G463" s="408"/>
      <c r="H463" s="478" t="s">
        <v>603</v>
      </c>
      <c r="I463" s="436" t="s">
        <v>607</v>
      </c>
      <c r="J463" s="436"/>
      <c r="K463" s="528">
        <f>COUNTA($H464:$H$476)</f>
        <v>3</v>
      </c>
      <c r="L463" s="526">
        <f>COUNTA($I$464:$I$476)/K463</f>
        <v>4</v>
      </c>
      <c r="M463" s="500"/>
      <c r="N463" s="413"/>
      <c r="O463" s="436" t="s">
        <v>608</v>
      </c>
      <c r="P463" s="436"/>
      <c r="Q463" s="436"/>
      <c r="R463" s="436" t="s">
        <v>609</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9">INT($C$232)+3</f>
        <v>4</v>
      </c>
      <c r="D464" s="408"/>
      <c r="E464" s="465"/>
      <c r="F464" s="465"/>
      <c r="G464" s="408"/>
      <c r="H464" s="429" t="str">
        <f>H$251</f>
        <v>Aut</v>
      </c>
      <c r="I464" s="435" t="s">
        <v>610</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9"/>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9"/>
        <v>4</v>
      </c>
      <c r="D466" s="408"/>
      <c r="E466" s="465"/>
      <c r="F466" s="465"/>
      <c r="G466" s="408"/>
      <c r="H466" s="429"/>
      <c r="I466" s="435" t="str">
        <f>H355</f>
        <v>a1</v>
      </c>
      <c r="J466" s="435"/>
      <c r="K466" s="413"/>
      <c r="L466" s="413"/>
      <c r="M466" s="413"/>
      <c r="N466" s="430">
        <v>19</v>
      </c>
      <c r="O466" s="773">
        <f>IF(N466=0,0,N466+72)</f>
        <v>91</v>
      </c>
      <c r="P466" s="774">
        <f t="shared" ref="P466:P467" si="100">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9"/>
        <v>4</v>
      </c>
      <c r="D467" s="408"/>
      <c r="E467" s="465"/>
      <c r="F467" s="465"/>
      <c r="G467" s="408"/>
      <c r="H467" s="429"/>
      <c r="I467" s="435" t="str">
        <f>H356</f>
        <v>a2</v>
      </c>
      <c r="J467" s="435"/>
      <c r="K467" s="413"/>
      <c r="L467" s="413"/>
      <c r="M467" s="413"/>
      <c r="N467" s="430">
        <v>19</v>
      </c>
      <c r="O467" s="773">
        <f>IF(N467=0,0,N467+72)</f>
        <v>91</v>
      </c>
      <c r="P467" s="774">
        <f t="shared" si="100"/>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9"/>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9"/>
        <v>4</v>
      </c>
      <c r="D469" s="408"/>
      <c r="E469" s="465"/>
      <c r="F469" s="465"/>
      <c r="G469" s="408"/>
      <c r="H469" s="429"/>
      <c r="I469" s="435" t="str">
        <f t="shared" ref="I469:I471" si="101">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9"/>
        <v>4</v>
      </c>
      <c r="D470" s="408"/>
      <c r="E470" s="465"/>
      <c r="F470" s="465"/>
      <c r="G470" s="408"/>
      <c r="H470" s="429"/>
      <c r="I470" s="435" t="str">
        <f t="shared" si="101"/>
        <v>a1</v>
      </c>
      <c r="J470" s="435"/>
      <c r="K470" s="413"/>
      <c r="L470" s="413"/>
      <c r="M470" s="413"/>
      <c r="N470" s="775">
        <f>IF(N466=0,0,N466+24)</f>
        <v>43</v>
      </c>
      <c r="O470" s="773">
        <f>IF(N470=0,0,N470+72)</f>
        <v>115</v>
      </c>
      <c r="P470" s="774">
        <f t="shared" ref="P470:P471" si="102">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9"/>
        <v>4</v>
      </c>
      <c r="D471" s="408"/>
      <c r="E471" s="465"/>
      <c r="F471" s="465"/>
      <c r="G471" s="408"/>
      <c r="H471" s="429"/>
      <c r="I471" s="435" t="str">
        <f t="shared" si="101"/>
        <v>a2</v>
      </c>
      <c r="J471" s="435"/>
      <c r="K471" s="413"/>
      <c r="L471" s="413"/>
      <c r="M471" s="413"/>
      <c r="N471" s="775">
        <f>IF(N467=0,0,N467+24)</f>
        <v>43</v>
      </c>
      <c r="O471" s="773">
        <f>IF(N471=0,0,N471+72)</f>
        <v>115</v>
      </c>
      <c r="P471" s="774">
        <f t="shared" si="102"/>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9"/>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9"/>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9"/>
        <v>4</v>
      </c>
      <c r="D474" s="408"/>
      <c r="E474" s="465"/>
      <c r="F474" s="465"/>
      <c r="G474" s="408"/>
      <c r="H474" s="429"/>
      <c r="I474" s="435" t="str">
        <f>I466</f>
        <v>a1</v>
      </c>
      <c r="J474" s="435"/>
      <c r="K474" s="413"/>
      <c r="L474" s="413"/>
      <c r="M474" s="413"/>
      <c r="N474" s="775">
        <f>IF(N470=0,0,N470+24)</f>
        <v>67</v>
      </c>
      <c r="O474" s="773">
        <f>IF(N474=0,0,N474+72)</f>
        <v>139</v>
      </c>
      <c r="P474" s="774">
        <f t="shared" ref="P474:P475" si="103">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9"/>
        <v>4</v>
      </c>
      <c r="D475" s="408"/>
      <c r="E475" s="465"/>
      <c r="F475" s="465"/>
      <c r="G475" s="408"/>
      <c r="H475" s="429"/>
      <c r="I475" s="435" t="str">
        <f>I467</f>
        <v>a2</v>
      </c>
      <c r="J475" s="435"/>
      <c r="K475" s="413"/>
      <c r="L475" s="413"/>
      <c r="M475" s="413"/>
      <c r="N475" s="775">
        <f>IF(N471=0,0,N471+24)</f>
        <v>67</v>
      </c>
      <c r="O475" s="773">
        <f>IF(N475=0,0,N475+72)</f>
        <v>139</v>
      </c>
      <c r="P475" s="774">
        <f t="shared" si="103"/>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429</v>
      </c>
      <c r="AR476" s="394"/>
      <c r="AS476" s="382"/>
      <c r="AT476" s="382"/>
      <c r="AU476" s="382"/>
    </row>
    <row r="477" spans="1:47" outlineLevel="2" x14ac:dyDescent="0.25">
      <c r="A477" s="382"/>
      <c r="B477" s="391"/>
      <c r="C477" s="384">
        <f>INT($C$232)+2</f>
        <v>3</v>
      </c>
      <c r="D477" s="408"/>
      <c r="E477" s="465"/>
      <c r="F477" s="465"/>
      <c r="G477" s="408"/>
      <c r="H477" s="478" t="s">
        <v>603</v>
      </c>
      <c r="I477" s="436" t="s">
        <v>611</v>
      </c>
      <c r="J477" s="436"/>
      <c r="K477" s="528"/>
      <c r="L477" s="526">
        <f>COUNTA($I478:$I$490)/COUNTA($H478:$H$490)</f>
        <v>4</v>
      </c>
      <c r="M477" s="413"/>
      <c r="N477" s="436" t="s">
        <v>612</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4">INT($C$232)+3</f>
        <v>4</v>
      </c>
      <c r="D478" s="408"/>
      <c r="E478" s="465"/>
      <c r="F478" s="465"/>
      <c r="G478" s="408"/>
      <c r="H478" s="429" t="str">
        <f>H$251</f>
        <v>Aut</v>
      </c>
      <c r="I478" s="435" t="s">
        <v>610</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4"/>
        <v>4</v>
      </c>
      <c r="D479" s="408"/>
      <c r="E479" s="465"/>
      <c r="F479" s="465"/>
      <c r="G479" s="408"/>
      <c r="H479" s="429"/>
      <c r="I479" s="435" t="s">
        <v>613</v>
      </c>
      <c r="J479" s="435"/>
      <c r="K479" s="413"/>
      <c r="L479" s="413"/>
      <c r="M479" s="413"/>
      <c r="N479" s="430">
        <v>15</v>
      </c>
      <c r="O479" s="773">
        <f>IF(N479=0,0,N479+72)</f>
        <v>87</v>
      </c>
      <c r="P479" s="774">
        <f t="shared" ref="P479:P481" si="105">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4"/>
        <v>4</v>
      </c>
      <c r="D480" s="408"/>
      <c r="E480" s="465"/>
      <c r="F480" s="465"/>
      <c r="G480" s="408"/>
      <c r="H480" s="429"/>
      <c r="I480" s="435" t="s">
        <v>614</v>
      </c>
      <c r="J480" s="435"/>
      <c r="K480" s="413"/>
      <c r="L480" s="413"/>
      <c r="M480" s="413"/>
      <c r="N480" s="430">
        <v>16</v>
      </c>
      <c r="O480" s="773">
        <f>IF(N480=0,0,N480+72)</f>
        <v>88</v>
      </c>
      <c r="P480" s="774">
        <f t="shared" si="105"/>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4"/>
        <v>4</v>
      </c>
      <c r="D481" s="408"/>
      <c r="E481" s="465"/>
      <c r="F481" s="465"/>
      <c r="G481" s="408"/>
      <c r="H481" s="429"/>
      <c r="I481" s="435" t="s">
        <v>615</v>
      </c>
      <c r="J481" s="435"/>
      <c r="K481" s="413"/>
      <c r="L481" s="413"/>
      <c r="M481" s="413"/>
      <c r="N481" s="430">
        <v>17</v>
      </c>
      <c r="O481" s="773">
        <f>IF(N481=0,0,N481+72)</f>
        <v>89</v>
      </c>
      <c r="P481" s="774">
        <f t="shared" si="105"/>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4"/>
        <v>4</v>
      </c>
      <c r="D482" s="408"/>
      <c r="E482" s="465"/>
      <c r="F482" s="465"/>
      <c r="G482" s="408"/>
      <c r="H482" s="429" t="str">
        <f>H$252</f>
        <v>Win</v>
      </c>
      <c r="I482" s="435" t="s">
        <v>610</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4"/>
        <v>4</v>
      </c>
      <c r="D483" s="408"/>
      <c r="E483" s="465"/>
      <c r="F483" s="465"/>
      <c r="G483" s="408"/>
      <c r="H483" s="429"/>
      <c r="I483" s="435" t="s">
        <v>613</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4"/>
        <v>4</v>
      </c>
      <c r="D484" s="408"/>
      <c r="E484" s="465"/>
      <c r="F484" s="465"/>
      <c r="G484" s="408"/>
      <c r="H484" s="429"/>
      <c r="I484" s="435" t="s">
        <v>614</v>
      </c>
      <c r="J484" s="435"/>
      <c r="K484" s="413"/>
      <c r="L484" s="413"/>
      <c r="M484" s="413"/>
      <c r="N484" s="775">
        <f>IF(N480=0,0,N480+24)</f>
        <v>40</v>
      </c>
      <c r="O484" s="773">
        <f>IF(N484=0,0,N484+72)</f>
        <v>112</v>
      </c>
      <c r="P484" s="774">
        <f t="shared" ref="P484:P485" si="106">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4"/>
        <v>4</v>
      </c>
      <c r="D485" s="408"/>
      <c r="E485" s="465"/>
      <c r="F485" s="465"/>
      <c r="G485" s="408"/>
      <c r="H485" s="429"/>
      <c r="I485" s="435" t="s">
        <v>615</v>
      </c>
      <c r="J485" s="435"/>
      <c r="K485" s="413"/>
      <c r="L485" s="413"/>
      <c r="M485" s="413"/>
      <c r="N485" s="775">
        <f>IF(N481=0,0,N481+24)</f>
        <v>41</v>
      </c>
      <c r="O485" s="773">
        <f>IF(N485=0,0,N485+72)</f>
        <v>113</v>
      </c>
      <c r="P485" s="774">
        <f t="shared" si="106"/>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4"/>
        <v>4</v>
      </c>
      <c r="D486" s="408"/>
      <c r="E486" s="465"/>
      <c r="F486" s="465"/>
      <c r="G486" s="408"/>
      <c r="H486" s="429" t="str">
        <f>H$253</f>
        <v>Spr</v>
      </c>
      <c r="I486" s="435" t="s">
        <v>610</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4"/>
        <v>4</v>
      </c>
      <c r="D487" s="408"/>
      <c r="E487" s="465"/>
      <c r="F487" s="465"/>
      <c r="G487" s="408"/>
      <c r="H487" s="429"/>
      <c r="I487" s="435" t="s">
        <v>613</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4"/>
        <v>4</v>
      </c>
      <c r="D488" s="408"/>
      <c r="E488" s="465"/>
      <c r="F488" s="465"/>
      <c r="G488" s="408"/>
      <c r="H488" s="429"/>
      <c r="I488" s="435" t="s">
        <v>614</v>
      </c>
      <c r="J488" s="435"/>
      <c r="K488" s="413"/>
      <c r="L488" s="413"/>
      <c r="M488" s="413"/>
      <c r="N488" s="775">
        <f>IF(N484=0,0,N484+24)</f>
        <v>64</v>
      </c>
      <c r="O488" s="773">
        <f>IF(N488=0,0,N488+72)</f>
        <v>136</v>
      </c>
      <c r="P488" s="774">
        <f t="shared" ref="P488:P489" si="107">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4"/>
        <v>4</v>
      </c>
      <c r="D489" s="408"/>
      <c r="E489" s="465"/>
      <c r="F489" s="465"/>
      <c r="G489" s="408"/>
      <c r="H489" s="429"/>
      <c r="I489" s="435" t="s">
        <v>615</v>
      </c>
      <c r="J489" s="435"/>
      <c r="K489" s="413"/>
      <c r="L489" s="413"/>
      <c r="M489" s="413"/>
      <c r="N489" s="775">
        <f>IF(N485=0,0,N485+24)</f>
        <v>65</v>
      </c>
      <c r="O489" s="773">
        <f>IF(N489=0,0,N489+72)</f>
        <v>137</v>
      </c>
      <c r="P489" s="774">
        <f t="shared" si="107"/>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429</v>
      </c>
      <c r="AR490" s="394"/>
      <c r="AS490" s="382"/>
      <c r="AT490" s="382"/>
      <c r="AU490" s="382"/>
    </row>
    <row r="491" spans="1:47" outlineLevel="2" x14ac:dyDescent="0.25">
      <c r="A491" s="382"/>
      <c r="B491" s="391"/>
      <c r="C491" s="384">
        <f>INT($C$232)+2</f>
        <v>3</v>
      </c>
      <c r="D491" s="408"/>
      <c r="E491" s="465"/>
      <c r="F491" s="465"/>
      <c r="G491" s="408"/>
      <c r="H491" s="478" t="s">
        <v>603</v>
      </c>
      <c r="I491" s="478" t="s">
        <v>915</v>
      </c>
      <c r="J491" s="436" t="s">
        <v>930</v>
      </c>
      <c r="K491" s="436"/>
      <c r="L491" s="526">
        <f>COUNTA($J492:$J$612)/COUNTA($I492:$I$612)</f>
        <v>8</v>
      </c>
      <c r="M491" s="413"/>
      <c r="N491" s="436" t="s">
        <v>612</v>
      </c>
      <c r="O491" s="436"/>
      <c r="P491" s="436"/>
      <c r="Q491" s="436"/>
      <c r="R491" s="778" t="s">
        <v>928</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8">INT($C$232)+3</f>
        <v>4</v>
      </c>
      <c r="D492" s="408"/>
      <c r="E492" s="465"/>
      <c r="F492" s="465"/>
      <c r="G492" s="408"/>
      <c r="H492" s="429" t="str">
        <f>H$251</f>
        <v>Aut</v>
      </c>
      <c r="I492" s="429">
        <v>0</v>
      </c>
      <c r="J492" s="435" t="s">
        <v>916</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8"/>
        <v>4</v>
      </c>
      <c r="D493" s="408"/>
      <c r="E493" s="465"/>
      <c r="F493" s="465"/>
      <c r="G493" s="408"/>
      <c r="H493" s="413"/>
      <c r="I493" s="429"/>
      <c r="J493" s="435" t="s">
        <v>917</v>
      </c>
      <c r="K493" s="435"/>
      <c r="L493" s="413"/>
      <c r="M493" s="413"/>
      <c r="N493" s="430">
        <v>1</v>
      </c>
      <c r="O493" s="773">
        <f t="shared" ref="O493" si="109">IF(N493=0,0,N493+72)</f>
        <v>73</v>
      </c>
      <c r="P493" s="774">
        <f t="shared" ref="P493" si="110">O493</f>
        <v>73</v>
      </c>
      <c r="Q493" s="773">
        <f t="shared" ref="Q493" si="111">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8"/>
        <v>4</v>
      </c>
      <c r="D494" s="408"/>
      <c r="E494" s="465"/>
      <c r="F494" s="465"/>
      <c r="G494" s="408"/>
      <c r="H494" s="413"/>
      <c r="I494" s="429"/>
      <c r="J494" s="435" t="s">
        <v>152</v>
      </c>
      <c r="K494" s="435"/>
      <c r="L494" s="413"/>
      <c r="M494" s="413"/>
      <c r="N494" s="430">
        <v>0</v>
      </c>
      <c r="O494" s="773">
        <f t="shared" ref="O494:O499" si="112">IF(N494=0,0,N494+72)</f>
        <v>0</v>
      </c>
      <c r="P494" s="774">
        <f t="shared" ref="P494:P499" si="113">O494</f>
        <v>0</v>
      </c>
      <c r="Q494" s="773">
        <f t="shared" ref="Q494:Q499" si="114">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8"/>
        <v>4</v>
      </c>
      <c r="D495" s="408"/>
      <c r="E495" s="465"/>
      <c r="F495" s="465"/>
      <c r="G495" s="408"/>
      <c r="H495" s="413"/>
      <c r="I495" s="429"/>
      <c r="J495" s="435" t="s">
        <v>616</v>
      </c>
      <c r="K495" s="435"/>
      <c r="L495" s="413"/>
      <c r="M495" s="413"/>
      <c r="N495" s="430">
        <v>0</v>
      </c>
      <c r="O495" s="773">
        <f t="shared" si="112"/>
        <v>0</v>
      </c>
      <c r="P495" s="774">
        <f t="shared" si="113"/>
        <v>0</v>
      </c>
      <c r="Q495" s="773">
        <f t="shared" si="114"/>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8"/>
        <v>4</v>
      </c>
      <c r="D496" s="408"/>
      <c r="E496" s="465"/>
      <c r="F496" s="465"/>
      <c r="G496" s="408"/>
      <c r="H496" s="413"/>
      <c r="I496" s="429"/>
      <c r="J496" s="435" t="s">
        <v>617</v>
      </c>
      <c r="K496" s="435"/>
      <c r="L496" s="413"/>
      <c r="M496" s="413"/>
      <c r="N496" s="430">
        <v>0</v>
      </c>
      <c r="O496" s="773">
        <f t="shared" si="112"/>
        <v>0</v>
      </c>
      <c r="P496" s="774">
        <f t="shared" si="113"/>
        <v>0</v>
      </c>
      <c r="Q496" s="773">
        <f t="shared" si="114"/>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8"/>
        <v>4</v>
      </c>
      <c r="D497" s="408"/>
      <c r="E497" s="465"/>
      <c r="F497" s="465"/>
      <c r="G497" s="408"/>
      <c r="H497" s="413"/>
      <c r="I497" s="429"/>
      <c r="J497" s="435" t="s">
        <v>618</v>
      </c>
      <c r="K497" s="435"/>
      <c r="L497" s="413"/>
      <c r="M497" s="413"/>
      <c r="N497" s="430">
        <v>0</v>
      </c>
      <c r="O497" s="773">
        <f t="shared" si="112"/>
        <v>0</v>
      </c>
      <c r="P497" s="774">
        <f t="shared" si="113"/>
        <v>0</v>
      </c>
      <c r="Q497" s="773">
        <f t="shared" si="114"/>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8"/>
        <v>4</v>
      </c>
      <c r="D498" s="408"/>
      <c r="E498" s="465"/>
      <c r="F498" s="465"/>
      <c r="G498" s="408"/>
      <c r="H498" s="413"/>
      <c r="I498" s="429"/>
      <c r="J498" s="435" t="s">
        <v>619</v>
      </c>
      <c r="K498" s="435"/>
      <c r="L498" s="413"/>
      <c r="M498" s="413"/>
      <c r="N498" s="430">
        <v>0</v>
      </c>
      <c r="O498" s="773">
        <f t="shared" si="112"/>
        <v>0</v>
      </c>
      <c r="P498" s="774">
        <f t="shared" si="113"/>
        <v>0</v>
      </c>
      <c r="Q498" s="773">
        <f t="shared" si="114"/>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8"/>
        <v>4</v>
      </c>
      <c r="D499" s="408"/>
      <c r="E499" s="465"/>
      <c r="F499" s="465"/>
      <c r="G499" s="408"/>
      <c r="H499" s="413"/>
      <c r="I499" s="429"/>
      <c r="J499" s="435" t="s">
        <v>592</v>
      </c>
      <c r="K499" s="435"/>
      <c r="L499" s="413"/>
      <c r="M499" s="413"/>
      <c r="N499" s="430">
        <v>0</v>
      </c>
      <c r="O499" s="773">
        <f t="shared" si="112"/>
        <v>0</v>
      </c>
      <c r="P499" s="774">
        <f t="shared" si="113"/>
        <v>0</v>
      </c>
      <c r="Q499" s="773">
        <f t="shared" si="114"/>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8"/>
        <v>4</v>
      </c>
      <c r="D500" s="408"/>
      <c r="E500" s="465"/>
      <c r="F500" s="465"/>
      <c r="G500" s="408"/>
      <c r="H500" s="429"/>
      <c r="I500" s="429">
        <v>1</v>
      </c>
      <c r="J500" s="435" t="s">
        <v>916</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8"/>
        <v>4</v>
      </c>
      <c r="D501" s="408"/>
      <c r="E501" s="465"/>
      <c r="F501" s="465"/>
      <c r="G501" s="408"/>
      <c r="H501" s="413"/>
      <c r="I501" s="429"/>
      <c r="J501" s="435" t="s">
        <v>917</v>
      </c>
      <c r="K501" s="435"/>
      <c r="L501" s="413"/>
      <c r="M501" s="413"/>
      <c r="N501" s="430">
        <v>1</v>
      </c>
      <c r="O501" s="773">
        <f t="shared" ref="O501" si="115">IF(N501=0,0,N501+72)</f>
        <v>73</v>
      </c>
      <c r="P501" s="774">
        <f t="shared" ref="P501" si="116">O501</f>
        <v>73</v>
      </c>
      <c r="Q501" s="773">
        <f t="shared" ref="Q501" si="117">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8"/>
        <v>4</v>
      </c>
      <c r="D502" s="408"/>
      <c r="E502" s="465"/>
      <c r="F502" s="465"/>
      <c r="G502" s="408"/>
      <c r="H502" s="413"/>
      <c r="I502" s="429"/>
      <c r="J502" s="435" t="s">
        <v>152</v>
      </c>
      <c r="K502" s="435"/>
      <c r="L502" s="413"/>
      <c r="M502" s="413"/>
      <c r="N502" s="430">
        <v>2</v>
      </c>
      <c r="O502" s="773">
        <f t="shared" ref="O502:O507" si="118">IF(N502=0,0,N502+72)</f>
        <v>74</v>
      </c>
      <c r="P502" s="774">
        <f t="shared" ref="P502:P507" si="119">O502</f>
        <v>74</v>
      </c>
      <c r="Q502" s="773">
        <f t="shared" ref="Q502:Q507" si="120">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8"/>
        <v>4</v>
      </c>
      <c r="D503" s="408"/>
      <c r="E503" s="465"/>
      <c r="F503" s="465"/>
      <c r="G503" s="408"/>
      <c r="H503" s="413"/>
      <c r="I503" s="429"/>
      <c r="J503" s="435" t="s">
        <v>616</v>
      </c>
      <c r="K503" s="435"/>
      <c r="L503" s="413"/>
      <c r="M503" s="413"/>
      <c r="N503" s="430">
        <v>3</v>
      </c>
      <c r="O503" s="773">
        <f t="shared" si="118"/>
        <v>75</v>
      </c>
      <c r="P503" s="774">
        <f t="shared" si="119"/>
        <v>75</v>
      </c>
      <c r="Q503" s="773">
        <f t="shared" si="120"/>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8"/>
        <v>4</v>
      </c>
      <c r="D504" s="408"/>
      <c r="E504" s="465"/>
      <c r="F504" s="465"/>
      <c r="G504" s="408"/>
      <c r="H504" s="413"/>
      <c r="I504" s="429"/>
      <c r="J504" s="435" t="s">
        <v>617</v>
      </c>
      <c r="K504" s="435"/>
      <c r="L504" s="413"/>
      <c r="M504" s="413"/>
      <c r="N504" s="430">
        <v>3</v>
      </c>
      <c r="O504" s="773">
        <f t="shared" si="118"/>
        <v>75</v>
      </c>
      <c r="P504" s="774">
        <f t="shared" si="119"/>
        <v>75</v>
      </c>
      <c r="Q504" s="773">
        <f t="shared" si="120"/>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8"/>
        <v>4</v>
      </c>
      <c r="D505" s="408"/>
      <c r="E505" s="465"/>
      <c r="F505" s="465"/>
      <c r="G505" s="408"/>
      <c r="H505" s="413"/>
      <c r="I505" s="429"/>
      <c r="J505" s="435" t="s">
        <v>618</v>
      </c>
      <c r="K505" s="435"/>
      <c r="L505" s="413"/>
      <c r="M505" s="413"/>
      <c r="N505" s="430">
        <v>3</v>
      </c>
      <c r="O505" s="773">
        <f t="shared" si="118"/>
        <v>75</v>
      </c>
      <c r="P505" s="774">
        <f t="shared" si="119"/>
        <v>75</v>
      </c>
      <c r="Q505" s="773">
        <f t="shared" si="120"/>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8"/>
        <v>4</v>
      </c>
      <c r="D506" s="408"/>
      <c r="E506" s="465"/>
      <c r="F506" s="465"/>
      <c r="G506" s="408"/>
      <c r="H506" s="413"/>
      <c r="I506" s="429"/>
      <c r="J506" s="435" t="s">
        <v>619</v>
      </c>
      <c r="K506" s="435"/>
      <c r="L506" s="413"/>
      <c r="M506" s="413"/>
      <c r="N506" s="430">
        <v>3</v>
      </c>
      <c r="O506" s="773">
        <f t="shared" si="118"/>
        <v>75</v>
      </c>
      <c r="P506" s="774">
        <f t="shared" si="119"/>
        <v>75</v>
      </c>
      <c r="Q506" s="773">
        <f t="shared" si="120"/>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8"/>
        <v>4</v>
      </c>
      <c r="D507" s="408"/>
      <c r="E507" s="465"/>
      <c r="F507" s="465"/>
      <c r="G507" s="408"/>
      <c r="H507" s="413"/>
      <c r="I507" s="429"/>
      <c r="J507" s="435" t="s">
        <v>592</v>
      </c>
      <c r="K507" s="435"/>
      <c r="L507" s="413"/>
      <c r="M507" s="413"/>
      <c r="N507" s="430">
        <v>3</v>
      </c>
      <c r="O507" s="773">
        <f t="shared" si="118"/>
        <v>75</v>
      </c>
      <c r="P507" s="774">
        <f t="shared" si="119"/>
        <v>75</v>
      </c>
      <c r="Q507" s="773">
        <f t="shared" si="120"/>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8"/>
        <v>4</v>
      </c>
      <c r="D508" s="408"/>
      <c r="E508" s="465"/>
      <c r="F508" s="465"/>
      <c r="G508" s="408"/>
      <c r="H508" s="429"/>
      <c r="I508" s="429">
        <v>2</v>
      </c>
      <c r="J508" s="435" t="s">
        <v>916</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8"/>
        <v>4</v>
      </c>
      <c r="D509" s="408"/>
      <c r="E509" s="465"/>
      <c r="F509" s="465"/>
      <c r="G509" s="408"/>
      <c r="H509" s="413"/>
      <c r="I509" s="429"/>
      <c r="J509" s="435" t="s">
        <v>917</v>
      </c>
      <c r="K509" s="435"/>
      <c r="L509" s="413"/>
      <c r="M509" s="413"/>
      <c r="N509" s="430">
        <v>1</v>
      </c>
      <c r="O509" s="773">
        <f t="shared" ref="O509" si="121">IF(N509=0,0,N509+72)</f>
        <v>73</v>
      </c>
      <c r="P509" s="774">
        <f t="shared" ref="P509" si="122">O509</f>
        <v>73</v>
      </c>
      <c r="Q509" s="773">
        <f t="shared" ref="Q509" si="123">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8"/>
        <v>4</v>
      </c>
      <c r="D510" s="408"/>
      <c r="E510" s="465"/>
      <c r="F510" s="465"/>
      <c r="G510" s="408"/>
      <c r="H510" s="413"/>
      <c r="I510" s="429"/>
      <c r="J510" s="435" t="s">
        <v>152</v>
      </c>
      <c r="K510" s="435"/>
      <c r="L510" s="413"/>
      <c r="M510" s="413"/>
      <c r="N510" s="430">
        <v>4</v>
      </c>
      <c r="O510" s="773">
        <f t="shared" ref="O510:O515" si="124">IF(N510=0,0,N510+72)</f>
        <v>76</v>
      </c>
      <c r="P510" s="774">
        <f t="shared" ref="P510:P515" si="125">O510</f>
        <v>76</v>
      </c>
      <c r="Q510" s="773">
        <f t="shared" ref="Q510:Q515" si="126">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8"/>
        <v>4</v>
      </c>
      <c r="D511" s="408"/>
      <c r="E511" s="465"/>
      <c r="F511" s="465"/>
      <c r="G511" s="408"/>
      <c r="H511" s="413"/>
      <c r="I511" s="429"/>
      <c r="J511" s="435" t="s">
        <v>616</v>
      </c>
      <c r="K511" s="435"/>
      <c r="L511" s="413"/>
      <c r="M511" s="413"/>
      <c r="N511" s="430">
        <v>5</v>
      </c>
      <c r="O511" s="773">
        <f t="shared" si="124"/>
        <v>77</v>
      </c>
      <c r="P511" s="774">
        <f t="shared" si="125"/>
        <v>77</v>
      </c>
      <c r="Q511" s="773">
        <f t="shared" si="126"/>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8"/>
        <v>4</v>
      </c>
      <c r="D512" s="408"/>
      <c r="E512" s="465"/>
      <c r="F512" s="465"/>
      <c r="G512" s="408"/>
      <c r="H512" s="413"/>
      <c r="I512" s="429"/>
      <c r="J512" s="435" t="s">
        <v>617</v>
      </c>
      <c r="K512" s="435"/>
      <c r="L512" s="413"/>
      <c r="M512" s="413"/>
      <c r="N512" s="430">
        <v>5</v>
      </c>
      <c r="O512" s="773">
        <f t="shared" si="124"/>
        <v>77</v>
      </c>
      <c r="P512" s="774">
        <f t="shared" si="125"/>
        <v>77</v>
      </c>
      <c r="Q512" s="773">
        <f t="shared" si="126"/>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8"/>
        <v>4</v>
      </c>
      <c r="D513" s="408"/>
      <c r="E513" s="465"/>
      <c r="F513" s="465"/>
      <c r="G513" s="408"/>
      <c r="H513" s="413"/>
      <c r="I513" s="429"/>
      <c r="J513" s="435" t="s">
        <v>618</v>
      </c>
      <c r="K513" s="435"/>
      <c r="L513" s="413"/>
      <c r="M513" s="413"/>
      <c r="N513" s="430">
        <v>6</v>
      </c>
      <c r="O513" s="773">
        <f t="shared" si="124"/>
        <v>78</v>
      </c>
      <c r="P513" s="774">
        <f t="shared" si="125"/>
        <v>78</v>
      </c>
      <c r="Q513" s="773">
        <f t="shared" si="126"/>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8"/>
        <v>4</v>
      </c>
      <c r="D514" s="408"/>
      <c r="E514" s="465"/>
      <c r="F514" s="465"/>
      <c r="G514" s="408"/>
      <c r="H514" s="413"/>
      <c r="I514" s="429"/>
      <c r="J514" s="435" t="s">
        <v>619</v>
      </c>
      <c r="K514" s="435"/>
      <c r="L514" s="413"/>
      <c r="M514" s="413"/>
      <c r="N514" s="430">
        <v>6</v>
      </c>
      <c r="O514" s="773">
        <f t="shared" si="124"/>
        <v>78</v>
      </c>
      <c r="P514" s="774">
        <f t="shared" si="125"/>
        <v>78</v>
      </c>
      <c r="Q514" s="773">
        <f t="shared" si="126"/>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8"/>
        <v>4</v>
      </c>
      <c r="D515" s="408"/>
      <c r="E515" s="465"/>
      <c r="F515" s="465"/>
      <c r="G515" s="408"/>
      <c r="H515" s="413"/>
      <c r="I515" s="429"/>
      <c r="J515" s="435" t="s">
        <v>592</v>
      </c>
      <c r="K515" s="435"/>
      <c r="L515" s="413"/>
      <c r="M515" s="413"/>
      <c r="N515" s="430">
        <v>6</v>
      </c>
      <c r="O515" s="773">
        <f t="shared" si="124"/>
        <v>78</v>
      </c>
      <c r="P515" s="774">
        <f t="shared" si="125"/>
        <v>78</v>
      </c>
      <c r="Q515" s="773">
        <f t="shared" si="126"/>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8"/>
        <v>4</v>
      </c>
      <c r="D516" s="408"/>
      <c r="E516" s="465"/>
      <c r="F516" s="465"/>
      <c r="G516" s="408"/>
      <c r="H516" s="429"/>
      <c r="I516" s="429">
        <v>3</v>
      </c>
      <c r="J516" s="435" t="s">
        <v>916</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8"/>
        <v>4</v>
      </c>
      <c r="D517" s="408"/>
      <c r="E517" s="465"/>
      <c r="F517" s="465"/>
      <c r="G517" s="408"/>
      <c r="H517" s="413"/>
      <c r="I517" s="429"/>
      <c r="J517" s="435" t="s">
        <v>917</v>
      </c>
      <c r="K517" s="435"/>
      <c r="L517" s="413"/>
      <c r="M517" s="413"/>
      <c r="N517" s="430">
        <v>1</v>
      </c>
      <c r="O517" s="773">
        <f t="shared" ref="O517" si="127">IF(N517=0,0,N517+72)</f>
        <v>73</v>
      </c>
      <c r="P517" s="774">
        <f t="shared" ref="P517" si="128">O517</f>
        <v>73</v>
      </c>
      <c r="Q517" s="773">
        <f t="shared" ref="Q517" si="129">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8"/>
        <v>4</v>
      </c>
      <c r="D518" s="408"/>
      <c r="E518" s="465"/>
      <c r="F518" s="465"/>
      <c r="G518" s="408"/>
      <c r="H518" s="413"/>
      <c r="I518" s="429"/>
      <c r="J518" s="435" t="s">
        <v>152</v>
      </c>
      <c r="K518" s="435"/>
      <c r="L518" s="413"/>
      <c r="M518" s="413"/>
      <c r="N518" s="430">
        <v>7</v>
      </c>
      <c r="O518" s="773">
        <f t="shared" ref="O518:O523" si="130">IF(N518=0,0,N518+72)</f>
        <v>79</v>
      </c>
      <c r="P518" s="774">
        <f t="shared" ref="P518:P523" si="131">O518</f>
        <v>79</v>
      </c>
      <c r="Q518" s="773">
        <f t="shared" ref="Q518:Q523" si="132">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8"/>
        <v>4</v>
      </c>
      <c r="D519" s="408"/>
      <c r="E519" s="465"/>
      <c r="F519" s="465"/>
      <c r="G519" s="408"/>
      <c r="H519" s="413"/>
      <c r="I519" s="429"/>
      <c r="J519" s="435" t="s">
        <v>616</v>
      </c>
      <c r="K519" s="435"/>
      <c r="L519" s="413"/>
      <c r="M519" s="413"/>
      <c r="N519" s="430">
        <v>8</v>
      </c>
      <c r="O519" s="773">
        <f t="shared" si="130"/>
        <v>80</v>
      </c>
      <c r="P519" s="774">
        <f t="shared" si="131"/>
        <v>80</v>
      </c>
      <c r="Q519" s="773">
        <f t="shared" si="132"/>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8"/>
        <v>4</v>
      </c>
      <c r="D520" s="408"/>
      <c r="E520" s="465"/>
      <c r="F520" s="465"/>
      <c r="G520" s="408"/>
      <c r="H520" s="413"/>
      <c r="I520" s="429"/>
      <c r="J520" s="435" t="s">
        <v>617</v>
      </c>
      <c r="K520" s="435"/>
      <c r="L520" s="413"/>
      <c r="M520" s="413"/>
      <c r="N520" s="430">
        <v>8</v>
      </c>
      <c r="O520" s="773">
        <f t="shared" si="130"/>
        <v>80</v>
      </c>
      <c r="P520" s="774">
        <f t="shared" si="131"/>
        <v>80</v>
      </c>
      <c r="Q520" s="773">
        <f t="shared" si="132"/>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8"/>
        <v>4</v>
      </c>
      <c r="D521" s="408"/>
      <c r="E521" s="465"/>
      <c r="F521" s="465"/>
      <c r="G521" s="408"/>
      <c r="H521" s="413"/>
      <c r="I521" s="429"/>
      <c r="J521" s="435" t="s">
        <v>618</v>
      </c>
      <c r="K521" s="435"/>
      <c r="L521" s="413"/>
      <c r="M521" s="413"/>
      <c r="N521" s="430">
        <v>9</v>
      </c>
      <c r="O521" s="773">
        <f t="shared" si="130"/>
        <v>81</v>
      </c>
      <c r="P521" s="774">
        <f t="shared" si="131"/>
        <v>81</v>
      </c>
      <c r="Q521" s="773">
        <f t="shared" si="132"/>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8"/>
        <v>4</v>
      </c>
      <c r="D522" s="408"/>
      <c r="E522" s="465"/>
      <c r="F522" s="465"/>
      <c r="G522" s="408"/>
      <c r="H522" s="413"/>
      <c r="I522" s="429"/>
      <c r="J522" s="435" t="s">
        <v>619</v>
      </c>
      <c r="K522" s="435"/>
      <c r="L522" s="413"/>
      <c r="M522" s="413"/>
      <c r="N522" s="430">
        <v>9</v>
      </c>
      <c r="O522" s="773">
        <f t="shared" si="130"/>
        <v>81</v>
      </c>
      <c r="P522" s="774">
        <f t="shared" si="131"/>
        <v>81</v>
      </c>
      <c r="Q522" s="773">
        <f t="shared" si="132"/>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8"/>
        <v>4</v>
      </c>
      <c r="D523" s="408"/>
      <c r="E523" s="465"/>
      <c r="F523" s="465"/>
      <c r="G523" s="408"/>
      <c r="H523" s="413"/>
      <c r="I523" s="429"/>
      <c r="J523" s="435" t="s">
        <v>592</v>
      </c>
      <c r="K523" s="435"/>
      <c r="L523" s="413"/>
      <c r="M523" s="413"/>
      <c r="N523" s="430">
        <v>10</v>
      </c>
      <c r="O523" s="773">
        <f t="shared" si="130"/>
        <v>82</v>
      </c>
      <c r="P523" s="774">
        <f t="shared" si="131"/>
        <v>82</v>
      </c>
      <c r="Q523" s="773">
        <f t="shared" si="132"/>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8"/>
        <v>4</v>
      </c>
      <c r="D524" s="408"/>
      <c r="E524" s="465"/>
      <c r="F524" s="465"/>
      <c r="G524" s="408"/>
      <c r="H524" s="429"/>
      <c r="I524" s="429">
        <v>4</v>
      </c>
      <c r="J524" s="435" t="s">
        <v>916</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8"/>
        <v>4</v>
      </c>
      <c r="D525" s="408"/>
      <c r="E525" s="465"/>
      <c r="F525" s="465"/>
      <c r="G525" s="408"/>
      <c r="H525" s="413"/>
      <c r="I525" s="429"/>
      <c r="J525" s="435" t="s">
        <v>917</v>
      </c>
      <c r="K525" s="435"/>
      <c r="L525" s="413"/>
      <c r="M525" s="413"/>
      <c r="N525" s="430">
        <v>1</v>
      </c>
      <c r="O525" s="773">
        <f t="shared" ref="O525" si="133">IF(N525=0,0,N525+72)</f>
        <v>73</v>
      </c>
      <c r="P525" s="774">
        <f t="shared" ref="P525" si="134">O525</f>
        <v>73</v>
      </c>
      <c r="Q525" s="773">
        <f t="shared" ref="Q525" si="135">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8"/>
        <v>4</v>
      </c>
      <c r="D526" s="408"/>
      <c r="E526" s="465"/>
      <c r="F526" s="465"/>
      <c r="G526" s="408"/>
      <c r="H526" s="413"/>
      <c r="I526" s="429"/>
      <c r="J526" s="435" t="s">
        <v>152</v>
      </c>
      <c r="K526" s="435"/>
      <c r="L526" s="413"/>
      <c r="M526" s="413"/>
      <c r="N526" s="430">
        <v>11</v>
      </c>
      <c r="O526" s="773">
        <f t="shared" ref="O526:O531" si="136">IF(N526=0,0,N526+72)</f>
        <v>83</v>
      </c>
      <c r="P526" s="774">
        <f t="shared" ref="P526:P531" si="137">O526</f>
        <v>83</v>
      </c>
      <c r="Q526" s="773">
        <f t="shared" ref="Q526:Q531" si="138">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8"/>
        <v>4</v>
      </c>
      <c r="D527" s="408"/>
      <c r="E527" s="465"/>
      <c r="F527" s="465"/>
      <c r="G527" s="408"/>
      <c r="H527" s="413"/>
      <c r="I527" s="429"/>
      <c r="J527" s="435" t="s">
        <v>616</v>
      </c>
      <c r="K527" s="435"/>
      <c r="L527" s="413"/>
      <c r="M527" s="413"/>
      <c r="N527" s="430">
        <v>12</v>
      </c>
      <c r="O527" s="773">
        <f t="shared" si="136"/>
        <v>84</v>
      </c>
      <c r="P527" s="774">
        <f t="shared" si="137"/>
        <v>84</v>
      </c>
      <c r="Q527" s="773">
        <f t="shared" si="138"/>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8"/>
        <v>4</v>
      </c>
      <c r="D528" s="408"/>
      <c r="E528" s="465"/>
      <c r="F528" s="465"/>
      <c r="G528" s="408"/>
      <c r="H528" s="413"/>
      <c r="I528" s="429"/>
      <c r="J528" s="435" t="s">
        <v>617</v>
      </c>
      <c r="K528" s="435"/>
      <c r="L528" s="413"/>
      <c r="M528" s="413"/>
      <c r="N528" s="430">
        <v>12</v>
      </c>
      <c r="O528" s="773">
        <f t="shared" si="136"/>
        <v>84</v>
      </c>
      <c r="P528" s="774">
        <f t="shared" si="137"/>
        <v>84</v>
      </c>
      <c r="Q528" s="773">
        <f t="shared" si="138"/>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8"/>
        <v>4</v>
      </c>
      <c r="D529" s="408"/>
      <c r="E529" s="465"/>
      <c r="F529" s="465"/>
      <c r="G529" s="408"/>
      <c r="H529" s="413"/>
      <c r="I529" s="429"/>
      <c r="J529" s="435" t="s">
        <v>618</v>
      </c>
      <c r="K529" s="435"/>
      <c r="L529" s="413"/>
      <c r="M529" s="413"/>
      <c r="N529" s="430">
        <v>13</v>
      </c>
      <c r="O529" s="773">
        <f t="shared" si="136"/>
        <v>85</v>
      </c>
      <c r="P529" s="774">
        <f t="shared" si="137"/>
        <v>85</v>
      </c>
      <c r="Q529" s="773">
        <f t="shared" si="138"/>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8"/>
        <v>4</v>
      </c>
      <c r="D530" s="408"/>
      <c r="E530" s="465"/>
      <c r="F530" s="465"/>
      <c r="G530" s="408"/>
      <c r="H530" s="413"/>
      <c r="I530" s="429"/>
      <c r="J530" s="435" t="s">
        <v>619</v>
      </c>
      <c r="K530" s="435"/>
      <c r="L530" s="413"/>
      <c r="M530" s="413"/>
      <c r="N530" s="430">
        <v>13</v>
      </c>
      <c r="O530" s="773">
        <f t="shared" si="136"/>
        <v>85</v>
      </c>
      <c r="P530" s="774">
        <f t="shared" si="137"/>
        <v>85</v>
      </c>
      <c r="Q530" s="773">
        <f t="shared" si="138"/>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8"/>
        <v>4</v>
      </c>
      <c r="D531" s="408"/>
      <c r="E531" s="465"/>
      <c r="F531" s="465"/>
      <c r="G531" s="408"/>
      <c r="H531" s="413"/>
      <c r="I531" s="429"/>
      <c r="J531" s="435" t="s">
        <v>592</v>
      </c>
      <c r="K531" s="435"/>
      <c r="L531" s="413"/>
      <c r="M531" s="413"/>
      <c r="N531" s="430">
        <v>14</v>
      </c>
      <c r="O531" s="773">
        <f t="shared" si="136"/>
        <v>86</v>
      </c>
      <c r="P531" s="774">
        <f t="shared" si="137"/>
        <v>86</v>
      </c>
      <c r="Q531" s="773">
        <f t="shared" si="138"/>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610</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8"/>
        <v>4</v>
      </c>
      <c r="D533" s="408"/>
      <c r="E533" s="465"/>
      <c r="F533" s="465"/>
      <c r="G533" s="408"/>
      <c r="H533" s="413"/>
      <c r="I533" s="429"/>
      <c r="J533" s="435" t="s">
        <v>917</v>
      </c>
      <c r="K533" s="435"/>
      <c r="L533" s="413"/>
      <c r="M533" s="413"/>
      <c r="N533" s="776">
        <f t="shared" ref="N533:N539" si="139">IF(N493=0,0,N493+24)</f>
        <v>25</v>
      </c>
      <c r="O533" s="773">
        <f t="shared" ref="O533" si="140">IF(N533=0,0,N533+72)</f>
        <v>97</v>
      </c>
      <c r="P533" s="774">
        <f t="shared" ref="P533" si="141">O533</f>
        <v>97</v>
      </c>
      <c r="Q533" s="773">
        <f t="shared" ref="Q533" si="142">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3">INT($C$232)+4</f>
        <v>5</v>
      </c>
      <c r="D534" s="408"/>
      <c r="E534" s="465"/>
      <c r="F534" s="465"/>
      <c r="G534" s="408"/>
      <c r="H534" s="413"/>
      <c r="I534" s="429"/>
      <c r="J534" s="435" t="s">
        <v>152</v>
      </c>
      <c r="K534" s="435"/>
      <c r="L534" s="413"/>
      <c r="M534" s="413"/>
      <c r="N534" s="776">
        <f t="shared" si="139"/>
        <v>0</v>
      </c>
      <c r="O534" s="773">
        <f t="shared" ref="O534:O539" si="144">IF(N534=0,0,N534+72)</f>
        <v>0</v>
      </c>
      <c r="P534" s="774">
        <f t="shared" ref="P534:P539" si="145">O534</f>
        <v>0</v>
      </c>
      <c r="Q534" s="773">
        <f t="shared" ref="Q534:Q539" si="146">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3"/>
        <v>5</v>
      </c>
      <c r="D535" s="408"/>
      <c r="E535" s="465"/>
      <c r="F535" s="465"/>
      <c r="G535" s="408"/>
      <c r="H535" s="413"/>
      <c r="I535" s="429"/>
      <c r="J535" s="435" t="s">
        <v>616</v>
      </c>
      <c r="K535" s="435"/>
      <c r="L535" s="413"/>
      <c r="M535" s="413"/>
      <c r="N535" s="776">
        <f t="shared" si="139"/>
        <v>0</v>
      </c>
      <c r="O535" s="773">
        <f t="shared" si="144"/>
        <v>0</v>
      </c>
      <c r="P535" s="774">
        <f t="shared" si="145"/>
        <v>0</v>
      </c>
      <c r="Q535" s="773">
        <f t="shared" si="146"/>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3"/>
        <v>5</v>
      </c>
      <c r="D536" s="408"/>
      <c r="E536" s="465"/>
      <c r="F536" s="465"/>
      <c r="G536" s="408"/>
      <c r="H536" s="413"/>
      <c r="I536" s="429"/>
      <c r="J536" s="435" t="s">
        <v>617</v>
      </c>
      <c r="K536" s="435"/>
      <c r="L536" s="413"/>
      <c r="M536" s="413"/>
      <c r="N536" s="776">
        <f t="shared" si="139"/>
        <v>0</v>
      </c>
      <c r="O536" s="773">
        <f t="shared" si="144"/>
        <v>0</v>
      </c>
      <c r="P536" s="774">
        <f t="shared" si="145"/>
        <v>0</v>
      </c>
      <c r="Q536" s="773">
        <f t="shared" si="146"/>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3"/>
        <v>5</v>
      </c>
      <c r="D537" s="408"/>
      <c r="E537" s="465"/>
      <c r="F537" s="465"/>
      <c r="G537" s="408"/>
      <c r="H537" s="413"/>
      <c r="I537" s="429"/>
      <c r="J537" s="435" t="s">
        <v>618</v>
      </c>
      <c r="K537" s="435"/>
      <c r="L537" s="413"/>
      <c r="M537" s="413"/>
      <c r="N537" s="776">
        <f t="shared" si="139"/>
        <v>0</v>
      </c>
      <c r="O537" s="773">
        <f t="shared" si="144"/>
        <v>0</v>
      </c>
      <c r="P537" s="774">
        <f t="shared" si="145"/>
        <v>0</v>
      </c>
      <c r="Q537" s="773">
        <f t="shared" si="146"/>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3"/>
        <v>5</v>
      </c>
      <c r="D538" s="408"/>
      <c r="E538" s="465"/>
      <c r="F538" s="465"/>
      <c r="G538" s="408"/>
      <c r="H538" s="413"/>
      <c r="I538" s="429"/>
      <c r="J538" s="435" t="s">
        <v>619</v>
      </c>
      <c r="K538" s="435"/>
      <c r="L538" s="413"/>
      <c r="M538" s="413"/>
      <c r="N538" s="776">
        <f t="shared" si="139"/>
        <v>0</v>
      </c>
      <c r="O538" s="773">
        <f t="shared" si="144"/>
        <v>0</v>
      </c>
      <c r="P538" s="774">
        <f t="shared" si="145"/>
        <v>0</v>
      </c>
      <c r="Q538" s="773">
        <f t="shared" si="146"/>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3"/>
        <v>5</v>
      </c>
      <c r="D539" s="408"/>
      <c r="E539" s="465"/>
      <c r="F539" s="465"/>
      <c r="G539" s="408"/>
      <c r="H539" s="413"/>
      <c r="I539" s="429"/>
      <c r="J539" s="435" t="s">
        <v>592</v>
      </c>
      <c r="K539" s="435"/>
      <c r="L539" s="413"/>
      <c r="M539" s="413"/>
      <c r="N539" s="776">
        <f t="shared" si="139"/>
        <v>0</v>
      </c>
      <c r="O539" s="773">
        <f t="shared" si="144"/>
        <v>0</v>
      </c>
      <c r="P539" s="774">
        <f t="shared" si="145"/>
        <v>0</v>
      </c>
      <c r="Q539" s="773">
        <f t="shared" si="146"/>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3"/>
        <v>5</v>
      </c>
      <c r="D540" s="408"/>
      <c r="E540" s="465"/>
      <c r="F540" s="465"/>
      <c r="G540" s="408"/>
      <c r="H540" s="429"/>
      <c r="I540" s="429">
        <v>1</v>
      </c>
      <c r="J540" s="435" t="s">
        <v>610</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7">INT($C$232)+3</f>
        <v>4</v>
      </c>
      <c r="D541" s="408"/>
      <c r="E541" s="465"/>
      <c r="F541" s="465"/>
      <c r="G541" s="408"/>
      <c r="H541" s="413"/>
      <c r="I541" s="429"/>
      <c r="J541" s="435" t="s">
        <v>917</v>
      </c>
      <c r="K541" s="435"/>
      <c r="L541" s="413"/>
      <c r="M541" s="413"/>
      <c r="N541" s="776">
        <f t="shared" ref="N541:N547" si="148">IF(N501=0,0,N501+24)</f>
        <v>25</v>
      </c>
      <c r="O541" s="773">
        <f t="shared" ref="O541" si="149">IF(N541=0,0,N541+72)</f>
        <v>97</v>
      </c>
      <c r="P541" s="774">
        <f t="shared" ref="P541" si="150">O541</f>
        <v>97</v>
      </c>
      <c r="Q541" s="773">
        <f t="shared" ref="Q541" si="151">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3"/>
        <v>5</v>
      </c>
      <c r="D542" s="408"/>
      <c r="E542" s="465"/>
      <c r="F542" s="465"/>
      <c r="G542" s="408"/>
      <c r="H542" s="413"/>
      <c r="I542" s="429"/>
      <c r="J542" s="435" t="s">
        <v>152</v>
      </c>
      <c r="K542" s="435"/>
      <c r="L542" s="413"/>
      <c r="M542" s="413"/>
      <c r="N542" s="776">
        <f t="shared" si="148"/>
        <v>26</v>
      </c>
      <c r="O542" s="773">
        <f t="shared" ref="O542:O547" si="152">IF(N542=0,0,N542+72)</f>
        <v>98</v>
      </c>
      <c r="P542" s="774">
        <f t="shared" ref="P542:P547" si="153">O542</f>
        <v>98</v>
      </c>
      <c r="Q542" s="773">
        <f t="shared" ref="Q542:Q547" si="154">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3"/>
        <v>5</v>
      </c>
      <c r="D543" s="408"/>
      <c r="E543" s="465"/>
      <c r="F543" s="465"/>
      <c r="G543" s="408"/>
      <c r="H543" s="413"/>
      <c r="I543" s="429"/>
      <c r="J543" s="435" t="s">
        <v>616</v>
      </c>
      <c r="K543" s="435"/>
      <c r="L543" s="413"/>
      <c r="M543" s="413"/>
      <c r="N543" s="776">
        <f t="shared" si="148"/>
        <v>27</v>
      </c>
      <c r="O543" s="773">
        <f t="shared" si="152"/>
        <v>99</v>
      </c>
      <c r="P543" s="774">
        <f t="shared" si="153"/>
        <v>99</v>
      </c>
      <c r="Q543" s="773">
        <f t="shared" si="154"/>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3"/>
        <v>5</v>
      </c>
      <c r="D544" s="408"/>
      <c r="E544" s="465"/>
      <c r="F544" s="465"/>
      <c r="G544" s="408"/>
      <c r="H544" s="413"/>
      <c r="I544" s="429"/>
      <c r="J544" s="435" t="s">
        <v>617</v>
      </c>
      <c r="K544" s="435"/>
      <c r="L544" s="413"/>
      <c r="M544" s="413"/>
      <c r="N544" s="776">
        <f t="shared" si="148"/>
        <v>27</v>
      </c>
      <c r="O544" s="773">
        <f t="shared" si="152"/>
        <v>99</v>
      </c>
      <c r="P544" s="774">
        <f t="shared" si="153"/>
        <v>99</v>
      </c>
      <c r="Q544" s="773">
        <f t="shared" si="154"/>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3"/>
        <v>5</v>
      </c>
      <c r="D545" s="408"/>
      <c r="E545" s="465"/>
      <c r="F545" s="465"/>
      <c r="G545" s="408"/>
      <c r="H545" s="413"/>
      <c r="I545" s="429"/>
      <c r="J545" s="435" t="s">
        <v>618</v>
      </c>
      <c r="K545" s="435"/>
      <c r="L545" s="413"/>
      <c r="M545" s="413"/>
      <c r="N545" s="776">
        <f t="shared" si="148"/>
        <v>27</v>
      </c>
      <c r="O545" s="773">
        <f t="shared" si="152"/>
        <v>99</v>
      </c>
      <c r="P545" s="774">
        <f t="shared" si="153"/>
        <v>99</v>
      </c>
      <c r="Q545" s="773">
        <f t="shared" si="154"/>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3"/>
        <v>5</v>
      </c>
      <c r="D546" s="408"/>
      <c r="E546" s="465"/>
      <c r="F546" s="465"/>
      <c r="G546" s="408"/>
      <c r="H546" s="413"/>
      <c r="I546" s="429"/>
      <c r="J546" s="435" t="s">
        <v>619</v>
      </c>
      <c r="K546" s="435"/>
      <c r="L546" s="413"/>
      <c r="M546" s="413"/>
      <c r="N546" s="776">
        <f t="shared" si="148"/>
        <v>27</v>
      </c>
      <c r="O546" s="773">
        <f t="shared" si="152"/>
        <v>99</v>
      </c>
      <c r="P546" s="774">
        <f t="shared" si="153"/>
        <v>99</v>
      </c>
      <c r="Q546" s="773">
        <f t="shared" si="154"/>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3"/>
        <v>5</v>
      </c>
      <c r="D547" s="408"/>
      <c r="E547" s="465"/>
      <c r="F547" s="465"/>
      <c r="G547" s="408"/>
      <c r="H547" s="413"/>
      <c r="I547" s="429"/>
      <c r="J547" s="435" t="s">
        <v>592</v>
      </c>
      <c r="K547" s="435"/>
      <c r="L547" s="413"/>
      <c r="M547" s="413"/>
      <c r="N547" s="776">
        <f t="shared" si="148"/>
        <v>27</v>
      </c>
      <c r="O547" s="773">
        <f t="shared" si="152"/>
        <v>99</v>
      </c>
      <c r="P547" s="774">
        <f t="shared" si="153"/>
        <v>99</v>
      </c>
      <c r="Q547" s="773">
        <f t="shared" si="154"/>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3"/>
        <v>5</v>
      </c>
      <c r="D548" s="408"/>
      <c r="E548" s="465"/>
      <c r="F548" s="465"/>
      <c r="G548" s="408"/>
      <c r="H548" s="429"/>
      <c r="I548" s="429">
        <v>2</v>
      </c>
      <c r="J548" s="435" t="s">
        <v>610</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5">INT($C$232)+3</f>
        <v>4</v>
      </c>
      <c r="D549" s="408"/>
      <c r="E549" s="465"/>
      <c r="F549" s="465"/>
      <c r="G549" s="408"/>
      <c r="H549" s="413"/>
      <c r="I549" s="429"/>
      <c r="J549" s="435" t="s">
        <v>917</v>
      </c>
      <c r="K549" s="435"/>
      <c r="L549" s="413"/>
      <c r="M549" s="413"/>
      <c r="N549" s="776">
        <f t="shared" ref="N549:N555" si="156">IF(N509=0,0,N509+24)</f>
        <v>25</v>
      </c>
      <c r="O549" s="773">
        <f t="shared" ref="O549" si="157">IF(N549=0,0,N549+72)</f>
        <v>97</v>
      </c>
      <c r="P549" s="774">
        <f t="shared" ref="P549" si="158">O549</f>
        <v>97</v>
      </c>
      <c r="Q549" s="773">
        <f t="shared" ref="Q549" si="159">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3"/>
        <v>5</v>
      </c>
      <c r="D550" s="408"/>
      <c r="E550" s="465"/>
      <c r="F550" s="465"/>
      <c r="G550" s="408"/>
      <c r="H550" s="413"/>
      <c r="I550" s="429"/>
      <c r="J550" s="435" t="s">
        <v>152</v>
      </c>
      <c r="K550" s="435"/>
      <c r="L550" s="413"/>
      <c r="M550" s="413"/>
      <c r="N550" s="776">
        <f t="shared" si="156"/>
        <v>28</v>
      </c>
      <c r="O550" s="773">
        <f t="shared" ref="O550:O555" si="160">IF(N550=0,0,N550+72)</f>
        <v>100</v>
      </c>
      <c r="P550" s="774">
        <f t="shared" ref="P550:P555" si="161">O550</f>
        <v>100</v>
      </c>
      <c r="Q550" s="773">
        <f t="shared" ref="Q550:Q555" si="162">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3"/>
        <v>5</v>
      </c>
      <c r="D551" s="408"/>
      <c r="E551" s="465"/>
      <c r="F551" s="465"/>
      <c r="G551" s="408"/>
      <c r="H551" s="413"/>
      <c r="I551" s="429"/>
      <c r="J551" s="435" t="s">
        <v>616</v>
      </c>
      <c r="K551" s="435"/>
      <c r="L551" s="413"/>
      <c r="M551" s="413"/>
      <c r="N551" s="776">
        <f t="shared" si="156"/>
        <v>29</v>
      </c>
      <c r="O551" s="773">
        <f t="shared" si="160"/>
        <v>101</v>
      </c>
      <c r="P551" s="774">
        <f t="shared" si="161"/>
        <v>101</v>
      </c>
      <c r="Q551" s="773">
        <f t="shared" si="162"/>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3"/>
        <v>5</v>
      </c>
      <c r="D552" s="408"/>
      <c r="E552" s="465"/>
      <c r="F552" s="465"/>
      <c r="G552" s="408"/>
      <c r="H552" s="413"/>
      <c r="I552" s="429"/>
      <c r="J552" s="435" t="s">
        <v>617</v>
      </c>
      <c r="K552" s="435"/>
      <c r="L552" s="413"/>
      <c r="M552" s="413"/>
      <c r="N552" s="776">
        <f t="shared" si="156"/>
        <v>29</v>
      </c>
      <c r="O552" s="773">
        <f t="shared" si="160"/>
        <v>101</v>
      </c>
      <c r="P552" s="774">
        <f t="shared" si="161"/>
        <v>101</v>
      </c>
      <c r="Q552" s="773">
        <f t="shared" si="162"/>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3"/>
        <v>5</v>
      </c>
      <c r="D553" s="408"/>
      <c r="E553" s="465"/>
      <c r="F553" s="465"/>
      <c r="G553" s="408"/>
      <c r="H553" s="413"/>
      <c r="I553" s="429"/>
      <c r="J553" s="435" t="s">
        <v>618</v>
      </c>
      <c r="K553" s="435"/>
      <c r="L553" s="413"/>
      <c r="M553" s="413"/>
      <c r="N553" s="776">
        <f t="shared" si="156"/>
        <v>30</v>
      </c>
      <c r="O553" s="773">
        <f t="shared" si="160"/>
        <v>102</v>
      </c>
      <c r="P553" s="774">
        <f t="shared" si="161"/>
        <v>102</v>
      </c>
      <c r="Q553" s="773">
        <f t="shared" si="162"/>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3"/>
        <v>5</v>
      </c>
      <c r="D554" s="408"/>
      <c r="E554" s="465"/>
      <c r="F554" s="465"/>
      <c r="G554" s="408"/>
      <c r="H554" s="413"/>
      <c r="I554" s="429"/>
      <c r="J554" s="435" t="s">
        <v>619</v>
      </c>
      <c r="K554" s="435"/>
      <c r="L554" s="413"/>
      <c r="M554" s="413"/>
      <c r="N554" s="776">
        <f t="shared" si="156"/>
        <v>30</v>
      </c>
      <c r="O554" s="773">
        <f t="shared" si="160"/>
        <v>102</v>
      </c>
      <c r="P554" s="774">
        <f t="shared" si="161"/>
        <v>102</v>
      </c>
      <c r="Q554" s="773">
        <f t="shared" si="162"/>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3"/>
        <v>5</v>
      </c>
      <c r="D555" s="408"/>
      <c r="E555" s="465"/>
      <c r="F555" s="465"/>
      <c r="G555" s="408"/>
      <c r="H555" s="413"/>
      <c r="I555" s="429"/>
      <c r="J555" s="435" t="s">
        <v>592</v>
      </c>
      <c r="K555" s="435"/>
      <c r="L555" s="413"/>
      <c r="M555" s="413"/>
      <c r="N555" s="776">
        <f t="shared" si="156"/>
        <v>30</v>
      </c>
      <c r="O555" s="773">
        <f t="shared" si="160"/>
        <v>102</v>
      </c>
      <c r="P555" s="774">
        <f t="shared" si="161"/>
        <v>102</v>
      </c>
      <c r="Q555" s="773">
        <f t="shared" si="162"/>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3"/>
        <v>5</v>
      </c>
      <c r="D556" s="408"/>
      <c r="E556" s="465"/>
      <c r="F556" s="465"/>
      <c r="G556" s="408"/>
      <c r="H556" s="429"/>
      <c r="I556" s="429">
        <v>3</v>
      </c>
      <c r="J556" s="435" t="s">
        <v>610</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3">INT($C$232)+3</f>
        <v>4</v>
      </c>
      <c r="D557" s="408"/>
      <c r="E557" s="465"/>
      <c r="F557" s="465"/>
      <c r="G557" s="408"/>
      <c r="H557" s="413"/>
      <c r="I557" s="429"/>
      <c r="J557" s="435" t="s">
        <v>917</v>
      </c>
      <c r="K557" s="435"/>
      <c r="L557" s="413"/>
      <c r="M557" s="413"/>
      <c r="N557" s="776">
        <f t="shared" ref="N557:N563" si="164">IF(N517=0,0,N517+24)</f>
        <v>25</v>
      </c>
      <c r="O557" s="773">
        <f t="shared" ref="O557" si="165">IF(N557=0,0,N557+72)</f>
        <v>97</v>
      </c>
      <c r="P557" s="774">
        <f t="shared" ref="P557" si="166">O557</f>
        <v>97</v>
      </c>
      <c r="Q557" s="773">
        <f t="shared" ref="Q557" si="167">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3"/>
        <v>5</v>
      </c>
      <c r="D558" s="408"/>
      <c r="E558" s="465"/>
      <c r="F558" s="465"/>
      <c r="G558" s="408"/>
      <c r="H558" s="413"/>
      <c r="I558" s="429"/>
      <c r="J558" s="435" t="s">
        <v>152</v>
      </c>
      <c r="K558" s="435"/>
      <c r="L558" s="413"/>
      <c r="M558" s="413"/>
      <c r="N558" s="776">
        <f t="shared" si="164"/>
        <v>31</v>
      </c>
      <c r="O558" s="773">
        <f t="shared" ref="O558:O563" si="168">IF(N558=0,0,N558+72)</f>
        <v>103</v>
      </c>
      <c r="P558" s="774">
        <f t="shared" ref="P558:P571" si="169">O558</f>
        <v>103</v>
      </c>
      <c r="Q558" s="773">
        <f t="shared" ref="Q558:Q563" si="170">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3"/>
        <v>5</v>
      </c>
      <c r="D559" s="408"/>
      <c r="E559" s="465"/>
      <c r="F559" s="465"/>
      <c r="G559" s="408"/>
      <c r="H559" s="413"/>
      <c r="I559" s="429"/>
      <c r="J559" s="435" t="s">
        <v>616</v>
      </c>
      <c r="K559" s="435"/>
      <c r="L559" s="413"/>
      <c r="M559" s="413"/>
      <c r="N559" s="776">
        <f t="shared" si="164"/>
        <v>32</v>
      </c>
      <c r="O559" s="773">
        <f t="shared" si="168"/>
        <v>104</v>
      </c>
      <c r="P559" s="774">
        <f t="shared" si="169"/>
        <v>104</v>
      </c>
      <c r="Q559" s="773">
        <f t="shared" si="170"/>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3"/>
        <v>5</v>
      </c>
      <c r="D560" s="408"/>
      <c r="E560" s="465"/>
      <c r="F560" s="465"/>
      <c r="G560" s="408"/>
      <c r="H560" s="413"/>
      <c r="I560" s="429"/>
      <c r="J560" s="435" t="s">
        <v>617</v>
      </c>
      <c r="K560" s="435"/>
      <c r="L560" s="413"/>
      <c r="M560" s="413"/>
      <c r="N560" s="776">
        <f t="shared" si="164"/>
        <v>32</v>
      </c>
      <c r="O560" s="773">
        <f t="shared" si="168"/>
        <v>104</v>
      </c>
      <c r="P560" s="774">
        <f t="shared" si="169"/>
        <v>104</v>
      </c>
      <c r="Q560" s="773">
        <f t="shared" si="170"/>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3"/>
        <v>5</v>
      </c>
      <c r="D561" s="408"/>
      <c r="E561" s="465"/>
      <c r="F561" s="465"/>
      <c r="G561" s="408"/>
      <c r="H561" s="413"/>
      <c r="I561" s="429"/>
      <c r="J561" s="435" t="s">
        <v>618</v>
      </c>
      <c r="K561" s="435"/>
      <c r="L561" s="413"/>
      <c r="M561" s="413"/>
      <c r="N561" s="776">
        <f t="shared" si="164"/>
        <v>33</v>
      </c>
      <c r="O561" s="773">
        <f t="shared" si="168"/>
        <v>105</v>
      </c>
      <c r="P561" s="774">
        <f t="shared" si="169"/>
        <v>105</v>
      </c>
      <c r="Q561" s="773">
        <f t="shared" si="170"/>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3"/>
        <v>5</v>
      </c>
      <c r="D562" s="408"/>
      <c r="E562" s="465"/>
      <c r="F562" s="465"/>
      <c r="G562" s="408"/>
      <c r="H562" s="413"/>
      <c r="I562" s="429"/>
      <c r="J562" s="435" t="s">
        <v>619</v>
      </c>
      <c r="K562" s="435"/>
      <c r="L562" s="413"/>
      <c r="M562" s="413"/>
      <c r="N562" s="776">
        <f t="shared" si="164"/>
        <v>33</v>
      </c>
      <c r="O562" s="773">
        <f t="shared" si="168"/>
        <v>105</v>
      </c>
      <c r="P562" s="774">
        <f t="shared" si="169"/>
        <v>105</v>
      </c>
      <c r="Q562" s="773">
        <f t="shared" si="170"/>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3"/>
        <v>5</v>
      </c>
      <c r="D563" s="408"/>
      <c r="E563" s="465"/>
      <c r="F563" s="465"/>
      <c r="G563" s="408"/>
      <c r="H563" s="413"/>
      <c r="I563" s="429"/>
      <c r="J563" s="435" t="s">
        <v>592</v>
      </c>
      <c r="K563" s="435"/>
      <c r="L563" s="413"/>
      <c r="M563" s="413"/>
      <c r="N563" s="776">
        <f t="shared" si="164"/>
        <v>34</v>
      </c>
      <c r="O563" s="773">
        <f t="shared" si="168"/>
        <v>106</v>
      </c>
      <c r="P563" s="774">
        <f t="shared" si="169"/>
        <v>106</v>
      </c>
      <c r="Q563" s="773">
        <f t="shared" si="170"/>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3"/>
        <v>5</v>
      </c>
      <c r="D564" s="408"/>
      <c r="E564" s="465"/>
      <c r="F564" s="465"/>
      <c r="G564" s="408"/>
      <c r="H564" s="429"/>
      <c r="I564" s="429">
        <v>4</v>
      </c>
      <c r="J564" s="435" t="s">
        <v>610</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71">INT($C$232)+3</f>
        <v>4</v>
      </c>
      <c r="D565" s="408"/>
      <c r="E565" s="465"/>
      <c r="F565" s="465"/>
      <c r="G565" s="408"/>
      <c r="H565" s="413"/>
      <c r="I565" s="429"/>
      <c r="J565" s="435" t="s">
        <v>917</v>
      </c>
      <c r="K565" s="435"/>
      <c r="L565" s="413"/>
      <c r="M565" s="413"/>
      <c r="N565" s="776">
        <f t="shared" ref="N565:N571" si="172">IF(N525=0,0,N525+24)</f>
        <v>25</v>
      </c>
      <c r="O565" s="773">
        <f t="shared" ref="O565" si="173">IF(N565=0,0,N565+72)</f>
        <v>97</v>
      </c>
      <c r="P565" s="774">
        <f t="shared" ref="P565" si="174">O565</f>
        <v>97</v>
      </c>
      <c r="Q565" s="773">
        <f t="shared" ref="Q565" si="175">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3"/>
        <v>5</v>
      </c>
      <c r="D566" s="408"/>
      <c r="E566" s="465"/>
      <c r="F566" s="465"/>
      <c r="G566" s="408"/>
      <c r="H566" s="413"/>
      <c r="I566" s="429"/>
      <c r="J566" s="435" t="s">
        <v>152</v>
      </c>
      <c r="K566" s="435"/>
      <c r="L566" s="413"/>
      <c r="M566" s="413"/>
      <c r="N566" s="776">
        <f t="shared" si="172"/>
        <v>35</v>
      </c>
      <c r="O566" s="773">
        <f t="shared" ref="O566:O571" si="176">IF(N566=0,0,N566+72)</f>
        <v>107</v>
      </c>
      <c r="P566" s="774">
        <f t="shared" si="169"/>
        <v>107</v>
      </c>
      <c r="Q566" s="773">
        <f t="shared" ref="Q566:Q571" si="177">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3"/>
        <v>5</v>
      </c>
      <c r="D567" s="408"/>
      <c r="E567" s="465"/>
      <c r="F567" s="465"/>
      <c r="G567" s="408"/>
      <c r="H567" s="413"/>
      <c r="I567" s="429"/>
      <c r="J567" s="435" t="s">
        <v>616</v>
      </c>
      <c r="K567" s="435"/>
      <c r="L567" s="413"/>
      <c r="M567" s="413"/>
      <c r="N567" s="776">
        <f t="shared" si="172"/>
        <v>36</v>
      </c>
      <c r="O567" s="773">
        <f t="shared" si="176"/>
        <v>108</v>
      </c>
      <c r="P567" s="774">
        <f t="shared" si="169"/>
        <v>108</v>
      </c>
      <c r="Q567" s="773">
        <f t="shared" si="177"/>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3"/>
        <v>5</v>
      </c>
      <c r="D568" s="408"/>
      <c r="E568" s="465"/>
      <c r="F568" s="465"/>
      <c r="G568" s="408"/>
      <c r="H568" s="413"/>
      <c r="I568" s="429"/>
      <c r="J568" s="435" t="s">
        <v>617</v>
      </c>
      <c r="K568" s="435"/>
      <c r="L568" s="413"/>
      <c r="M568" s="413"/>
      <c r="N568" s="776">
        <f t="shared" si="172"/>
        <v>36</v>
      </c>
      <c r="O568" s="773">
        <f t="shared" si="176"/>
        <v>108</v>
      </c>
      <c r="P568" s="774">
        <f t="shared" si="169"/>
        <v>108</v>
      </c>
      <c r="Q568" s="773">
        <f t="shared" si="177"/>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3"/>
        <v>5</v>
      </c>
      <c r="D569" s="408"/>
      <c r="E569" s="465"/>
      <c r="F569" s="465"/>
      <c r="G569" s="408"/>
      <c r="H569" s="413"/>
      <c r="I569" s="429"/>
      <c r="J569" s="435" t="s">
        <v>618</v>
      </c>
      <c r="K569" s="435"/>
      <c r="L569" s="413"/>
      <c r="M569" s="413"/>
      <c r="N569" s="776">
        <f t="shared" si="172"/>
        <v>37</v>
      </c>
      <c r="O569" s="773">
        <f t="shared" si="176"/>
        <v>109</v>
      </c>
      <c r="P569" s="774">
        <f t="shared" si="169"/>
        <v>109</v>
      </c>
      <c r="Q569" s="773">
        <f t="shared" si="177"/>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3"/>
        <v>5</v>
      </c>
      <c r="D570" s="408"/>
      <c r="E570" s="465"/>
      <c r="F570" s="465"/>
      <c r="G570" s="408"/>
      <c r="H570" s="413"/>
      <c r="I570" s="429"/>
      <c r="J570" s="435" t="s">
        <v>619</v>
      </c>
      <c r="K570" s="435"/>
      <c r="L570" s="413"/>
      <c r="M570" s="413"/>
      <c r="N570" s="776">
        <f t="shared" si="172"/>
        <v>37</v>
      </c>
      <c r="O570" s="773">
        <f t="shared" si="176"/>
        <v>109</v>
      </c>
      <c r="P570" s="774">
        <f t="shared" si="169"/>
        <v>109</v>
      </c>
      <c r="Q570" s="773">
        <f t="shared" si="177"/>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3"/>
        <v>5</v>
      </c>
      <c r="D571" s="408"/>
      <c r="E571" s="465"/>
      <c r="F571" s="465"/>
      <c r="G571" s="408"/>
      <c r="H571" s="413"/>
      <c r="I571" s="429"/>
      <c r="J571" s="435" t="s">
        <v>592</v>
      </c>
      <c r="K571" s="435"/>
      <c r="L571" s="413"/>
      <c r="M571" s="413"/>
      <c r="N571" s="776">
        <f t="shared" si="172"/>
        <v>38</v>
      </c>
      <c r="O571" s="773">
        <f t="shared" si="176"/>
        <v>110</v>
      </c>
      <c r="P571" s="774">
        <f t="shared" si="169"/>
        <v>110</v>
      </c>
      <c r="Q571" s="773">
        <f t="shared" si="177"/>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3"/>
        <v>5</v>
      </c>
      <c r="D572" s="408"/>
      <c r="E572" s="465"/>
      <c r="F572" s="465"/>
      <c r="G572" s="408"/>
      <c r="H572" s="429" t="str">
        <f>H$253</f>
        <v>Spr</v>
      </c>
      <c r="I572" s="429">
        <v>0</v>
      </c>
      <c r="J572" s="435" t="s">
        <v>610</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8">INT($C$232)+3</f>
        <v>4</v>
      </c>
      <c r="D573" s="408"/>
      <c r="E573" s="465"/>
      <c r="F573" s="465"/>
      <c r="G573" s="408"/>
      <c r="H573" s="413"/>
      <c r="I573" s="429"/>
      <c r="J573" s="435" t="s">
        <v>917</v>
      </c>
      <c r="K573" s="435"/>
      <c r="L573" s="413"/>
      <c r="M573" s="413"/>
      <c r="N573" s="776">
        <f t="shared" ref="N573:N579" si="179">IF(N533=0,0,N533+24)</f>
        <v>49</v>
      </c>
      <c r="O573" s="773">
        <f t="shared" ref="O573" si="180">IF(N573=0,0,N573+72)</f>
        <v>121</v>
      </c>
      <c r="P573" s="774">
        <f t="shared" ref="P573" si="181">O573</f>
        <v>121</v>
      </c>
      <c r="Q573" s="773">
        <f t="shared" ref="Q573" si="182">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3"/>
        <v>5</v>
      </c>
      <c r="D574" s="408"/>
      <c r="E574" s="465"/>
      <c r="F574" s="465"/>
      <c r="G574" s="408"/>
      <c r="H574" s="413"/>
      <c r="I574" s="429"/>
      <c r="J574" s="435" t="s">
        <v>152</v>
      </c>
      <c r="K574" s="435"/>
      <c r="L574" s="413"/>
      <c r="M574" s="413"/>
      <c r="N574" s="776">
        <f t="shared" si="179"/>
        <v>0</v>
      </c>
      <c r="O574" s="773">
        <f t="shared" ref="O574:O579" si="183">IF(N574=0,0,N574+72)</f>
        <v>0</v>
      </c>
      <c r="P574" s="774">
        <f t="shared" ref="P574:P579" si="184">O574</f>
        <v>0</v>
      </c>
      <c r="Q574" s="773">
        <f t="shared" ref="Q574:Q579" si="185">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3"/>
        <v>5</v>
      </c>
      <c r="D575" s="408"/>
      <c r="E575" s="465"/>
      <c r="F575" s="465"/>
      <c r="G575" s="408"/>
      <c r="H575" s="413"/>
      <c r="I575" s="429"/>
      <c r="J575" s="435" t="s">
        <v>616</v>
      </c>
      <c r="K575" s="435"/>
      <c r="L575" s="413"/>
      <c r="M575" s="413"/>
      <c r="N575" s="776">
        <f t="shared" si="179"/>
        <v>0</v>
      </c>
      <c r="O575" s="773">
        <f t="shared" si="183"/>
        <v>0</v>
      </c>
      <c r="P575" s="774">
        <f t="shared" si="184"/>
        <v>0</v>
      </c>
      <c r="Q575" s="773">
        <f t="shared" si="185"/>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3"/>
        <v>5</v>
      </c>
      <c r="D576" s="408"/>
      <c r="E576" s="465"/>
      <c r="F576" s="465"/>
      <c r="G576" s="408"/>
      <c r="H576" s="413"/>
      <c r="I576" s="429"/>
      <c r="J576" s="435" t="s">
        <v>617</v>
      </c>
      <c r="K576" s="435"/>
      <c r="L576" s="413"/>
      <c r="M576" s="413"/>
      <c r="N576" s="776">
        <f t="shared" si="179"/>
        <v>0</v>
      </c>
      <c r="O576" s="773">
        <f t="shared" si="183"/>
        <v>0</v>
      </c>
      <c r="P576" s="774">
        <f t="shared" si="184"/>
        <v>0</v>
      </c>
      <c r="Q576" s="773">
        <f t="shared" si="185"/>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3"/>
        <v>5</v>
      </c>
      <c r="D577" s="408"/>
      <c r="E577" s="465"/>
      <c r="F577" s="465"/>
      <c r="G577" s="408"/>
      <c r="H577" s="413"/>
      <c r="I577" s="429"/>
      <c r="J577" s="435" t="s">
        <v>618</v>
      </c>
      <c r="K577" s="435"/>
      <c r="L577" s="413"/>
      <c r="M577" s="413"/>
      <c r="N577" s="776">
        <f t="shared" si="179"/>
        <v>0</v>
      </c>
      <c r="O577" s="773">
        <f t="shared" si="183"/>
        <v>0</v>
      </c>
      <c r="P577" s="774">
        <f t="shared" si="184"/>
        <v>0</v>
      </c>
      <c r="Q577" s="773">
        <f t="shared" si="185"/>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3"/>
        <v>5</v>
      </c>
      <c r="D578" s="408"/>
      <c r="E578" s="465"/>
      <c r="F578" s="465"/>
      <c r="G578" s="408"/>
      <c r="H578" s="413"/>
      <c r="I578" s="429"/>
      <c r="J578" s="435" t="s">
        <v>619</v>
      </c>
      <c r="K578" s="435"/>
      <c r="L578" s="413"/>
      <c r="M578" s="413"/>
      <c r="N578" s="776">
        <f t="shared" si="179"/>
        <v>0</v>
      </c>
      <c r="O578" s="773">
        <f t="shared" si="183"/>
        <v>0</v>
      </c>
      <c r="P578" s="774">
        <f t="shared" si="184"/>
        <v>0</v>
      </c>
      <c r="Q578" s="773">
        <f t="shared" si="185"/>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3"/>
        <v>5</v>
      </c>
      <c r="D579" s="408"/>
      <c r="E579" s="465"/>
      <c r="F579" s="465"/>
      <c r="G579" s="408"/>
      <c r="H579" s="413"/>
      <c r="I579" s="429"/>
      <c r="J579" s="435" t="s">
        <v>592</v>
      </c>
      <c r="K579" s="435"/>
      <c r="L579" s="413"/>
      <c r="M579" s="413"/>
      <c r="N579" s="776">
        <f t="shared" si="179"/>
        <v>0</v>
      </c>
      <c r="O579" s="773">
        <f t="shared" si="183"/>
        <v>0</v>
      </c>
      <c r="P579" s="774">
        <f t="shared" si="184"/>
        <v>0</v>
      </c>
      <c r="Q579" s="773">
        <f t="shared" si="185"/>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3"/>
        <v>5</v>
      </c>
      <c r="D580" s="408"/>
      <c r="E580" s="465"/>
      <c r="F580" s="465"/>
      <c r="G580" s="408"/>
      <c r="H580" s="429"/>
      <c r="I580" s="429">
        <v>1</v>
      </c>
      <c r="J580" s="435" t="s">
        <v>610</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6">INT($C$232)+3</f>
        <v>4</v>
      </c>
      <c r="D581" s="408"/>
      <c r="E581" s="465"/>
      <c r="F581" s="465"/>
      <c r="G581" s="408"/>
      <c r="H581" s="413"/>
      <c r="I581" s="429"/>
      <c r="J581" s="435" t="s">
        <v>917</v>
      </c>
      <c r="K581" s="435"/>
      <c r="L581" s="413"/>
      <c r="M581" s="413"/>
      <c r="N581" s="776">
        <f t="shared" ref="N581:N587" si="187">IF(N541=0,0,N541+24)</f>
        <v>49</v>
      </c>
      <c r="O581" s="773">
        <f t="shared" ref="O581" si="188">IF(N581=0,0,N581+72)</f>
        <v>121</v>
      </c>
      <c r="P581" s="774">
        <f t="shared" ref="P581" si="189">O581</f>
        <v>121</v>
      </c>
      <c r="Q581" s="773">
        <f t="shared" ref="Q581" si="190">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3"/>
        <v>5</v>
      </c>
      <c r="D582" s="408"/>
      <c r="E582" s="465"/>
      <c r="F582" s="465"/>
      <c r="G582" s="408"/>
      <c r="H582" s="413"/>
      <c r="I582" s="429"/>
      <c r="J582" s="435" t="s">
        <v>152</v>
      </c>
      <c r="K582" s="435"/>
      <c r="L582" s="413"/>
      <c r="M582" s="413"/>
      <c r="N582" s="776">
        <f t="shared" si="187"/>
        <v>50</v>
      </c>
      <c r="O582" s="773">
        <f t="shared" ref="O582:O587" si="191">IF(N582=0,0,N582+72)</f>
        <v>122</v>
      </c>
      <c r="P582" s="774">
        <f t="shared" ref="P582:P587" si="192">O582</f>
        <v>122</v>
      </c>
      <c r="Q582" s="773">
        <f t="shared" ref="Q582:Q587" si="193">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3"/>
        <v>5</v>
      </c>
      <c r="D583" s="408"/>
      <c r="E583" s="465"/>
      <c r="F583" s="465"/>
      <c r="G583" s="408"/>
      <c r="H583" s="413"/>
      <c r="I583" s="429"/>
      <c r="J583" s="435" t="s">
        <v>616</v>
      </c>
      <c r="K583" s="435"/>
      <c r="L583" s="413"/>
      <c r="M583" s="413"/>
      <c r="N583" s="776">
        <f t="shared" si="187"/>
        <v>51</v>
      </c>
      <c r="O583" s="773">
        <f t="shared" si="191"/>
        <v>123</v>
      </c>
      <c r="P583" s="774">
        <f t="shared" si="192"/>
        <v>123</v>
      </c>
      <c r="Q583" s="773">
        <f t="shared" si="193"/>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3"/>
        <v>5</v>
      </c>
      <c r="D584" s="408"/>
      <c r="E584" s="465"/>
      <c r="F584" s="465"/>
      <c r="G584" s="408"/>
      <c r="H584" s="413"/>
      <c r="I584" s="429"/>
      <c r="J584" s="435" t="s">
        <v>617</v>
      </c>
      <c r="K584" s="435"/>
      <c r="L584" s="413"/>
      <c r="M584" s="413"/>
      <c r="N584" s="776">
        <f t="shared" si="187"/>
        <v>51</v>
      </c>
      <c r="O584" s="773">
        <f t="shared" si="191"/>
        <v>123</v>
      </c>
      <c r="P584" s="774">
        <f t="shared" si="192"/>
        <v>123</v>
      </c>
      <c r="Q584" s="773">
        <f t="shared" si="193"/>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3"/>
        <v>5</v>
      </c>
      <c r="D585" s="408"/>
      <c r="E585" s="465"/>
      <c r="F585" s="465"/>
      <c r="G585" s="408"/>
      <c r="H585" s="413"/>
      <c r="I585" s="429"/>
      <c r="J585" s="435" t="s">
        <v>618</v>
      </c>
      <c r="K585" s="435"/>
      <c r="L585" s="413"/>
      <c r="M585" s="413"/>
      <c r="N585" s="776">
        <f t="shared" si="187"/>
        <v>51</v>
      </c>
      <c r="O585" s="773">
        <f t="shared" si="191"/>
        <v>123</v>
      </c>
      <c r="P585" s="774">
        <f t="shared" si="192"/>
        <v>123</v>
      </c>
      <c r="Q585" s="773">
        <f t="shared" si="193"/>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3"/>
        <v>5</v>
      </c>
      <c r="D586" s="408"/>
      <c r="E586" s="465"/>
      <c r="F586" s="465"/>
      <c r="G586" s="408"/>
      <c r="H586" s="413"/>
      <c r="I586" s="429"/>
      <c r="J586" s="435" t="s">
        <v>619</v>
      </c>
      <c r="K586" s="435"/>
      <c r="L586" s="413"/>
      <c r="M586" s="413"/>
      <c r="N586" s="776">
        <f t="shared" si="187"/>
        <v>51</v>
      </c>
      <c r="O586" s="773">
        <f t="shared" si="191"/>
        <v>123</v>
      </c>
      <c r="P586" s="774">
        <f t="shared" si="192"/>
        <v>123</v>
      </c>
      <c r="Q586" s="773">
        <f t="shared" si="193"/>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3"/>
        <v>5</v>
      </c>
      <c r="D587" s="408"/>
      <c r="E587" s="465"/>
      <c r="F587" s="465"/>
      <c r="G587" s="408"/>
      <c r="H587" s="413"/>
      <c r="I587" s="429"/>
      <c r="J587" s="435" t="s">
        <v>592</v>
      </c>
      <c r="K587" s="435"/>
      <c r="L587" s="413"/>
      <c r="M587" s="413"/>
      <c r="N587" s="776">
        <f t="shared" si="187"/>
        <v>51</v>
      </c>
      <c r="O587" s="773">
        <f t="shared" si="191"/>
        <v>123</v>
      </c>
      <c r="P587" s="774">
        <f t="shared" si="192"/>
        <v>123</v>
      </c>
      <c r="Q587" s="773">
        <f t="shared" si="193"/>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3"/>
        <v>5</v>
      </c>
      <c r="D588" s="408"/>
      <c r="E588" s="465"/>
      <c r="F588" s="465"/>
      <c r="G588" s="408"/>
      <c r="H588" s="429"/>
      <c r="I588" s="429">
        <v>2</v>
      </c>
      <c r="J588" s="435" t="s">
        <v>610</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4">INT($C$232)+3</f>
        <v>4</v>
      </c>
      <c r="D589" s="408"/>
      <c r="E589" s="465"/>
      <c r="F589" s="465"/>
      <c r="G589" s="408"/>
      <c r="H589" s="413"/>
      <c r="I589" s="429"/>
      <c r="J589" s="435" t="s">
        <v>917</v>
      </c>
      <c r="K589" s="435"/>
      <c r="L589" s="413"/>
      <c r="M589" s="413"/>
      <c r="N589" s="776">
        <f t="shared" ref="N589:N595" si="195">IF(N549=0,0,N549+24)</f>
        <v>49</v>
      </c>
      <c r="O589" s="773">
        <f t="shared" ref="O589" si="196">IF(N589=0,0,N589+72)</f>
        <v>121</v>
      </c>
      <c r="P589" s="774">
        <f t="shared" ref="P589" si="197">O589</f>
        <v>121</v>
      </c>
      <c r="Q589" s="773">
        <f t="shared" ref="Q589" si="198">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3"/>
        <v>5</v>
      </c>
      <c r="D590" s="408"/>
      <c r="E590" s="465"/>
      <c r="F590" s="465"/>
      <c r="G590" s="408"/>
      <c r="H590" s="413"/>
      <c r="I590" s="429"/>
      <c r="J590" s="435" t="s">
        <v>152</v>
      </c>
      <c r="K590" s="435"/>
      <c r="L590" s="413"/>
      <c r="M590" s="413"/>
      <c r="N590" s="776">
        <f t="shared" si="195"/>
        <v>52</v>
      </c>
      <c r="O590" s="773">
        <f t="shared" ref="O590:O595" si="199">IF(N590=0,0,N590+72)</f>
        <v>124</v>
      </c>
      <c r="P590" s="774">
        <f t="shared" ref="P590:P595" si="200">O590</f>
        <v>124</v>
      </c>
      <c r="Q590" s="773">
        <f t="shared" ref="Q590:Q595" si="201">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3"/>
        <v>5</v>
      </c>
      <c r="D591" s="408"/>
      <c r="E591" s="465"/>
      <c r="F591" s="465"/>
      <c r="G591" s="408"/>
      <c r="H591" s="413"/>
      <c r="I591" s="429"/>
      <c r="J591" s="435" t="s">
        <v>616</v>
      </c>
      <c r="K591" s="435"/>
      <c r="L591" s="413"/>
      <c r="M591" s="413"/>
      <c r="N591" s="776">
        <f t="shared" si="195"/>
        <v>53</v>
      </c>
      <c r="O591" s="773">
        <f t="shared" si="199"/>
        <v>125</v>
      </c>
      <c r="P591" s="774">
        <f t="shared" si="200"/>
        <v>125</v>
      </c>
      <c r="Q591" s="773">
        <f t="shared" si="201"/>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3"/>
        <v>5</v>
      </c>
      <c r="D592" s="408"/>
      <c r="E592" s="465"/>
      <c r="F592" s="465"/>
      <c r="G592" s="408"/>
      <c r="H592" s="413"/>
      <c r="I592" s="429"/>
      <c r="J592" s="435" t="s">
        <v>617</v>
      </c>
      <c r="K592" s="435"/>
      <c r="L592" s="413"/>
      <c r="M592" s="413"/>
      <c r="N592" s="776">
        <f t="shared" si="195"/>
        <v>53</v>
      </c>
      <c r="O592" s="773">
        <f t="shared" si="199"/>
        <v>125</v>
      </c>
      <c r="P592" s="774">
        <f t="shared" si="200"/>
        <v>125</v>
      </c>
      <c r="Q592" s="773">
        <f t="shared" si="201"/>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3"/>
        <v>5</v>
      </c>
      <c r="D593" s="408"/>
      <c r="E593" s="465"/>
      <c r="F593" s="465"/>
      <c r="G593" s="408"/>
      <c r="H593" s="413"/>
      <c r="I593" s="429"/>
      <c r="J593" s="435" t="s">
        <v>618</v>
      </c>
      <c r="K593" s="435"/>
      <c r="L593" s="413"/>
      <c r="M593" s="413"/>
      <c r="N593" s="776">
        <f t="shared" si="195"/>
        <v>54</v>
      </c>
      <c r="O593" s="773">
        <f t="shared" si="199"/>
        <v>126</v>
      </c>
      <c r="P593" s="774">
        <f t="shared" si="200"/>
        <v>126</v>
      </c>
      <c r="Q593" s="773">
        <f t="shared" si="201"/>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3"/>
        <v>5</v>
      </c>
      <c r="D594" s="408"/>
      <c r="E594" s="465"/>
      <c r="F594" s="465"/>
      <c r="G594" s="408"/>
      <c r="H594" s="413"/>
      <c r="I594" s="429"/>
      <c r="J594" s="435" t="s">
        <v>619</v>
      </c>
      <c r="K594" s="435"/>
      <c r="L594" s="413"/>
      <c r="M594" s="413"/>
      <c r="N594" s="776">
        <f t="shared" si="195"/>
        <v>54</v>
      </c>
      <c r="O594" s="773">
        <f t="shared" si="199"/>
        <v>126</v>
      </c>
      <c r="P594" s="774">
        <f t="shared" si="200"/>
        <v>126</v>
      </c>
      <c r="Q594" s="773">
        <f t="shared" si="201"/>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3"/>
        <v>5</v>
      </c>
      <c r="D595" s="408"/>
      <c r="E595" s="465"/>
      <c r="F595" s="465"/>
      <c r="G595" s="408"/>
      <c r="H595" s="413"/>
      <c r="I595" s="429"/>
      <c r="J595" s="435" t="s">
        <v>592</v>
      </c>
      <c r="K595" s="435"/>
      <c r="L595" s="413"/>
      <c r="M595" s="413"/>
      <c r="N595" s="776">
        <f t="shared" si="195"/>
        <v>54</v>
      </c>
      <c r="O595" s="773">
        <f t="shared" si="199"/>
        <v>126</v>
      </c>
      <c r="P595" s="774">
        <f t="shared" si="200"/>
        <v>126</v>
      </c>
      <c r="Q595" s="773">
        <f t="shared" si="201"/>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3"/>
        <v>5</v>
      </c>
      <c r="D596" s="408"/>
      <c r="E596" s="465"/>
      <c r="F596" s="465"/>
      <c r="G596" s="408"/>
      <c r="H596" s="429"/>
      <c r="I596" s="429">
        <v>3</v>
      </c>
      <c r="J596" s="435" t="s">
        <v>610</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202">INT($C$232)+3</f>
        <v>4</v>
      </c>
      <c r="D597" s="408"/>
      <c r="E597" s="465"/>
      <c r="F597" s="465"/>
      <c r="G597" s="408"/>
      <c r="H597" s="413"/>
      <c r="I597" s="429"/>
      <c r="J597" s="435" t="s">
        <v>917</v>
      </c>
      <c r="K597" s="435"/>
      <c r="L597" s="413"/>
      <c r="M597" s="413"/>
      <c r="N597" s="776">
        <f t="shared" ref="N597:N603" si="203">IF(N557=0,0,N557+24)</f>
        <v>49</v>
      </c>
      <c r="O597" s="773">
        <f t="shared" ref="O597" si="204">IF(N597=0,0,N597+72)</f>
        <v>121</v>
      </c>
      <c r="P597" s="774">
        <f t="shared" ref="P597" si="205">O597</f>
        <v>121</v>
      </c>
      <c r="Q597" s="773">
        <f t="shared" ref="Q597" si="206">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3"/>
        <v>5</v>
      </c>
      <c r="D598" s="408"/>
      <c r="E598" s="465"/>
      <c r="F598" s="465"/>
      <c r="G598" s="408"/>
      <c r="H598" s="413"/>
      <c r="I598" s="429"/>
      <c r="J598" s="435" t="s">
        <v>152</v>
      </c>
      <c r="K598" s="435"/>
      <c r="L598" s="413"/>
      <c r="M598" s="413"/>
      <c r="N598" s="776">
        <f t="shared" si="203"/>
        <v>55</v>
      </c>
      <c r="O598" s="773">
        <f t="shared" ref="O598:O603" si="207">IF(N598=0,0,N598+72)</f>
        <v>127</v>
      </c>
      <c r="P598" s="774">
        <f t="shared" ref="P598:P603" si="208">O598</f>
        <v>127</v>
      </c>
      <c r="Q598" s="773">
        <f t="shared" ref="Q598:Q603" si="209">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3"/>
        <v>5</v>
      </c>
      <c r="D599" s="408"/>
      <c r="E599" s="465"/>
      <c r="F599" s="465"/>
      <c r="G599" s="408"/>
      <c r="H599" s="413"/>
      <c r="I599" s="429"/>
      <c r="J599" s="435" t="s">
        <v>616</v>
      </c>
      <c r="K599" s="435"/>
      <c r="L599" s="413"/>
      <c r="M599" s="413"/>
      <c r="N599" s="776">
        <f t="shared" si="203"/>
        <v>56</v>
      </c>
      <c r="O599" s="773">
        <f t="shared" si="207"/>
        <v>128</v>
      </c>
      <c r="P599" s="774">
        <f t="shared" si="208"/>
        <v>128</v>
      </c>
      <c r="Q599" s="773">
        <f t="shared" si="209"/>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3"/>
        <v>5</v>
      </c>
      <c r="D600" s="408"/>
      <c r="E600" s="465"/>
      <c r="F600" s="465"/>
      <c r="G600" s="408"/>
      <c r="H600" s="413"/>
      <c r="I600" s="429"/>
      <c r="J600" s="435" t="s">
        <v>617</v>
      </c>
      <c r="K600" s="435"/>
      <c r="L600" s="413"/>
      <c r="M600" s="413"/>
      <c r="N600" s="776">
        <f t="shared" si="203"/>
        <v>56</v>
      </c>
      <c r="O600" s="773">
        <f t="shared" si="207"/>
        <v>128</v>
      </c>
      <c r="P600" s="774">
        <f t="shared" si="208"/>
        <v>128</v>
      </c>
      <c r="Q600" s="773">
        <f t="shared" si="209"/>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3"/>
        <v>5</v>
      </c>
      <c r="D601" s="408"/>
      <c r="E601" s="465"/>
      <c r="F601" s="465"/>
      <c r="G601" s="408"/>
      <c r="H601" s="413"/>
      <c r="I601" s="429"/>
      <c r="J601" s="435" t="s">
        <v>618</v>
      </c>
      <c r="K601" s="435"/>
      <c r="L601" s="413"/>
      <c r="M601" s="413"/>
      <c r="N601" s="776">
        <f t="shared" si="203"/>
        <v>57</v>
      </c>
      <c r="O601" s="773">
        <f t="shared" si="207"/>
        <v>129</v>
      </c>
      <c r="P601" s="774">
        <f t="shared" si="208"/>
        <v>129</v>
      </c>
      <c r="Q601" s="773">
        <f t="shared" si="209"/>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3"/>
        <v>5</v>
      </c>
      <c r="D602" s="408"/>
      <c r="E602" s="465"/>
      <c r="F602" s="465"/>
      <c r="G602" s="408"/>
      <c r="H602" s="413"/>
      <c r="I602" s="429"/>
      <c r="J602" s="435" t="s">
        <v>619</v>
      </c>
      <c r="K602" s="435"/>
      <c r="L602" s="413"/>
      <c r="M602" s="413"/>
      <c r="N602" s="776">
        <f t="shared" si="203"/>
        <v>57</v>
      </c>
      <c r="O602" s="773">
        <f t="shared" si="207"/>
        <v>129</v>
      </c>
      <c r="P602" s="774">
        <f t="shared" si="208"/>
        <v>129</v>
      </c>
      <c r="Q602" s="773">
        <f t="shared" si="209"/>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3"/>
        <v>5</v>
      </c>
      <c r="D603" s="408"/>
      <c r="E603" s="465"/>
      <c r="F603" s="465"/>
      <c r="G603" s="408"/>
      <c r="H603" s="413"/>
      <c r="I603" s="429"/>
      <c r="J603" s="435" t="s">
        <v>592</v>
      </c>
      <c r="K603" s="435"/>
      <c r="L603" s="413"/>
      <c r="M603" s="413"/>
      <c r="N603" s="776">
        <f t="shared" si="203"/>
        <v>58</v>
      </c>
      <c r="O603" s="773">
        <f t="shared" si="207"/>
        <v>130</v>
      </c>
      <c r="P603" s="774">
        <f t="shared" si="208"/>
        <v>130</v>
      </c>
      <c r="Q603" s="773">
        <f t="shared" si="209"/>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3"/>
        <v>5</v>
      </c>
      <c r="D604" s="408"/>
      <c r="E604" s="465"/>
      <c r="F604" s="465"/>
      <c r="G604" s="408"/>
      <c r="H604" s="429"/>
      <c r="I604" s="429">
        <v>4</v>
      </c>
      <c r="J604" s="435" t="s">
        <v>610</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collapsed="1" x14ac:dyDescent="0.25">
      <c r="A605" s="382"/>
      <c r="B605" s="391"/>
      <c r="C605" s="384">
        <f t="shared" ref="C605" si="210">INT($C$232)+3</f>
        <v>4</v>
      </c>
      <c r="D605" s="408"/>
      <c r="E605" s="465"/>
      <c r="F605" s="465"/>
      <c r="G605" s="408"/>
      <c r="H605" s="413"/>
      <c r="I605" s="429"/>
      <c r="J605" s="435" t="s">
        <v>917</v>
      </c>
      <c r="K605" s="435"/>
      <c r="L605" s="413"/>
      <c r="M605" s="413"/>
      <c r="N605" s="776">
        <f t="shared" ref="N605:N611" si="211">IF(N565=0,0,N565+24)</f>
        <v>49</v>
      </c>
      <c r="O605" s="773">
        <f t="shared" ref="O605" si="212">IF(N605=0,0,N605+72)</f>
        <v>121</v>
      </c>
      <c r="P605" s="774">
        <f t="shared" ref="P605" si="213">O605</f>
        <v>121</v>
      </c>
      <c r="Q605" s="773">
        <f t="shared" ref="Q605" si="214">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3"/>
        <v>5</v>
      </c>
      <c r="D606" s="408"/>
      <c r="E606" s="465"/>
      <c r="F606" s="465"/>
      <c r="G606" s="408"/>
      <c r="H606" s="413"/>
      <c r="I606" s="429"/>
      <c r="J606" s="435" t="s">
        <v>152</v>
      </c>
      <c r="K606" s="435"/>
      <c r="L606" s="413"/>
      <c r="M606" s="413"/>
      <c r="N606" s="776">
        <f t="shared" si="211"/>
        <v>59</v>
      </c>
      <c r="O606" s="773">
        <f t="shared" ref="O606:O611" si="215">IF(N606=0,0,N606+72)</f>
        <v>131</v>
      </c>
      <c r="P606" s="774">
        <f t="shared" ref="P606:P611" si="216">O606</f>
        <v>131</v>
      </c>
      <c r="Q606" s="773">
        <f t="shared" ref="Q606:Q611" si="217">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8">INT($C$232)+4</f>
        <v>5</v>
      </c>
      <c r="D607" s="408"/>
      <c r="E607" s="465"/>
      <c r="F607" s="465"/>
      <c r="G607" s="408"/>
      <c r="H607" s="413"/>
      <c r="I607" s="429"/>
      <c r="J607" s="435" t="s">
        <v>616</v>
      </c>
      <c r="K607" s="435"/>
      <c r="L607" s="413"/>
      <c r="M607" s="413"/>
      <c r="N607" s="776">
        <f t="shared" si="211"/>
        <v>60</v>
      </c>
      <c r="O607" s="773">
        <f t="shared" si="215"/>
        <v>132</v>
      </c>
      <c r="P607" s="774">
        <f t="shared" si="216"/>
        <v>132</v>
      </c>
      <c r="Q607" s="773">
        <f t="shared" si="217"/>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8"/>
        <v>5</v>
      </c>
      <c r="D608" s="408"/>
      <c r="E608" s="465"/>
      <c r="F608" s="465"/>
      <c r="G608" s="408"/>
      <c r="H608" s="413"/>
      <c r="I608" s="429"/>
      <c r="J608" s="435" t="s">
        <v>617</v>
      </c>
      <c r="K608" s="435"/>
      <c r="L608" s="413"/>
      <c r="M608" s="413"/>
      <c r="N608" s="776">
        <f t="shared" si="211"/>
        <v>60</v>
      </c>
      <c r="O608" s="773">
        <f t="shared" si="215"/>
        <v>132</v>
      </c>
      <c r="P608" s="774">
        <f t="shared" si="216"/>
        <v>132</v>
      </c>
      <c r="Q608" s="773">
        <f t="shared" si="217"/>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8"/>
        <v>5</v>
      </c>
      <c r="D609" s="408"/>
      <c r="E609" s="465"/>
      <c r="F609" s="465"/>
      <c r="G609" s="408"/>
      <c r="H609" s="413"/>
      <c r="I609" s="429"/>
      <c r="J609" s="435" t="s">
        <v>618</v>
      </c>
      <c r="K609" s="435"/>
      <c r="L609" s="413"/>
      <c r="M609" s="413"/>
      <c r="N609" s="776">
        <f t="shared" si="211"/>
        <v>61</v>
      </c>
      <c r="O609" s="773">
        <f t="shared" si="215"/>
        <v>133</v>
      </c>
      <c r="P609" s="774">
        <f t="shared" si="216"/>
        <v>133</v>
      </c>
      <c r="Q609" s="773">
        <f t="shared" si="217"/>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8"/>
        <v>5</v>
      </c>
      <c r="D610" s="408"/>
      <c r="E610" s="465"/>
      <c r="F610" s="465"/>
      <c r="G610" s="408"/>
      <c r="H610" s="413"/>
      <c r="I610" s="429"/>
      <c r="J610" s="435" t="s">
        <v>619</v>
      </c>
      <c r="K610" s="435"/>
      <c r="L610" s="413"/>
      <c r="M610" s="413"/>
      <c r="N610" s="776">
        <f t="shared" si="211"/>
        <v>61</v>
      </c>
      <c r="O610" s="773">
        <f t="shared" si="215"/>
        <v>133</v>
      </c>
      <c r="P610" s="774">
        <f t="shared" si="216"/>
        <v>133</v>
      </c>
      <c r="Q610" s="773">
        <f t="shared" si="217"/>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8"/>
        <v>5</v>
      </c>
      <c r="D611" s="408"/>
      <c r="E611" s="465"/>
      <c r="F611" s="465"/>
      <c r="G611" s="408"/>
      <c r="H611" s="413"/>
      <c r="I611" s="429"/>
      <c r="J611" s="435" t="s">
        <v>592</v>
      </c>
      <c r="K611" s="435"/>
      <c r="L611" s="413"/>
      <c r="M611" s="413"/>
      <c r="N611" s="776">
        <f t="shared" si="211"/>
        <v>62</v>
      </c>
      <c r="O611" s="773">
        <f t="shared" si="215"/>
        <v>134</v>
      </c>
      <c r="P611" s="774">
        <f t="shared" si="216"/>
        <v>134</v>
      </c>
      <c r="Q611" s="773">
        <f t="shared" si="217"/>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429</v>
      </c>
      <c r="AR612" s="394"/>
      <c r="AS612" s="382"/>
      <c r="AT612" s="382"/>
      <c r="AU612" s="382"/>
    </row>
    <row r="613" spans="1:47" outlineLevel="2" x14ac:dyDescent="0.25">
      <c r="A613" s="382"/>
      <c r="B613" s="391"/>
      <c r="C613" s="384">
        <f>INT($C$232)+2</f>
        <v>3</v>
      </c>
      <c r="D613" s="408"/>
      <c r="E613" s="465"/>
      <c r="F613" s="465"/>
      <c r="G613" s="408"/>
      <c r="H613" s="478" t="s">
        <v>603</v>
      </c>
      <c r="I613" s="436" t="s">
        <v>620</v>
      </c>
      <c r="J613" s="436"/>
      <c r="K613" s="528"/>
      <c r="L613" s="526">
        <f>COUNTA($I614:$I$638)/COUNTA($H614:$H$638)</f>
        <v>8</v>
      </c>
      <c r="M613" s="413"/>
      <c r="N613" s="436"/>
      <c r="O613" s="436"/>
      <c r="P613" s="436"/>
      <c r="Q613" s="436"/>
      <c r="R613" s="436" t="s">
        <v>621</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9">INT($C$232)+3</f>
        <v>4</v>
      </c>
      <c r="D614" s="408"/>
      <c r="E614" s="465"/>
      <c r="F614" s="465"/>
      <c r="G614" s="408"/>
      <c r="H614" s="429" t="str">
        <f>H$251</f>
        <v>Aut</v>
      </c>
      <c r="I614" s="435" t="s">
        <v>568</v>
      </c>
      <c r="J614" s="435"/>
      <c r="K614" s="413"/>
      <c r="L614" s="412"/>
      <c r="M614" s="413"/>
      <c r="N614" s="413"/>
      <c r="O614" s="413"/>
      <c r="P614" s="413"/>
      <c r="Q614" s="413"/>
      <c r="R614" s="430">
        <v>20</v>
      </c>
      <c r="S614" s="773">
        <f t="shared" ref="S614:S637" si="220">IF(R614=0,0,R614+72)</f>
        <v>92</v>
      </c>
      <c r="T614" s="774">
        <f t="shared" ref="T614:T637" si="221">S614</f>
        <v>92</v>
      </c>
      <c r="U614" s="773">
        <f t="shared" ref="U614:U637" si="222">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9"/>
        <v>4</v>
      </c>
      <c r="D615" s="408"/>
      <c r="E615" s="465"/>
      <c r="F615" s="465"/>
      <c r="G615" s="408"/>
      <c r="H615" s="429"/>
      <c r="I615" s="435" t="s">
        <v>569</v>
      </c>
      <c r="J615" s="435"/>
      <c r="K615" s="413"/>
      <c r="L615" s="413"/>
      <c r="M615" s="413"/>
      <c r="N615" s="413"/>
      <c r="O615" s="413"/>
      <c r="P615" s="413"/>
      <c r="Q615" s="413"/>
      <c r="R615" s="430">
        <v>21</v>
      </c>
      <c r="S615" s="773">
        <f t="shared" si="220"/>
        <v>93</v>
      </c>
      <c r="T615" s="774">
        <f t="shared" si="221"/>
        <v>93</v>
      </c>
      <c r="U615" s="773">
        <f t="shared" si="222"/>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9"/>
        <v>4</v>
      </c>
      <c r="D616" s="408"/>
      <c r="E616" s="465"/>
      <c r="F616" s="465"/>
      <c r="G616" s="408"/>
      <c r="H616" s="429"/>
      <c r="I616" s="435" t="s">
        <v>570</v>
      </c>
      <c r="J616" s="435"/>
      <c r="K616" s="413"/>
      <c r="L616" s="413"/>
      <c r="M616" s="413"/>
      <c r="N616" s="413"/>
      <c r="O616" s="413"/>
      <c r="P616" s="413"/>
      <c r="Q616" s="413"/>
      <c r="R616" s="413">
        <v>0</v>
      </c>
      <c r="S616" s="773">
        <f t="shared" si="220"/>
        <v>0</v>
      </c>
      <c r="T616" s="774">
        <f t="shared" si="221"/>
        <v>0</v>
      </c>
      <c r="U616" s="773">
        <f t="shared" si="222"/>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9"/>
        <v>4</v>
      </c>
      <c r="D617" s="408"/>
      <c r="E617" s="465"/>
      <c r="F617" s="465"/>
      <c r="G617" s="408"/>
      <c r="H617" s="429"/>
      <c r="I617" s="435" t="s">
        <v>555</v>
      </c>
      <c r="J617" s="435"/>
      <c r="K617" s="413"/>
      <c r="L617" s="413"/>
      <c r="M617" s="413"/>
      <c r="N617" s="413"/>
      <c r="O617" s="413"/>
      <c r="P617" s="413"/>
      <c r="Q617" s="413"/>
      <c r="R617" s="413">
        <v>0</v>
      </c>
      <c r="S617" s="773">
        <f t="shared" si="220"/>
        <v>0</v>
      </c>
      <c r="T617" s="774">
        <f t="shared" si="221"/>
        <v>0</v>
      </c>
      <c r="U617" s="773">
        <f t="shared" si="222"/>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9"/>
        <v>4</v>
      </c>
      <c r="D618" s="408"/>
      <c r="E618" s="465"/>
      <c r="F618" s="465"/>
      <c r="G618" s="408"/>
      <c r="H618" s="429"/>
      <c r="I618" s="435" t="s">
        <v>556</v>
      </c>
      <c r="J618" s="435"/>
      <c r="K618" s="413"/>
      <c r="L618" s="413"/>
      <c r="M618" s="413"/>
      <c r="N618" s="413"/>
      <c r="O618" s="413"/>
      <c r="P618" s="413"/>
      <c r="Q618" s="413"/>
      <c r="R618" s="413">
        <v>0</v>
      </c>
      <c r="S618" s="773">
        <f t="shared" si="220"/>
        <v>0</v>
      </c>
      <c r="T618" s="774">
        <f t="shared" si="221"/>
        <v>0</v>
      </c>
      <c r="U618" s="773">
        <f t="shared" si="222"/>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9"/>
        <v>4</v>
      </c>
      <c r="D619" s="408"/>
      <c r="E619" s="465"/>
      <c r="F619" s="465"/>
      <c r="G619" s="408"/>
      <c r="H619" s="429"/>
      <c r="I619" s="435" t="s">
        <v>557</v>
      </c>
      <c r="J619" s="435"/>
      <c r="K619" s="413"/>
      <c r="L619" s="413"/>
      <c r="M619" s="413"/>
      <c r="N619" s="413"/>
      <c r="O619" s="413"/>
      <c r="P619" s="413"/>
      <c r="Q619" s="413"/>
      <c r="R619" s="413">
        <v>0</v>
      </c>
      <c r="S619" s="773">
        <f t="shared" si="220"/>
        <v>0</v>
      </c>
      <c r="T619" s="774">
        <f t="shared" si="221"/>
        <v>0</v>
      </c>
      <c r="U619" s="773">
        <f t="shared" si="222"/>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9"/>
        <v>4</v>
      </c>
      <c r="D620" s="408"/>
      <c r="E620" s="465"/>
      <c r="F620" s="465"/>
      <c r="G620" s="408"/>
      <c r="H620" s="429"/>
      <c r="I620" s="435" t="s">
        <v>558</v>
      </c>
      <c r="J620" s="435"/>
      <c r="K620" s="413"/>
      <c r="L620" s="413"/>
      <c r="M620" s="413"/>
      <c r="N620" s="413"/>
      <c r="O620" s="413"/>
      <c r="P620" s="413"/>
      <c r="Q620" s="413"/>
      <c r="R620" s="413">
        <v>0</v>
      </c>
      <c r="S620" s="773">
        <f t="shared" si="220"/>
        <v>0</v>
      </c>
      <c r="T620" s="774">
        <f t="shared" si="221"/>
        <v>0</v>
      </c>
      <c r="U620" s="773">
        <f t="shared" si="222"/>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9"/>
        <v>4</v>
      </c>
      <c r="D621" s="408"/>
      <c r="E621" s="465"/>
      <c r="F621" s="465"/>
      <c r="G621" s="408"/>
      <c r="H621" s="429"/>
      <c r="I621" s="435" t="s">
        <v>559</v>
      </c>
      <c r="J621" s="435"/>
      <c r="K621" s="413"/>
      <c r="L621" s="413"/>
      <c r="M621" s="413"/>
      <c r="N621" s="413"/>
      <c r="O621" s="413"/>
      <c r="P621" s="413"/>
      <c r="Q621" s="413"/>
      <c r="R621" s="413">
        <v>0</v>
      </c>
      <c r="S621" s="773">
        <f t="shared" si="220"/>
        <v>0</v>
      </c>
      <c r="T621" s="774">
        <f t="shared" si="221"/>
        <v>0</v>
      </c>
      <c r="U621" s="773">
        <f t="shared" si="222"/>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9"/>
        <v>4</v>
      </c>
      <c r="D622" s="408"/>
      <c r="E622" s="465"/>
      <c r="F622" s="465"/>
      <c r="G622" s="408"/>
      <c r="H622" s="429" t="str">
        <f>H$252</f>
        <v>Win</v>
      </c>
      <c r="I622" s="435" t="s">
        <v>568</v>
      </c>
      <c r="J622" s="435"/>
      <c r="K622" s="413"/>
      <c r="L622" s="413"/>
      <c r="M622" s="413"/>
      <c r="N622" s="413"/>
      <c r="O622" s="413"/>
      <c r="P622" s="413"/>
      <c r="Q622" s="413"/>
      <c r="R622" s="777">
        <f>IF(R614=0,0,R614+24)</f>
        <v>44</v>
      </c>
      <c r="S622" s="773">
        <f t="shared" si="220"/>
        <v>116</v>
      </c>
      <c r="T622" s="774">
        <f t="shared" si="221"/>
        <v>116</v>
      </c>
      <c r="U622" s="773">
        <f t="shared" si="222"/>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9"/>
        <v>4</v>
      </c>
      <c r="D623" s="408"/>
      <c r="E623" s="465"/>
      <c r="F623" s="465"/>
      <c r="G623" s="408"/>
      <c r="H623" s="429"/>
      <c r="I623" s="435" t="s">
        <v>569</v>
      </c>
      <c r="J623" s="435"/>
      <c r="K623" s="413"/>
      <c r="L623" s="413"/>
      <c r="M623" s="413"/>
      <c r="N623" s="413"/>
      <c r="O623" s="413"/>
      <c r="P623" s="413"/>
      <c r="Q623" s="413"/>
      <c r="R623" s="777">
        <f>IF(R615=0,0,R615+24)</f>
        <v>45</v>
      </c>
      <c r="S623" s="773">
        <f t="shared" si="220"/>
        <v>117</v>
      </c>
      <c r="T623" s="774">
        <f t="shared" si="221"/>
        <v>117</v>
      </c>
      <c r="U623" s="773">
        <f t="shared" si="222"/>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9"/>
        <v>4</v>
      </c>
      <c r="D624" s="408"/>
      <c r="E624" s="465"/>
      <c r="F624" s="465"/>
      <c r="G624" s="408"/>
      <c r="H624" s="429"/>
      <c r="I624" s="435" t="s">
        <v>570</v>
      </c>
      <c r="J624" s="435"/>
      <c r="K624" s="413"/>
      <c r="L624" s="413"/>
      <c r="M624" s="413"/>
      <c r="N624" s="413"/>
      <c r="O624" s="413"/>
      <c r="P624" s="413"/>
      <c r="Q624" s="413"/>
      <c r="R624" s="413">
        <v>0</v>
      </c>
      <c r="S624" s="773">
        <f t="shared" si="220"/>
        <v>0</v>
      </c>
      <c r="T624" s="774">
        <f t="shared" si="221"/>
        <v>0</v>
      </c>
      <c r="U624" s="773">
        <f t="shared" si="222"/>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9"/>
        <v>4</v>
      </c>
      <c r="D625" s="408"/>
      <c r="E625" s="465"/>
      <c r="F625" s="465"/>
      <c r="G625" s="408"/>
      <c r="H625" s="429"/>
      <c r="I625" s="435" t="s">
        <v>555</v>
      </c>
      <c r="J625" s="435"/>
      <c r="K625" s="413"/>
      <c r="L625" s="413"/>
      <c r="M625" s="413"/>
      <c r="N625" s="413"/>
      <c r="O625" s="413"/>
      <c r="P625" s="413"/>
      <c r="Q625" s="413"/>
      <c r="R625" s="413">
        <v>0</v>
      </c>
      <c r="S625" s="773">
        <f t="shared" si="220"/>
        <v>0</v>
      </c>
      <c r="T625" s="774">
        <f t="shared" si="221"/>
        <v>0</v>
      </c>
      <c r="U625" s="773">
        <f t="shared" si="222"/>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9"/>
        <v>4</v>
      </c>
      <c r="D626" s="408"/>
      <c r="E626" s="465"/>
      <c r="F626" s="465"/>
      <c r="G626" s="408"/>
      <c r="H626" s="429"/>
      <c r="I626" s="435" t="s">
        <v>556</v>
      </c>
      <c r="J626" s="435"/>
      <c r="K626" s="413"/>
      <c r="L626" s="413"/>
      <c r="M626" s="413"/>
      <c r="N626" s="413"/>
      <c r="O626" s="413"/>
      <c r="P626" s="413"/>
      <c r="Q626" s="413"/>
      <c r="R626" s="413">
        <v>0</v>
      </c>
      <c r="S626" s="773">
        <f t="shared" si="220"/>
        <v>0</v>
      </c>
      <c r="T626" s="774">
        <f t="shared" si="221"/>
        <v>0</v>
      </c>
      <c r="U626" s="773">
        <f t="shared" si="222"/>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9"/>
        <v>4</v>
      </c>
      <c r="D627" s="408"/>
      <c r="E627" s="465"/>
      <c r="F627" s="465"/>
      <c r="G627" s="408"/>
      <c r="H627" s="429"/>
      <c r="I627" s="435" t="s">
        <v>557</v>
      </c>
      <c r="J627" s="435"/>
      <c r="K627" s="413"/>
      <c r="L627" s="413"/>
      <c r="M627" s="413"/>
      <c r="N627" s="413"/>
      <c r="O627" s="413"/>
      <c r="P627" s="413"/>
      <c r="Q627" s="413"/>
      <c r="R627" s="413">
        <v>0</v>
      </c>
      <c r="S627" s="773">
        <f t="shared" si="220"/>
        <v>0</v>
      </c>
      <c r="T627" s="774">
        <f t="shared" si="221"/>
        <v>0</v>
      </c>
      <c r="U627" s="773">
        <f t="shared" si="222"/>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9"/>
        <v>4</v>
      </c>
      <c r="D628" s="408"/>
      <c r="E628" s="465"/>
      <c r="F628" s="465"/>
      <c r="G628" s="408"/>
      <c r="H628" s="429"/>
      <c r="I628" s="435" t="s">
        <v>558</v>
      </c>
      <c r="J628" s="435"/>
      <c r="K628" s="413"/>
      <c r="L628" s="413"/>
      <c r="M628" s="413"/>
      <c r="N628" s="413"/>
      <c r="O628" s="413"/>
      <c r="P628" s="413"/>
      <c r="Q628" s="413"/>
      <c r="R628" s="413">
        <v>0</v>
      </c>
      <c r="S628" s="773">
        <f t="shared" si="220"/>
        <v>0</v>
      </c>
      <c r="T628" s="774">
        <f t="shared" si="221"/>
        <v>0</v>
      </c>
      <c r="U628" s="773">
        <f t="shared" si="222"/>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9"/>
        <v>4</v>
      </c>
      <c r="D629" s="408"/>
      <c r="E629" s="465"/>
      <c r="F629" s="465"/>
      <c r="G629" s="408"/>
      <c r="H629" s="429"/>
      <c r="I629" s="435" t="s">
        <v>559</v>
      </c>
      <c r="J629" s="435"/>
      <c r="K629" s="413"/>
      <c r="L629" s="413"/>
      <c r="M629" s="413"/>
      <c r="N629" s="413"/>
      <c r="O629" s="413"/>
      <c r="P629" s="413"/>
      <c r="Q629" s="413"/>
      <c r="R629" s="413">
        <v>0</v>
      </c>
      <c r="S629" s="773">
        <f t="shared" si="220"/>
        <v>0</v>
      </c>
      <c r="T629" s="774">
        <f t="shared" si="221"/>
        <v>0</v>
      </c>
      <c r="U629" s="773">
        <f t="shared" si="222"/>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9"/>
        <v>4</v>
      </c>
      <c r="D630" s="408"/>
      <c r="E630" s="465"/>
      <c r="F630" s="465"/>
      <c r="G630" s="408"/>
      <c r="H630" s="429" t="str">
        <f>H$253</f>
        <v>Spr</v>
      </c>
      <c r="I630" s="435" t="s">
        <v>568</v>
      </c>
      <c r="J630" s="435"/>
      <c r="K630" s="413"/>
      <c r="L630" s="413"/>
      <c r="M630" s="413"/>
      <c r="N630" s="413"/>
      <c r="O630" s="413"/>
      <c r="P630" s="413"/>
      <c r="Q630" s="413"/>
      <c r="R630" s="777">
        <f>IF(R622=0,0,R622+24)</f>
        <v>68</v>
      </c>
      <c r="S630" s="773">
        <f t="shared" si="220"/>
        <v>140</v>
      </c>
      <c r="T630" s="774">
        <f t="shared" si="221"/>
        <v>140</v>
      </c>
      <c r="U630" s="773">
        <f t="shared" si="222"/>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9"/>
        <v>4</v>
      </c>
      <c r="D631" s="408"/>
      <c r="E631" s="465"/>
      <c r="F631" s="465"/>
      <c r="G631" s="408"/>
      <c r="H631" s="429"/>
      <c r="I631" s="435" t="s">
        <v>569</v>
      </c>
      <c r="J631" s="435"/>
      <c r="K631" s="413"/>
      <c r="L631" s="413"/>
      <c r="M631" s="413"/>
      <c r="N631" s="413"/>
      <c r="O631" s="413"/>
      <c r="P631" s="413"/>
      <c r="Q631" s="413"/>
      <c r="R631" s="777">
        <f>IF(R623=0,0,R623+24)</f>
        <v>69</v>
      </c>
      <c r="S631" s="773">
        <f t="shared" si="220"/>
        <v>141</v>
      </c>
      <c r="T631" s="774">
        <f t="shared" si="221"/>
        <v>141</v>
      </c>
      <c r="U631" s="773">
        <f t="shared" si="222"/>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9"/>
        <v>4</v>
      </c>
      <c r="D632" s="408"/>
      <c r="E632" s="465"/>
      <c r="F632" s="465"/>
      <c r="G632" s="408"/>
      <c r="H632" s="429"/>
      <c r="I632" s="435" t="s">
        <v>570</v>
      </c>
      <c r="J632" s="435"/>
      <c r="K632" s="413"/>
      <c r="L632" s="413"/>
      <c r="M632" s="413"/>
      <c r="N632" s="413"/>
      <c r="O632" s="413"/>
      <c r="P632" s="413"/>
      <c r="Q632" s="413"/>
      <c r="R632" s="413">
        <v>0</v>
      </c>
      <c r="S632" s="773">
        <f t="shared" si="220"/>
        <v>0</v>
      </c>
      <c r="T632" s="774">
        <f t="shared" si="221"/>
        <v>0</v>
      </c>
      <c r="U632" s="773">
        <f t="shared" si="222"/>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9"/>
        <v>4</v>
      </c>
      <c r="D633" s="408"/>
      <c r="E633" s="465"/>
      <c r="F633" s="465"/>
      <c r="G633" s="408"/>
      <c r="H633" s="429"/>
      <c r="I633" s="435" t="s">
        <v>555</v>
      </c>
      <c r="J633" s="435"/>
      <c r="K633" s="413"/>
      <c r="L633" s="413"/>
      <c r="M633" s="413"/>
      <c r="N633" s="413"/>
      <c r="O633" s="413"/>
      <c r="P633" s="413"/>
      <c r="Q633" s="413"/>
      <c r="R633" s="413">
        <v>0</v>
      </c>
      <c r="S633" s="773">
        <f t="shared" si="220"/>
        <v>0</v>
      </c>
      <c r="T633" s="774">
        <f t="shared" si="221"/>
        <v>0</v>
      </c>
      <c r="U633" s="773">
        <f t="shared" si="222"/>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9"/>
        <v>4</v>
      </c>
      <c r="D634" s="408"/>
      <c r="E634" s="465"/>
      <c r="F634" s="465"/>
      <c r="G634" s="408"/>
      <c r="H634" s="429"/>
      <c r="I634" s="435" t="s">
        <v>556</v>
      </c>
      <c r="J634" s="435"/>
      <c r="K634" s="413"/>
      <c r="L634" s="413"/>
      <c r="M634" s="413"/>
      <c r="N634" s="413"/>
      <c r="O634" s="413"/>
      <c r="P634" s="413"/>
      <c r="Q634" s="413"/>
      <c r="R634" s="413">
        <v>0</v>
      </c>
      <c r="S634" s="773">
        <f t="shared" si="220"/>
        <v>0</v>
      </c>
      <c r="T634" s="774">
        <f t="shared" si="221"/>
        <v>0</v>
      </c>
      <c r="U634" s="773">
        <f t="shared" si="222"/>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9"/>
        <v>4</v>
      </c>
      <c r="D635" s="408"/>
      <c r="E635" s="465"/>
      <c r="F635" s="465"/>
      <c r="G635" s="408"/>
      <c r="H635" s="429"/>
      <c r="I635" s="435" t="s">
        <v>557</v>
      </c>
      <c r="J635" s="435"/>
      <c r="K635" s="413"/>
      <c r="L635" s="413"/>
      <c r="M635" s="413"/>
      <c r="N635" s="413"/>
      <c r="O635" s="413"/>
      <c r="P635" s="413"/>
      <c r="Q635" s="413"/>
      <c r="R635" s="413">
        <v>0</v>
      </c>
      <c r="S635" s="773">
        <f t="shared" si="220"/>
        <v>0</v>
      </c>
      <c r="T635" s="774">
        <f t="shared" si="221"/>
        <v>0</v>
      </c>
      <c r="U635" s="773">
        <f t="shared" si="222"/>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9"/>
        <v>4</v>
      </c>
      <c r="D636" s="408"/>
      <c r="E636" s="465"/>
      <c r="F636" s="465"/>
      <c r="G636" s="408"/>
      <c r="H636" s="429"/>
      <c r="I636" s="435" t="s">
        <v>558</v>
      </c>
      <c r="J636" s="435"/>
      <c r="K636" s="413"/>
      <c r="L636" s="413"/>
      <c r="M636" s="413"/>
      <c r="N636" s="413"/>
      <c r="O636" s="413"/>
      <c r="P636" s="413"/>
      <c r="Q636" s="413"/>
      <c r="R636" s="413">
        <v>0</v>
      </c>
      <c r="S636" s="773">
        <f t="shared" si="220"/>
        <v>0</v>
      </c>
      <c r="T636" s="774">
        <f t="shared" si="221"/>
        <v>0</v>
      </c>
      <c r="U636" s="773">
        <f t="shared" si="222"/>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9"/>
        <v>4</v>
      </c>
      <c r="D637" s="408"/>
      <c r="E637" s="465"/>
      <c r="F637" s="465"/>
      <c r="G637" s="408"/>
      <c r="H637" s="429"/>
      <c r="I637" s="435" t="s">
        <v>559</v>
      </c>
      <c r="J637" s="435"/>
      <c r="K637" s="413"/>
      <c r="L637" s="413"/>
      <c r="M637" s="413"/>
      <c r="N637" s="413"/>
      <c r="O637" s="413"/>
      <c r="P637" s="413"/>
      <c r="Q637" s="413"/>
      <c r="R637" s="413">
        <v>0</v>
      </c>
      <c r="S637" s="773">
        <f t="shared" si="220"/>
        <v>0</v>
      </c>
      <c r="T637" s="774">
        <f t="shared" si="221"/>
        <v>0</v>
      </c>
      <c r="U637" s="773">
        <f t="shared" si="222"/>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429</v>
      </c>
      <c r="AR638" s="394"/>
      <c r="AS638" s="382"/>
      <c r="AT638" s="382"/>
      <c r="AU638" s="382"/>
    </row>
    <row r="639" spans="1:47" outlineLevel="2" x14ac:dyDescent="0.25">
      <c r="A639" s="382"/>
      <c r="B639" s="391"/>
      <c r="C639" s="384">
        <f>INT($C$232)+2</f>
        <v>3</v>
      </c>
      <c r="D639" s="408"/>
      <c r="E639" s="465"/>
      <c r="F639" s="465"/>
      <c r="G639" s="408"/>
      <c r="H639" s="478" t="s">
        <v>603</v>
      </c>
      <c r="I639" s="436" t="s">
        <v>941</v>
      </c>
      <c r="J639" s="436"/>
      <c r="K639" s="528"/>
      <c r="L639" s="526">
        <f>COUNTA($I640:$I$652)/COUNTA($H640:$H$652)</f>
        <v>4</v>
      </c>
      <c r="M639" s="413"/>
      <c r="N639" s="436"/>
      <c r="O639" s="436"/>
      <c r="P639" s="436"/>
      <c r="Q639" s="436"/>
      <c r="R639" s="436" t="s">
        <v>621</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3">INT($C$232)+3</f>
        <v>4</v>
      </c>
      <c r="D640" s="408"/>
      <c r="E640" s="465"/>
      <c r="F640" s="465"/>
      <c r="G640" s="408"/>
      <c r="H640" s="429" t="str">
        <f>H$251</f>
        <v>Aut</v>
      </c>
      <c r="I640" s="435" t="s">
        <v>610</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3"/>
        <v>4</v>
      </c>
      <c r="D641" s="408"/>
      <c r="E641" s="465"/>
      <c r="F641" s="465"/>
      <c r="G641" s="408"/>
      <c r="H641" s="429"/>
      <c r="I641" s="435" t="s">
        <v>623</v>
      </c>
      <c r="J641" s="435"/>
      <c r="K641" s="413"/>
      <c r="L641" s="412"/>
      <c r="M641" s="413"/>
      <c r="N641" s="413"/>
      <c r="O641" s="413"/>
      <c r="P641" s="413"/>
      <c r="Q641" s="413"/>
      <c r="R641" s="413">
        <v>0</v>
      </c>
      <c r="S641" s="773">
        <f>IF(R641=0,0,R641+72)</f>
        <v>0</v>
      </c>
      <c r="T641" s="774">
        <f t="shared" ref="T641:T643" si="224">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3"/>
        <v>4</v>
      </c>
      <c r="D642" s="408"/>
      <c r="E642" s="465"/>
      <c r="F642" s="465"/>
      <c r="G642" s="408"/>
      <c r="H642" s="429"/>
      <c r="I642" s="435" t="s">
        <v>624</v>
      </c>
      <c r="J642" s="435"/>
      <c r="K642" s="413"/>
      <c r="L642" s="413"/>
      <c r="M642" s="413"/>
      <c r="N642" s="413"/>
      <c r="O642" s="413"/>
      <c r="P642" s="413"/>
      <c r="Q642" s="413"/>
      <c r="R642" s="430">
        <v>24</v>
      </c>
      <c r="S642" s="773">
        <f>IF(R642=0,0,R642+72)</f>
        <v>96</v>
      </c>
      <c r="T642" s="774">
        <f t="shared" si="224"/>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3"/>
        <v>4</v>
      </c>
      <c r="D643" s="408"/>
      <c r="E643" s="465"/>
      <c r="F643" s="465"/>
      <c r="G643" s="408"/>
      <c r="H643" s="429"/>
      <c r="I643" s="435" t="s">
        <v>625</v>
      </c>
      <c r="J643" s="435"/>
      <c r="K643" s="413"/>
      <c r="L643" s="413"/>
      <c r="M643" s="413"/>
      <c r="N643" s="413"/>
      <c r="O643" s="413"/>
      <c r="P643" s="413"/>
      <c r="Q643" s="413"/>
      <c r="R643" s="430">
        <v>0</v>
      </c>
      <c r="S643" s="773">
        <f>IF(R643=0,0,R643+72)</f>
        <v>0</v>
      </c>
      <c r="T643" s="774">
        <f t="shared" si="224"/>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3"/>
        <v>4</v>
      </c>
      <c r="D644" s="408"/>
      <c r="E644" s="465"/>
      <c r="F644" s="465"/>
      <c r="G644" s="408"/>
      <c r="H644" s="429" t="str">
        <f>H$252</f>
        <v>Win</v>
      </c>
      <c r="I644" s="435" t="s">
        <v>610</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3"/>
        <v>4</v>
      </c>
      <c r="D645" s="408"/>
      <c r="E645" s="465"/>
      <c r="F645" s="465"/>
      <c r="G645" s="408"/>
      <c r="H645" s="429"/>
      <c r="I645" s="435" t="s">
        <v>623</v>
      </c>
      <c r="J645" s="435"/>
      <c r="K645" s="413"/>
      <c r="L645" s="413"/>
      <c r="M645" s="413"/>
      <c r="N645" s="413"/>
      <c r="O645" s="413"/>
      <c r="P645" s="413"/>
      <c r="Q645" s="413"/>
      <c r="R645" s="413">
        <v>0</v>
      </c>
      <c r="S645" s="773">
        <f>IF(R645=0,0,R645+72)</f>
        <v>0</v>
      </c>
      <c r="T645" s="774">
        <f t="shared" ref="T645:T647" si="225">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3"/>
        <v>4</v>
      </c>
      <c r="D646" s="408"/>
      <c r="E646" s="465"/>
      <c r="F646" s="465"/>
      <c r="G646" s="408"/>
      <c r="H646" s="429"/>
      <c r="I646" s="435" t="s">
        <v>624</v>
      </c>
      <c r="J646" s="435"/>
      <c r="K646" s="413"/>
      <c r="L646" s="413"/>
      <c r="M646" s="413"/>
      <c r="N646" s="413"/>
      <c r="O646" s="413"/>
      <c r="P646" s="413"/>
      <c r="Q646" s="413"/>
      <c r="R646" s="775">
        <f>IF(R642=0,0,R642+24)</f>
        <v>48</v>
      </c>
      <c r="S646" s="773">
        <f>IF(R646=0,0,R646+72)</f>
        <v>120</v>
      </c>
      <c r="T646" s="774">
        <f t="shared" si="225"/>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3"/>
        <v>4</v>
      </c>
      <c r="D647" s="408"/>
      <c r="E647" s="465"/>
      <c r="F647" s="465"/>
      <c r="G647" s="408"/>
      <c r="H647" s="429"/>
      <c r="I647" s="435" t="s">
        <v>625</v>
      </c>
      <c r="J647" s="435"/>
      <c r="K647" s="413"/>
      <c r="L647" s="413"/>
      <c r="M647" s="413"/>
      <c r="N647" s="413"/>
      <c r="O647" s="413"/>
      <c r="P647" s="413"/>
      <c r="Q647" s="413"/>
      <c r="R647" s="775">
        <f>IF(R643=0,0,R643+24)</f>
        <v>0</v>
      </c>
      <c r="S647" s="773">
        <f>IF(R647=0,0,R647+72)</f>
        <v>0</v>
      </c>
      <c r="T647" s="774">
        <f t="shared" si="225"/>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3"/>
        <v>4</v>
      </c>
      <c r="D648" s="408"/>
      <c r="E648" s="465"/>
      <c r="F648" s="465"/>
      <c r="G648" s="408"/>
      <c r="H648" s="429" t="str">
        <f>H$253</f>
        <v>Spr</v>
      </c>
      <c r="I648" s="435" t="s">
        <v>610</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3"/>
        <v>4</v>
      </c>
      <c r="D649" s="408"/>
      <c r="E649" s="465"/>
      <c r="F649" s="465"/>
      <c r="G649" s="408"/>
      <c r="H649" s="429"/>
      <c r="I649" s="435" t="s">
        <v>623</v>
      </c>
      <c r="J649" s="435"/>
      <c r="K649" s="413"/>
      <c r="L649" s="413"/>
      <c r="M649" s="413"/>
      <c r="N649" s="413"/>
      <c r="O649" s="413"/>
      <c r="P649" s="413"/>
      <c r="Q649" s="413"/>
      <c r="R649" s="413">
        <v>0</v>
      </c>
      <c r="S649" s="773">
        <f>IF(R649=0,0,R649+72)</f>
        <v>0</v>
      </c>
      <c r="T649" s="774">
        <f t="shared" ref="T649:T651" si="226">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3"/>
        <v>4</v>
      </c>
      <c r="D650" s="408"/>
      <c r="E650" s="465"/>
      <c r="F650" s="465"/>
      <c r="G650" s="408"/>
      <c r="H650" s="429"/>
      <c r="I650" s="435" t="s">
        <v>624</v>
      </c>
      <c r="J650" s="435"/>
      <c r="K650" s="413"/>
      <c r="L650" s="413"/>
      <c r="M650" s="413"/>
      <c r="N650" s="413"/>
      <c r="O650" s="413"/>
      <c r="P650" s="413"/>
      <c r="Q650" s="413"/>
      <c r="R650" s="775">
        <f>IF(R646=0,0,R646+24)</f>
        <v>72</v>
      </c>
      <c r="S650" s="773">
        <f>IF(R650=0,0,R650+72)</f>
        <v>144</v>
      </c>
      <c r="T650" s="774">
        <f t="shared" si="226"/>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3"/>
        <v>4</v>
      </c>
      <c r="D651" s="408"/>
      <c r="E651" s="465"/>
      <c r="F651" s="465"/>
      <c r="G651" s="408"/>
      <c r="H651" s="429"/>
      <c r="I651" s="435" t="s">
        <v>625</v>
      </c>
      <c r="J651" s="435"/>
      <c r="K651" s="413"/>
      <c r="L651" s="413"/>
      <c r="M651" s="413"/>
      <c r="N651" s="413"/>
      <c r="O651" s="413"/>
      <c r="P651" s="413"/>
      <c r="Q651" s="413"/>
      <c r="R651" s="775">
        <f>IF(R647=0,0,R647+24)</f>
        <v>0</v>
      </c>
      <c r="S651" s="773">
        <f>IF(R651=0,0,R651+72)</f>
        <v>0</v>
      </c>
      <c r="T651" s="774">
        <f t="shared" si="226"/>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429</v>
      </c>
      <c r="AR652" s="394"/>
      <c r="AS652" s="382"/>
      <c r="AT652" s="382"/>
      <c r="AU652" s="382"/>
    </row>
    <row r="653" spans="1:47" outlineLevel="2" x14ac:dyDescent="0.25">
      <c r="A653" s="382"/>
      <c r="B653" s="391"/>
      <c r="C653" s="384">
        <f>INT($C$232)+2</f>
        <v>3</v>
      </c>
      <c r="D653" s="408"/>
      <c r="E653" s="465"/>
      <c r="F653" s="465"/>
      <c r="G653" s="408"/>
      <c r="H653" s="478" t="s">
        <v>603</v>
      </c>
      <c r="I653" s="436" t="s">
        <v>942</v>
      </c>
      <c r="J653" s="436"/>
      <c r="K653" s="528"/>
      <c r="L653" s="526">
        <f>COUNTA($I654:$I$669)/COUNTA($H654:$H$669)</f>
        <v>5</v>
      </c>
      <c r="M653" s="413"/>
      <c r="N653" s="436"/>
      <c r="O653" s="436"/>
      <c r="P653" s="436"/>
      <c r="Q653" s="436"/>
      <c r="R653" s="436" t="s">
        <v>621</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7">INT($C$232)+3</f>
        <v>4</v>
      </c>
      <c r="D654" s="408"/>
      <c r="E654" s="465"/>
      <c r="F654" s="465"/>
      <c r="G654" s="408"/>
      <c r="H654" s="429" t="str">
        <f>H$251</f>
        <v>Aut</v>
      </c>
      <c r="I654" s="435" t="s">
        <v>610</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7"/>
        <v>4</v>
      </c>
      <c r="D655" s="408"/>
      <c r="E655" s="465"/>
      <c r="F655" s="465"/>
      <c r="G655" s="408"/>
      <c r="H655" s="429"/>
      <c r="I655" s="435" t="s">
        <v>622</v>
      </c>
      <c r="J655" s="435"/>
      <c r="K655" s="413"/>
      <c r="L655" s="413"/>
      <c r="M655" s="413"/>
      <c r="N655" s="413"/>
      <c r="O655" s="413"/>
      <c r="P655" s="413"/>
      <c r="Q655" s="413"/>
      <c r="R655" s="430">
        <v>0</v>
      </c>
      <c r="S655" s="773">
        <f>IF(R655=0,0,R655+72)</f>
        <v>0</v>
      </c>
      <c r="T655" s="774">
        <f t="shared" ref="T655:T658" si="228">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7"/>
        <v>4</v>
      </c>
      <c r="D656" s="408"/>
      <c r="E656" s="465"/>
      <c r="F656" s="465"/>
      <c r="G656" s="408"/>
      <c r="H656" s="429"/>
      <c r="I656" s="435" t="s">
        <v>591</v>
      </c>
      <c r="J656" s="435"/>
      <c r="K656" s="413"/>
      <c r="L656" s="413"/>
      <c r="M656" s="413"/>
      <c r="N656" s="413"/>
      <c r="O656" s="413"/>
      <c r="P656" s="413"/>
      <c r="Q656" s="413"/>
      <c r="R656" s="430">
        <v>22</v>
      </c>
      <c r="S656" s="773">
        <f>IF(R656=0,0,R656+72)</f>
        <v>94</v>
      </c>
      <c r="T656" s="774">
        <f t="shared" si="228"/>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7"/>
        <v>4</v>
      </c>
      <c r="D657" s="408"/>
      <c r="E657" s="465"/>
      <c r="F657" s="465"/>
      <c r="G657" s="408"/>
      <c r="H657" s="429"/>
      <c r="I657" s="435" t="s">
        <v>619</v>
      </c>
      <c r="J657" s="435"/>
      <c r="K657" s="413"/>
      <c r="L657" s="413"/>
      <c r="M657" s="413"/>
      <c r="N657" s="413"/>
      <c r="O657" s="413"/>
      <c r="P657" s="413"/>
      <c r="Q657" s="413"/>
      <c r="R657" s="430">
        <v>22</v>
      </c>
      <c r="S657" s="773">
        <f>IF(R657=0,0,R657+72)</f>
        <v>94</v>
      </c>
      <c r="T657" s="774">
        <f t="shared" si="228"/>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7"/>
        <v>4</v>
      </c>
      <c r="D658" s="408"/>
      <c r="E658" s="465"/>
      <c r="F658" s="465"/>
      <c r="G658" s="408"/>
      <c r="H658" s="429"/>
      <c r="I658" s="435" t="s">
        <v>592</v>
      </c>
      <c r="J658" s="435"/>
      <c r="K658" s="413"/>
      <c r="L658" s="413"/>
      <c r="M658" s="413"/>
      <c r="N658" s="413"/>
      <c r="O658" s="413"/>
      <c r="P658" s="413"/>
      <c r="Q658" s="413"/>
      <c r="R658" s="430">
        <v>23</v>
      </c>
      <c r="S658" s="773">
        <f>IF(R658=0,0,R658+72)</f>
        <v>95</v>
      </c>
      <c r="T658" s="774">
        <f t="shared" si="228"/>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7"/>
        <v>4</v>
      </c>
      <c r="D659" s="408"/>
      <c r="E659" s="465"/>
      <c r="F659" s="465"/>
      <c r="G659" s="408"/>
      <c r="H659" s="429" t="str">
        <f>H$252</f>
        <v>Win</v>
      </c>
      <c r="I659" s="435" t="s">
        <v>610</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7"/>
        <v>4</v>
      </c>
      <c r="D660" s="408"/>
      <c r="E660" s="465"/>
      <c r="F660" s="465"/>
      <c r="G660" s="408"/>
      <c r="H660" s="429"/>
      <c r="I660" s="435" t="s">
        <v>622</v>
      </c>
      <c r="J660" s="435"/>
      <c r="K660" s="413"/>
      <c r="L660" s="413"/>
      <c r="M660" s="413"/>
      <c r="N660" s="413"/>
      <c r="O660" s="413"/>
      <c r="P660" s="413"/>
      <c r="Q660" s="413"/>
      <c r="R660" s="779">
        <f>IF(R655=0,0,R655+24)</f>
        <v>0</v>
      </c>
      <c r="S660" s="773">
        <f>IF(R660=0,0,R660+72)</f>
        <v>0</v>
      </c>
      <c r="T660" s="774">
        <f t="shared" ref="T660:T663" si="229">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7"/>
        <v>4</v>
      </c>
      <c r="D661" s="408"/>
      <c r="E661" s="465"/>
      <c r="F661" s="465"/>
      <c r="G661" s="408"/>
      <c r="H661" s="429"/>
      <c r="I661" s="435" t="s">
        <v>591</v>
      </c>
      <c r="J661" s="435"/>
      <c r="K661" s="413"/>
      <c r="L661" s="413"/>
      <c r="M661" s="413"/>
      <c r="N661" s="413"/>
      <c r="O661" s="413"/>
      <c r="P661" s="413"/>
      <c r="Q661" s="413"/>
      <c r="R661" s="779">
        <f>IF(R656=0,0,R656+24)</f>
        <v>46</v>
      </c>
      <c r="S661" s="773">
        <f>IF(R661=0,0,R661+72)</f>
        <v>118</v>
      </c>
      <c r="T661" s="774">
        <f t="shared" si="229"/>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7"/>
        <v>4</v>
      </c>
      <c r="D662" s="408"/>
      <c r="E662" s="465"/>
      <c r="F662" s="465"/>
      <c r="G662" s="408"/>
      <c r="H662" s="429"/>
      <c r="I662" s="435" t="s">
        <v>619</v>
      </c>
      <c r="J662" s="435"/>
      <c r="K662" s="413"/>
      <c r="L662" s="413"/>
      <c r="M662" s="413"/>
      <c r="N662" s="413"/>
      <c r="O662" s="413"/>
      <c r="P662" s="413"/>
      <c r="Q662" s="413"/>
      <c r="R662" s="779">
        <f>IF(R657=0,0,R657+24)</f>
        <v>46</v>
      </c>
      <c r="S662" s="773">
        <f>IF(R662=0,0,R662+72)</f>
        <v>118</v>
      </c>
      <c r="T662" s="774">
        <f t="shared" si="229"/>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7"/>
        <v>4</v>
      </c>
      <c r="D663" s="408"/>
      <c r="E663" s="465"/>
      <c r="F663" s="465"/>
      <c r="G663" s="408"/>
      <c r="H663" s="429"/>
      <c r="I663" s="435" t="s">
        <v>592</v>
      </c>
      <c r="J663" s="435"/>
      <c r="K663" s="413"/>
      <c r="L663" s="413"/>
      <c r="M663" s="413"/>
      <c r="N663" s="413"/>
      <c r="O663" s="413"/>
      <c r="P663" s="413"/>
      <c r="Q663" s="413"/>
      <c r="R663" s="779">
        <f>IF(R658=0,0,R658+24)</f>
        <v>47</v>
      </c>
      <c r="S663" s="773">
        <f>IF(R663=0,0,R663+72)</f>
        <v>119</v>
      </c>
      <c r="T663" s="774">
        <f t="shared" si="229"/>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7"/>
        <v>4</v>
      </c>
      <c r="D664" s="408"/>
      <c r="E664" s="465"/>
      <c r="F664" s="465"/>
      <c r="G664" s="408"/>
      <c r="H664" s="429" t="str">
        <f>H$253</f>
        <v>Spr</v>
      </c>
      <c r="I664" s="435" t="s">
        <v>610</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7"/>
        <v>4</v>
      </c>
      <c r="D665" s="408"/>
      <c r="E665" s="465"/>
      <c r="F665" s="465"/>
      <c r="G665" s="408"/>
      <c r="H665" s="429"/>
      <c r="I665" s="435" t="s">
        <v>622</v>
      </c>
      <c r="J665" s="435"/>
      <c r="K665" s="413"/>
      <c r="L665" s="413"/>
      <c r="M665" s="413"/>
      <c r="N665" s="413"/>
      <c r="O665" s="413"/>
      <c r="P665" s="413"/>
      <c r="Q665" s="413"/>
      <c r="R665" s="779">
        <f>IF(R660=0,0,R660+24)</f>
        <v>0</v>
      </c>
      <c r="S665" s="773">
        <f>IF(R665=0,0,R665+72)</f>
        <v>0</v>
      </c>
      <c r="T665" s="774">
        <f t="shared" ref="T665:T668" si="230">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7"/>
        <v>4</v>
      </c>
      <c r="D666" s="408"/>
      <c r="E666" s="465"/>
      <c r="F666" s="465"/>
      <c r="G666" s="408"/>
      <c r="H666" s="429"/>
      <c r="I666" s="435" t="s">
        <v>591</v>
      </c>
      <c r="J666" s="435"/>
      <c r="K666" s="413"/>
      <c r="L666" s="413"/>
      <c r="M666" s="413"/>
      <c r="N666" s="413"/>
      <c r="O666" s="413"/>
      <c r="P666" s="413"/>
      <c r="Q666" s="413"/>
      <c r="R666" s="779">
        <f>IF(R661=0,0,R661+24)</f>
        <v>70</v>
      </c>
      <c r="S666" s="773">
        <f>IF(R666=0,0,R666+72)</f>
        <v>142</v>
      </c>
      <c r="T666" s="774">
        <f t="shared" si="230"/>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7"/>
        <v>4</v>
      </c>
      <c r="D667" s="408"/>
      <c r="E667" s="465"/>
      <c r="F667" s="465"/>
      <c r="G667" s="408"/>
      <c r="H667" s="429"/>
      <c r="I667" s="435" t="s">
        <v>619</v>
      </c>
      <c r="J667" s="435"/>
      <c r="K667" s="413"/>
      <c r="L667" s="413"/>
      <c r="M667" s="413"/>
      <c r="N667" s="413"/>
      <c r="O667" s="413"/>
      <c r="P667" s="413"/>
      <c r="Q667" s="413"/>
      <c r="R667" s="779">
        <f>IF(R662=0,0,R662+24)</f>
        <v>70</v>
      </c>
      <c r="S667" s="773">
        <f>IF(R667=0,0,R667+72)</f>
        <v>142</v>
      </c>
      <c r="T667" s="774">
        <f t="shared" si="230"/>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7"/>
        <v>4</v>
      </c>
      <c r="D668" s="408"/>
      <c r="E668" s="465"/>
      <c r="F668" s="465"/>
      <c r="G668" s="408"/>
      <c r="H668" s="429"/>
      <c r="I668" s="435" t="s">
        <v>592</v>
      </c>
      <c r="J668" s="435"/>
      <c r="K668" s="413"/>
      <c r="L668" s="413"/>
      <c r="M668" s="413"/>
      <c r="N668" s="413"/>
      <c r="O668" s="413"/>
      <c r="P668" s="413"/>
      <c r="Q668" s="413"/>
      <c r="R668" s="779">
        <f>IF(R663=0,0,R663+24)</f>
        <v>71</v>
      </c>
      <c r="S668" s="773">
        <f>IF(R668=0,0,R668+72)</f>
        <v>143</v>
      </c>
      <c r="T668" s="774">
        <f t="shared" si="230"/>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429</v>
      </c>
      <c r="AR669" s="394"/>
      <c r="AS669" s="382"/>
      <c r="AT669" s="382"/>
      <c r="AU669" s="382"/>
    </row>
    <row r="670" spans="1:47" outlineLevel="1" x14ac:dyDescent="0.25">
      <c r="A670" s="382"/>
      <c r="B670" s="391"/>
      <c r="C670" s="384">
        <f>INT($C$232)+1</f>
        <v>2</v>
      </c>
      <c r="D670" s="408"/>
      <c r="E670" s="465"/>
      <c r="F670" s="465"/>
      <c r="G670" s="408"/>
      <c r="H670" s="468" t="s">
        <v>626</v>
      </c>
      <c r="I670" s="426" t="s">
        <v>627</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425</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31">INT($C$232)+2</f>
        <v>3</v>
      </c>
      <c r="D672" s="408"/>
      <c r="E672" s="465"/>
      <c r="F672" s="465"/>
      <c r="G672" s="408"/>
      <c r="H672" s="429" t="str">
        <f>"Birth: "&amp;H$251</f>
        <v>Birth: Aut</v>
      </c>
      <c r="I672" s="435" t="s">
        <v>539</v>
      </c>
      <c r="J672" s="435"/>
      <c r="K672" s="474">
        <f t="shared" ref="K672:Q672" si="232">K251</f>
        <v>43600</v>
      </c>
      <c r="L672" s="474">
        <f t="shared" si="232"/>
        <v>43600</v>
      </c>
      <c r="M672" s="474">
        <f t="shared" si="232"/>
        <v>43600</v>
      </c>
      <c r="N672" s="474">
        <f t="shared" si="232"/>
        <v>43600</v>
      </c>
      <c r="O672" s="474">
        <f t="shared" si="232"/>
        <v>43600</v>
      </c>
      <c r="P672" s="474">
        <f t="shared" si="232"/>
        <v>43600</v>
      </c>
      <c r="Q672" s="474">
        <f t="shared" si="232"/>
        <v>43600</v>
      </c>
      <c r="R672" s="530">
        <f>R260</f>
        <v>43600</v>
      </c>
      <c r="S672" s="530">
        <f>S260</f>
        <v>43600</v>
      </c>
      <c r="T672" s="530">
        <f>T260</f>
        <v>43600</v>
      </c>
      <c r="U672" s="530">
        <f>U260</f>
        <v>43600</v>
      </c>
      <c r="V672" s="413" t="s">
        <v>865</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31"/>
        <v>3</v>
      </c>
      <c r="D673" s="408"/>
      <c r="E673" s="465"/>
      <c r="F673" s="465"/>
      <c r="G673" s="408"/>
      <c r="H673" s="478"/>
      <c r="I673" s="435" t="s">
        <v>628</v>
      </c>
      <c r="J673" s="435"/>
      <c r="K673" s="531">
        <f t="shared" ref="K673:U673" si="233">K672+INDEX($R$354:$U$354,1,K$240+1)</f>
        <v>43691</v>
      </c>
      <c r="L673" s="531">
        <f t="shared" si="233"/>
        <v>43691</v>
      </c>
      <c r="M673" s="531">
        <f t="shared" si="233"/>
        <v>43691</v>
      </c>
      <c r="N673" s="531">
        <f t="shared" si="233"/>
        <v>43691</v>
      </c>
      <c r="O673" s="531">
        <f t="shared" si="233"/>
        <v>43691</v>
      </c>
      <c r="P673" s="531">
        <f t="shared" si="233"/>
        <v>43691</v>
      </c>
      <c r="Q673" s="531">
        <f t="shared" si="233"/>
        <v>43691</v>
      </c>
      <c r="R673" s="531">
        <f t="shared" si="233"/>
        <v>43691</v>
      </c>
      <c r="S673" s="531">
        <f t="shared" si="233"/>
        <v>43691</v>
      </c>
      <c r="T673" s="531">
        <f t="shared" si="233"/>
        <v>43691</v>
      </c>
      <c r="U673" s="531">
        <f t="shared" si="233"/>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31"/>
        <v>3</v>
      </c>
      <c r="D674" s="408"/>
      <c r="E674" s="465"/>
      <c r="F674" s="465"/>
      <c r="G674" s="408"/>
      <c r="H674" s="429" t="str">
        <f>"Birth: "&amp;H$252</f>
        <v>Birth: Win</v>
      </c>
      <c r="I674" s="435" t="s">
        <v>539</v>
      </c>
      <c r="J674" s="435"/>
      <c r="K674" s="477">
        <f t="shared" ref="K674:Q674" si="234">K252</f>
        <v>43634</v>
      </c>
      <c r="L674" s="477">
        <f t="shared" si="234"/>
        <v>43634</v>
      </c>
      <c r="M674" s="477">
        <f t="shared" si="234"/>
        <v>43634</v>
      </c>
      <c r="N674" s="477">
        <f t="shared" si="234"/>
        <v>43634</v>
      </c>
      <c r="O674" s="477">
        <f t="shared" si="234"/>
        <v>43634</v>
      </c>
      <c r="P674" s="477">
        <f t="shared" si="234"/>
        <v>43634</v>
      </c>
      <c r="Q674" s="477">
        <f t="shared" si="234"/>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31"/>
        <v>3</v>
      </c>
      <c r="D675" s="408"/>
      <c r="E675" s="465"/>
      <c r="F675" s="465"/>
      <c r="G675" s="408"/>
      <c r="H675" s="478"/>
      <c r="I675" s="435" t="s">
        <v>628</v>
      </c>
      <c r="J675" s="435"/>
      <c r="K675" s="532">
        <f t="shared" ref="K675:U675" si="235">K674+INDEX($R$354:$U$354,1,K$240+1)</f>
        <v>43725</v>
      </c>
      <c r="L675" s="532">
        <f t="shared" si="235"/>
        <v>43725</v>
      </c>
      <c r="M675" s="531">
        <f t="shared" si="235"/>
        <v>43725</v>
      </c>
      <c r="N675" s="531">
        <f t="shared" si="235"/>
        <v>43725</v>
      </c>
      <c r="O675" s="531">
        <f t="shared" si="235"/>
        <v>43725</v>
      </c>
      <c r="P675" s="531">
        <f t="shared" si="235"/>
        <v>43725</v>
      </c>
      <c r="Q675" s="531">
        <f t="shared" si="235"/>
        <v>43725</v>
      </c>
      <c r="R675" s="531">
        <f t="shared" si="235"/>
        <v>43725</v>
      </c>
      <c r="S675" s="531">
        <f t="shared" si="235"/>
        <v>43725</v>
      </c>
      <c r="T675" s="531">
        <f t="shared" si="235"/>
        <v>43725</v>
      </c>
      <c r="U675" s="531">
        <f t="shared" si="235"/>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31"/>
        <v>3</v>
      </c>
      <c r="D676" s="408"/>
      <c r="E676" s="465"/>
      <c r="F676" s="465"/>
      <c r="G676" s="408"/>
      <c r="H676" s="429" t="str">
        <f>"Birth: "&amp;H$253</f>
        <v>Birth: Spr</v>
      </c>
      <c r="I676" s="435" t="s">
        <v>539</v>
      </c>
      <c r="J676" s="435"/>
      <c r="K676" s="477">
        <f t="shared" ref="K676:Q676" si="236">K253</f>
        <v>43669</v>
      </c>
      <c r="L676" s="477">
        <f t="shared" si="236"/>
        <v>43669</v>
      </c>
      <c r="M676" s="477">
        <f t="shared" si="236"/>
        <v>43669</v>
      </c>
      <c r="N676" s="477">
        <f t="shared" si="236"/>
        <v>43669</v>
      </c>
      <c r="O676" s="477">
        <f t="shared" si="236"/>
        <v>43669</v>
      </c>
      <c r="P676" s="477">
        <f t="shared" si="236"/>
        <v>43669</v>
      </c>
      <c r="Q676" s="477">
        <f t="shared" si="236"/>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31"/>
        <v>3</v>
      </c>
      <c r="D677" s="408"/>
      <c r="E677" s="465"/>
      <c r="F677" s="465"/>
      <c r="G677" s="408"/>
      <c r="H677" s="478"/>
      <c r="I677" s="435" t="s">
        <v>628</v>
      </c>
      <c r="J677" s="435"/>
      <c r="K677" s="532">
        <f t="shared" ref="K677:U677" si="237">K676+INDEX($R$354:$U$354,1,K$240+1)</f>
        <v>43760</v>
      </c>
      <c r="L677" s="532">
        <f t="shared" si="237"/>
        <v>43760</v>
      </c>
      <c r="M677" s="531">
        <f t="shared" si="237"/>
        <v>43760</v>
      </c>
      <c r="N677" s="531">
        <f t="shared" si="237"/>
        <v>43760</v>
      </c>
      <c r="O677" s="531">
        <f t="shared" si="237"/>
        <v>43760</v>
      </c>
      <c r="P677" s="531">
        <f t="shared" si="237"/>
        <v>43760</v>
      </c>
      <c r="Q677" s="531">
        <f t="shared" si="237"/>
        <v>43760</v>
      </c>
      <c r="R677" s="531">
        <f t="shared" si="237"/>
        <v>43760</v>
      </c>
      <c r="S677" s="531">
        <f t="shared" si="237"/>
        <v>43760</v>
      </c>
      <c r="T677" s="531">
        <f t="shared" si="237"/>
        <v>43760</v>
      </c>
      <c r="U677" s="531">
        <f t="shared" si="237"/>
        <v>43760</v>
      </c>
      <c r="V677" s="413"/>
      <c r="W677" s="413"/>
      <c r="X677" s="413"/>
      <c r="Y677" s="413"/>
      <c r="Z677" s="413"/>
      <c r="AA677" s="413"/>
      <c r="AB677" s="413"/>
      <c r="AC677" s="413"/>
      <c r="AD677" s="527" t="s">
        <v>1153</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31"/>
        <v>3</v>
      </c>
      <c r="D678" s="408"/>
      <c r="E678" s="465"/>
      <c r="F678" s="465"/>
      <c r="G678" s="408"/>
      <c r="H678" s="478" t="s">
        <v>545</v>
      </c>
      <c r="I678" s="436" t="s">
        <v>629</v>
      </c>
      <c r="J678" s="525" t="s">
        <v>630</v>
      </c>
      <c r="K678" s="526">
        <f>COUNTA($H$679:$H$750)</f>
        <v>3</v>
      </c>
      <c r="L678" s="526">
        <f>COUNTA($I$679:$I$750)/K678</f>
        <v>8</v>
      </c>
      <c r="M678" s="480">
        <f>COUNTA($J$679:$J$750)/(L678*K678)</f>
        <v>3</v>
      </c>
      <c r="N678" s="533" t="s">
        <v>631</v>
      </c>
      <c r="O678" s="534"/>
      <c r="P678" s="534"/>
      <c r="Q678" s="534"/>
      <c r="R678" s="534"/>
      <c r="S678" s="534"/>
      <c r="T678" s="534"/>
      <c r="U678" s="508"/>
      <c r="V678" s="429" t="s">
        <v>632</v>
      </c>
      <c r="W678" s="413"/>
      <c r="X678" s="435" t="s">
        <v>633</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31"/>
        <v>3</v>
      </c>
      <c r="D679" s="408"/>
      <c r="E679" s="465"/>
      <c r="F679" s="465"/>
      <c r="G679" s="408"/>
      <c r="H679" s="429" t="str">
        <f>H$251</f>
        <v>Aut</v>
      </c>
      <c r="I679" s="429">
        <v>0</v>
      </c>
      <c r="J679" s="455" t="s">
        <v>527</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8">R679&lt;(MAX(R$257:R$264)+MAX($I$354*R$354,$I$355*R$355,$I$356*R$356))</f>
        <v>0</v>
      </c>
      <c r="Y679" s="413" t="b">
        <f t="shared" si="238"/>
        <v>0</v>
      </c>
      <c r="Z679" s="413" t="b">
        <f t="shared" si="238"/>
        <v>0</v>
      </c>
      <c r="AA679" s="413" t="b">
        <f t="shared" si="238"/>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9">MIN(363,INT((R679 - DATE(YEAR(R679),1,1))))+364*(YEAR(R679)-i_startyear)</f>
        <v>318</v>
      </c>
      <c r="AK679" s="1032">
        <f t="shared" ref="AK679:AK710" si="240">MIN(363,INT((S679 - DATE(YEAR(S679),1,1))))+364*(YEAR(S679)-i_startyear)</f>
        <v>318</v>
      </c>
      <c r="AL679" s="1032">
        <f t="shared" ref="AL679:AL710" si="241">MIN(363,INT((T679 - DATE(YEAR(T679),1,1))))+364*(YEAR(T679)-i_startyear)</f>
        <v>318</v>
      </c>
      <c r="AM679" s="1032">
        <f t="shared" ref="AM679:AM710" si="242">MIN(363,INT((U679 - DATE(YEAR(U679),1,1))))+364*(YEAR(U679)-i_startyear)</f>
        <v>318</v>
      </c>
      <c r="AN679" s="413"/>
      <c r="AO679" s="413"/>
      <c r="AP679" s="413"/>
      <c r="AQ679" s="408"/>
      <c r="AR679" s="394"/>
      <c r="AS679" s="382"/>
      <c r="AT679" s="382"/>
      <c r="AU679" s="382"/>
    </row>
    <row r="680" spans="1:47" outlineLevel="3" x14ac:dyDescent="0.25">
      <c r="A680" s="382"/>
      <c r="B680" s="391"/>
      <c r="C680" s="384">
        <f t="shared" si="231"/>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1-SUM(V679,V681)</f>
        <v>0.5</v>
      </c>
      <c r="W680" s="413"/>
      <c r="X680" s="413" t="b">
        <f t="shared" si="238"/>
        <v>0</v>
      </c>
      <c r="Y680" s="413" t="b">
        <f t="shared" si="238"/>
        <v>0</v>
      </c>
      <c r="Z680" s="413" t="b">
        <f t="shared" si="238"/>
        <v>0</v>
      </c>
      <c r="AA680" s="413" t="b">
        <f t="shared" si="238"/>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9"/>
        <v>318</v>
      </c>
      <c r="AK680" s="1032">
        <f t="shared" si="240"/>
        <v>318</v>
      </c>
      <c r="AL680" s="1032">
        <f t="shared" si="241"/>
        <v>318</v>
      </c>
      <c r="AM680" s="1032">
        <f t="shared" si="242"/>
        <v>318</v>
      </c>
      <c r="AN680" s="413"/>
      <c r="AO680" s="413"/>
      <c r="AP680" s="413"/>
      <c r="AQ680" s="408"/>
      <c r="AR680" s="394"/>
      <c r="AS680" s="382"/>
      <c r="AT680" s="382"/>
      <c r="AU680" s="382"/>
    </row>
    <row r="681" spans="1:47" outlineLevel="3" x14ac:dyDescent="0.25">
      <c r="A681" s="382"/>
      <c r="B681" s="391"/>
      <c r="C681" s="384">
        <f t="shared" si="231"/>
        <v>3</v>
      </c>
      <c r="D681" s="408"/>
      <c r="E681" s="465"/>
      <c r="F681" s="465"/>
      <c r="G681" s="408"/>
      <c r="H681" s="429"/>
      <c r="I681" s="429"/>
      <c r="J681" s="455" t="s">
        <v>832</v>
      </c>
      <c r="K681" s="413"/>
      <c r="L681" s="413"/>
      <c r="M681" s="413"/>
      <c r="N681" s="413"/>
      <c r="O681" s="413"/>
      <c r="P681" s="413"/>
      <c r="Q681" s="413"/>
      <c r="R681" s="536">
        <v>43784</v>
      </c>
      <c r="S681" s="536">
        <v>43784</v>
      </c>
      <c r="T681" s="536">
        <v>43784</v>
      </c>
      <c r="U681" s="536">
        <v>43784</v>
      </c>
      <c r="V681" s="456">
        <v>0.5</v>
      </c>
      <c r="W681" s="413"/>
      <c r="X681" s="413" t="b">
        <f t="shared" si="238"/>
        <v>0</v>
      </c>
      <c r="Y681" s="413" t="b">
        <f t="shared" si="238"/>
        <v>0</v>
      </c>
      <c r="Z681" s="413" t="b">
        <f t="shared" si="238"/>
        <v>0</v>
      </c>
      <c r="AA681" s="413" t="b">
        <f t="shared" si="238"/>
        <v>0</v>
      </c>
      <c r="AB681" s="413"/>
      <c r="AC681" s="413"/>
      <c r="AD681" s="413"/>
      <c r="AE681" s="413"/>
      <c r="AF681" s="413"/>
      <c r="AG681" s="413"/>
      <c r="AH681" s="413"/>
      <c r="AI681" s="413"/>
      <c r="AJ681" s="1032">
        <f t="shared" si="239"/>
        <v>318</v>
      </c>
      <c r="AK681" s="1032">
        <f t="shared" si="240"/>
        <v>318</v>
      </c>
      <c r="AL681" s="1032">
        <f t="shared" si="241"/>
        <v>318</v>
      </c>
      <c r="AM681" s="1032">
        <f t="shared" si="242"/>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634</v>
      </c>
      <c r="K682" s="501">
        <f>DATE(YEAR(K679)+1,MONTH(K679),DAY(K679))</f>
        <v>44150</v>
      </c>
      <c r="L682" s="501">
        <f>DATE(YEAR(L679)+1,MONTH(L679),DAY(L679))</f>
        <v>44150</v>
      </c>
      <c r="M682" s="501">
        <f>DATE(YEAR(M679)+1,MONTH(M679),DAY(M679))</f>
        <v>44150</v>
      </c>
      <c r="N682" s="413"/>
      <c r="O682" s="413"/>
      <c r="P682" s="413"/>
      <c r="Q682" s="413"/>
      <c r="R682" s="501">
        <f t="shared" ref="R682:U702" si="243">DATE(YEAR(R679)+1,MONTH(R679),DAY(R679))</f>
        <v>44150</v>
      </c>
      <c r="S682" s="501">
        <f t="shared" si="243"/>
        <v>44150</v>
      </c>
      <c r="T682" s="501">
        <f t="shared" si="243"/>
        <v>44150</v>
      </c>
      <c r="U682" s="501">
        <f t="shared" si="243"/>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9"/>
        <v>683</v>
      </c>
      <c r="AK682" s="1032">
        <f t="shared" si="240"/>
        <v>683</v>
      </c>
      <c r="AL682" s="1032">
        <f t="shared" si="241"/>
        <v>683</v>
      </c>
      <c r="AM682" s="1032">
        <f t="shared" si="242"/>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624</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3"/>
        <v>44150</v>
      </c>
      <c r="S683" s="501">
        <f t="shared" si="243"/>
        <v>44150</v>
      </c>
      <c r="T683" s="501">
        <f t="shared" si="243"/>
        <v>44150</v>
      </c>
      <c r="U683" s="501">
        <f t="shared" si="243"/>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9"/>
        <v>683</v>
      </c>
      <c r="AK683" s="1032">
        <f t="shared" si="240"/>
        <v>683</v>
      </c>
      <c r="AL683" s="1032">
        <f t="shared" si="241"/>
        <v>683</v>
      </c>
      <c r="AM683" s="1032">
        <f t="shared" si="242"/>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625</v>
      </c>
      <c r="K684" s="413"/>
      <c r="L684" s="413"/>
      <c r="M684" s="413"/>
      <c r="N684" s="413"/>
      <c r="O684" s="413"/>
      <c r="P684" s="413"/>
      <c r="Q684" s="413"/>
      <c r="R684" s="501">
        <f t="shared" si="243"/>
        <v>44150</v>
      </c>
      <c r="S684" s="501">
        <f t="shared" si="243"/>
        <v>44150</v>
      </c>
      <c r="T684" s="501">
        <f t="shared" si="243"/>
        <v>44150</v>
      </c>
      <c r="U684" s="501">
        <f t="shared" si="243"/>
        <v>44150</v>
      </c>
      <c r="V684" s="413"/>
      <c r="W684" s="413"/>
      <c r="X684" s="413"/>
      <c r="Y684" s="413"/>
      <c r="Z684" s="413"/>
      <c r="AA684" s="413"/>
      <c r="AB684" s="413"/>
      <c r="AC684" s="413"/>
      <c r="AD684" s="413"/>
      <c r="AE684" s="413"/>
      <c r="AF684" s="413"/>
      <c r="AG684" s="413"/>
      <c r="AH684" s="413"/>
      <c r="AI684" s="413"/>
      <c r="AJ684" s="1032">
        <f t="shared" si="239"/>
        <v>683</v>
      </c>
      <c r="AK684" s="1032">
        <f t="shared" si="240"/>
        <v>683</v>
      </c>
      <c r="AL684" s="1032">
        <f t="shared" si="241"/>
        <v>683</v>
      </c>
      <c r="AM684" s="1032">
        <f t="shared" si="242"/>
        <v>683</v>
      </c>
      <c r="AN684" s="413"/>
      <c r="AO684" s="413"/>
      <c r="AP684" s="413"/>
      <c r="AQ684" s="408"/>
      <c r="AR684" s="394"/>
      <c r="AS684" s="382"/>
      <c r="AT684" s="382"/>
      <c r="AU684" s="382"/>
    </row>
    <row r="685" spans="1:47" outlineLevel="3" x14ac:dyDescent="0.25">
      <c r="A685" s="382"/>
      <c r="B685" s="391"/>
      <c r="C685" s="384">
        <f t="shared" ref="C685:C741" si="244">INT($C$232+3)</f>
        <v>4</v>
      </c>
      <c r="D685" s="408"/>
      <c r="E685" s="465"/>
      <c r="F685" s="465"/>
      <c r="G685" s="408"/>
      <c r="H685" s="413"/>
      <c r="I685" s="429">
        <v>2</v>
      </c>
      <c r="J685" s="429" t="s">
        <v>634</v>
      </c>
      <c r="K685" s="501">
        <f>DATE(YEAR(K682)+1,MONTH(K682),DAY(K682))</f>
        <v>44515</v>
      </c>
      <c r="L685" s="501">
        <f>DATE(YEAR(L682)+1,MONTH(L682),DAY(L682))</f>
        <v>44515</v>
      </c>
      <c r="M685" s="501">
        <f>DATE(YEAR(M682)+1,MONTH(M682),DAY(M682))</f>
        <v>44515</v>
      </c>
      <c r="N685" s="413"/>
      <c r="O685" s="413"/>
      <c r="P685" s="413"/>
      <c r="Q685" s="413"/>
      <c r="R685" s="501">
        <f t="shared" si="243"/>
        <v>44515</v>
      </c>
      <c r="S685" s="501">
        <f t="shared" si="243"/>
        <v>44515</v>
      </c>
      <c r="T685" s="501">
        <f t="shared" si="243"/>
        <v>44515</v>
      </c>
      <c r="U685" s="501">
        <f t="shared" si="243"/>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9"/>
        <v>1046</v>
      </c>
      <c r="AK685" s="1032">
        <f t="shared" si="240"/>
        <v>1046</v>
      </c>
      <c r="AL685" s="1032">
        <f t="shared" si="241"/>
        <v>1046</v>
      </c>
      <c r="AM685" s="1032">
        <f t="shared" si="242"/>
        <v>1046</v>
      </c>
      <c r="AN685" s="413"/>
      <c r="AO685" s="413"/>
      <c r="AP685" s="413"/>
      <c r="AQ685" s="408"/>
      <c r="AR685" s="394"/>
      <c r="AS685" s="382"/>
      <c r="AT685" s="382"/>
      <c r="AU685" s="382"/>
    </row>
    <row r="686" spans="1:47" outlineLevel="3" x14ac:dyDescent="0.25">
      <c r="A686" s="382"/>
      <c r="B686" s="391"/>
      <c r="C686" s="384">
        <f t="shared" si="244"/>
        <v>4</v>
      </c>
      <c r="D686" s="408"/>
      <c r="E686" s="465"/>
      <c r="F686" s="465"/>
      <c r="G686" s="408"/>
      <c r="H686" s="413"/>
      <c r="I686" s="429"/>
      <c r="J686" s="429" t="s">
        <v>624</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3"/>
        <v>44515</v>
      </c>
      <c r="S686" s="501">
        <f t="shared" si="243"/>
        <v>44515</v>
      </c>
      <c r="T686" s="501">
        <f t="shared" si="243"/>
        <v>44515</v>
      </c>
      <c r="U686" s="501">
        <f t="shared" si="243"/>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9"/>
        <v>1046</v>
      </c>
      <c r="AK686" s="1032">
        <f t="shared" si="240"/>
        <v>1046</v>
      </c>
      <c r="AL686" s="1032">
        <f t="shared" si="241"/>
        <v>1046</v>
      </c>
      <c r="AM686" s="1032">
        <f t="shared" si="242"/>
        <v>1046</v>
      </c>
      <c r="AN686" s="413"/>
      <c r="AO686" s="413"/>
      <c r="AP686" s="413"/>
      <c r="AQ686" s="408"/>
      <c r="AR686" s="394"/>
      <c r="AS686" s="382"/>
      <c r="AT686" s="382"/>
      <c r="AU686" s="382"/>
    </row>
    <row r="687" spans="1:47" outlineLevel="3" x14ac:dyDescent="0.25">
      <c r="A687" s="382"/>
      <c r="B687" s="391"/>
      <c r="C687" s="384">
        <f t="shared" si="244"/>
        <v>4</v>
      </c>
      <c r="D687" s="408"/>
      <c r="E687" s="465"/>
      <c r="F687" s="465"/>
      <c r="G687" s="408"/>
      <c r="H687" s="413"/>
      <c r="I687" s="429"/>
      <c r="J687" s="429" t="s">
        <v>625</v>
      </c>
      <c r="K687" s="413"/>
      <c r="L687" s="413"/>
      <c r="M687" s="413"/>
      <c r="N687" s="413"/>
      <c r="O687" s="413"/>
      <c r="P687" s="413"/>
      <c r="Q687" s="413"/>
      <c r="R687" s="501">
        <f t="shared" si="243"/>
        <v>44515</v>
      </c>
      <c r="S687" s="501">
        <f t="shared" si="243"/>
        <v>44515</v>
      </c>
      <c r="T687" s="501">
        <f t="shared" si="243"/>
        <v>44515</v>
      </c>
      <c r="U687" s="501">
        <f t="shared" si="243"/>
        <v>44515</v>
      </c>
      <c r="V687" s="413"/>
      <c r="W687" s="413"/>
      <c r="X687" s="413"/>
      <c r="Y687" s="413"/>
      <c r="Z687" s="413"/>
      <c r="AA687" s="413"/>
      <c r="AB687" s="413"/>
      <c r="AC687" s="413"/>
      <c r="AD687" s="413"/>
      <c r="AE687" s="413"/>
      <c r="AF687" s="413"/>
      <c r="AG687" s="413"/>
      <c r="AH687" s="413"/>
      <c r="AI687" s="413"/>
      <c r="AJ687" s="1032">
        <f t="shared" si="239"/>
        <v>1046</v>
      </c>
      <c r="AK687" s="1032">
        <f t="shared" si="240"/>
        <v>1046</v>
      </c>
      <c r="AL687" s="1032">
        <f t="shared" si="241"/>
        <v>1046</v>
      </c>
      <c r="AM687" s="1032">
        <f t="shared" si="242"/>
        <v>1046</v>
      </c>
      <c r="AN687" s="413"/>
      <c r="AO687" s="413"/>
      <c r="AP687" s="413"/>
      <c r="AQ687" s="408"/>
      <c r="AR687" s="394"/>
      <c r="AS687" s="382"/>
      <c r="AT687" s="382"/>
      <c r="AU687" s="382"/>
    </row>
    <row r="688" spans="1:47" outlineLevel="3" x14ac:dyDescent="0.25">
      <c r="A688" s="382"/>
      <c r="B688" s="391"/>
      <c r="C688" s="384">
        <f t="shared" si="244"/>
        <v>4</v>
      </c>
      <c r="D688" s="408"/>
      <c r="E688" s="465"/>
      <c r="F688" s="465"/>
      <c r="G688" s="408"/>
      <c r="H688" s="413"/>
      <c r="I688" s="429">
        <v>3</v>
      </c>
      <c r="J688" s="429" t="s">
        <v>634</v>
      </c>
      <c r="K688" s="501">
        <f>DATE(YEAR(K685)+1,MONTH(K685),DAY(K685))</f>
        <v>44880</v>
      </c>
      <c r="L688" s="501">
        <f>DATE(YEAR(L685)+1,MONTH(L685),DAY(L685))</f>
        <v>44880</v>
      </c>
      <c r="M688" s="501">
        <f>DATE(YEAR(M685)+1,MONTH(M685),DAY(M685))</f>
        <v>44880</v>
      </c>
      <c r="N688" s="413"/>
      <c r="O688" s="413"/>
      <c r="P688" s="413"/>
      <c r="Q688" s="413"/>
      <c r="R688" s="501">
        <f t="shared" si="243"/>
        <v>44880</v>
      </c>
      <c r="S688" s="501">
        <f t="shared" si="243"/>
        <v>44880</v>
      </c>
      <c r="T688" s="501">
        <f t="shared" si="243"/>
        <v>44880</v>
      </c>
      <c r="U688" s="501">
        <f t="shared" si="243"/>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9"/>
        <v>1410</v>
      </c>
      <c r="AK688" s="1032">
        <f t="shared" si="240"/>
        <v>1410</v>
      </c>
      <c r="AL688" s="1032">
        <f t="shared" si="241"/>
        <v>1410</v>
      </c>
      <c r="AM688" s="1032">
        <f t="shared" si="242"/>
        <v>1410</v>
      </c>
      <c r="AN688" s="413"/>
      <c r="AO688" s="413"/>
      <c r="AP688" s="413"/>
      <c r="AQ688" s="408"/>
      <c r="AR688" s="394"/>
      <c r="AS688" s="382"/>
      <c r="AT688" s="382"/>
      <c r="AU688" s="382"/>
    </row>
    <row r="689" spans="1:47" outlineLevel="3" x14ac:dyDescent="0.25">
      <c r="A689" s="382"/>
      <c r="B689" s="391"/>
      <c r="C689" s="384">
        <f t="shared" si="244"/>
        <v>4</v>
      </c>
      <c r="D689" s="408"/>
      <c r="E689" s="465"/>
      <c r="F689" s="465"/>
      <c r="G689" s="408"/>
      <c r="H689" s="413"/>
      <c r="I689" s="429"/>
      <c r="J689" s="429" t="s">
        <v>624</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3"/>
        <v>44880</v>
      </c>
      <c r="S689" s="501">
        <f t="shared" si="243"/>
        <v>44880</v>
      </c>
      <c r="T689" s="501">
        <f t="shared" si="243"/>
        <v>44880</v>
      </c>
      <c r="U689" s="501">
        <f t="shared" si="243"/>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9"/>
        <v>1410</v>
      </c>
      <c r="AK689" s="1032">
        <f t="shared" si="240"/>
        <v>1410</v>
      </c>
      <c r="AL689" s="1032">
        <f t="shared" si="241"/>
        <v>1410</v>
      </c>
      <c r="AM689" s="1032">
        <f t="shared" si="242"/>
        <v>1410</v>
      </c>
      <c r="AN689" s="413"/>
      <c r="AO689" s="413"/>
      <c r="AP689" s="413"/>
      <c r="AQ689" s="408"/>
      <c r="AR689" s="394"/>
      <c r="AS689" s="382"/>
      <c r="AT689" s="382"/>
      <c r="AU689" s="382"/>
    </row>
    <row r="690" spans="1:47" outlineLevel="3" x14ac:dyDescent="0.25">
      <c r="A690" s="382"/>
      <c r="B690" s="391"/>
      <c r="C690" s="384">
        <f t="shared" si="244"/>
        <v>4</v>
      </c>
      <c r="D690" s="408"/>
      <c r="E690" s="465"/>
      <c r="F690" s="465"/>
      <c r="G690" s="408"/>
      <c r="H690" s="413"/>
      <c r="I690" s="429"/>
      <c r="J690" s="429" t="s">
        <v>625</v>
      </c>
      <c r="K690" s="413"/>
      <c r="L690" s="413"/>
      <c r="M690" s="413"/>
      <c r="N690" s="413"/>
      <c r="O690" s="413"/>
      <c r="P690" s="413"/>
      <c r="Q690" s="413"/>
      <c r="R690" s="501">
        <f t="shared" si="243"/>
        <v>44880</v>
      </c>
      <c r="S690" s="501">
        <f t="shared" si="243"/>
        <v>44880</v>
      </c>
      <c r="T690" s="501">
        <f t="shared" si="243"/>
        <v>44880</v>
      </c>
      <c r="U690" s="501">
        <f t="shared" si="243"/>
        <v>44880</v>
      </c>
      <c r="V690" s="413"/>
      <c r="W690" s="413"/>
      <c r="X690" s="413"/>
      <c r="Y690" s="413"/>
      <c r="Z690" s="413"/>
      <c r="AA690" s="413"/>
      <c r="AB690" s="413"/>
      <c r="AC690" s="413"/>
      <c r="AD690" s="413"/>
      <c r="AE690" s="413"/>
      <c r="AF690" s="413"/>
      <c r="AG690" s="413"/>
      <c r="AH690" s="413"/>
      <c r="AI690" s="413"/>
      <c r="AJ690" s="1032">
        <f t="shared" si="239"/>
        <v>1410</v>
      </c>
      <c r="AK690" s="1032">
        <f t="shared" si="240"/>
        <v>1410</v>
      </c>
      <c r="AL690" s="1032">
        <f t="shared" si="241"/>
        <v>1410</v>
      </c>
      <c r="AM690" s="1032">
        <f t="shared" si="242"/>
        <v>1410</v>
      </c>
      <c r="AN690" s="413"/>
      <c r="AO690" s="413"/>
      <c r="AP690" s="413"/>
      <c r="AQ690" s="408"/>
      <c r="AR690" s="394"/>
      <c r="AS690" s="382"/>
      <c r="AT690" s="382"/>
      <c r="AU690" s="382"/>
    </row>
    <row r="691" spans="1:47" outlineLevel="3" x14ac:dyDescent="0.25">
      <c r="A691" s="382"/>
      <c r="B691" s="391"/>
      <c r="C691" s="384">
        <f t="shared" si="244"/>
        <v>4</v>
      </c>
      <c r="D691" s="408"/>
      <c r="E691" s="465"/>
      <c r="F691" s="465"/>
      <c r="G691" s="408"/>
      <c r="H691" s="413"/>
      <c r="I691" s="429">
        <v>4</v>
      </c>
      <c r="J691" s="429" t="s">
        <v>634</v>
      </c>
      <c r="K691" s="501">
        <f>DATE(YEAR(K688)+1,MONTH(K688),DAY(K688))</f>
        <v>45245</v>
      </c>
      <c r="L691" s="501">
        <f>DATE(YEAR(L688)+1,MONTH(L688),DAY(L688))</f>
        <v>45245</v>
      </c>
      <c r="M691" s="501">
        <f>DATE(YEAR(M688)+1,MONTH(M688),DAY(M688))</f>
        <v>45245</v>
      </c>
      <c r="N691" s="413"/>
      <c r="O691" s="413"/>
      <c r="P691" s="413"/>
      <c r="Q691" s="413"/>
      <c r="R691" s="501">
        <f t="shared" si="243"/>
        <v>45245</v>
      </c>
      <c r="S691" s="501">
        <f t="shared" si="243"/>
        <v>45245</v>
      </c>
      <c r="T691" s="501">
        <f t="shared" si="243"/>
        <v>45245</v>
      </c>
      <c r="U691" s="501">
        <f t="shared" si="243"/>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9"/>
        <v>1774</v>
      </c>
      <c r="AK691" s="1032">
        <f t="shared" si="240"/>
        <v>1774</v>
      </c>
      <c r="AL691" s="1032">
        <f t="shared" si="241"/>
        <v>1774</v>
      </c>
      <c r="AM691" s="1032">
        <f t="shared" si="242"/>
        <v>1774</v>
      </c>
      <c r="AN691" s="413"/>
      <c r="AO691" s="413"/>
      <c r="AP691" s="413"/>
      <c r="AQ691" s="408"/>
      <c r="AR691" s="394"/>
      <c r="AS691" s="382"/>
      <c r="AT691" s="382"/>
      <c r="AU691" s="382"/>
    </row>
    <row r="692" spans="1:47" outlineLevel="3" x14ac:dyDescent="0.25">
      <c r="A692" s="382"/>
      <c r="B692" s="391"/>
      <c r="C692" s="384">
        <f t="shared" si="244"/>
        <v>4</v>
      </c>
      <c r="D692" s="408"/>
      <c r="E692" s="465"/>
      <c r="F692" s="465"/>
      <c r="G692" s="408"/>
      <c r="H692" s="413"/>
      <c r="I692" s="429"/>
      <c r="J692" s="429" t="s">
        <v>624</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3"/>
        <v>45245</v>
      </c>
      <c r="S692" s="501">
        <f t="shared" si="243"/>
        <v>45245</v>
      </c>
      <c r="T692" s="501">
        <f t="shared" si="243"/>
        <v>45245</v>
      </c>
      <c r="U692" s="501">
        <f t="shared" si="243"/>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9"/>
        <v>1774</v>
      </c>
      <c r="AK692" s="1032">
        <f t="shared" si="240"/>
        <v>1774</v>
      </c>
      <c r="AL692" s="1032">
        <f t="shared" si="241"/>
        <v>1774</v>
      </c>
      <c r="AM692" s="1032">
        <f t="shared" si="242"/>
        <v>1774</v>
      </c>
      <c r="AN692" s="413"/>
      <c r="AO692" s="413"/>
      <c r="AP692" s="413"/>
      <c r="AQ692" s="408"/>
      <c r="AR692" s="394"/>
      <c r="AS692" s="382"/>
      <c r="AT692" s="382"/>
      <c r="AU692" s="382"/>
    </row>
    <row r="693" spans="1:47" outlineLevel="3" x14ac:dyDescent="0.25">
      <c r="A693" s="382"/>
      <c r="B693" s="391"/>
      <c r="C693" s="384">
        <f t="shared" si="244"/>
        <v>4</v>
      </c>
      <c r="D693" s="408"/>
      <c r="E693" s="465"/>
      <c r="F693" s="465"/>
      <c r="G693" s="408"/>
      <c r="H693" s="413"/>
      <c r="I693" s="429"/>
      <c r="J693" s="429" t="s">
        <v>625</v>
      </c>
      <c r="K693" s="413"/>
      <c r="L693" s="413"/>
      <c r="M693" s="413"/>
      <c r="N693" s="413"/>
      <c r="O693" s="413"/>
      <c r="P693" s="413"/>
      <c r="Q693" s="413"/>
      <c r="R693" s="501">
        <f t="shared" si="243"/>
        <v>45245</v>
      </c>
      <c r="S693" s="501">
        <f t="shared" si="243"/>
        <v>45245</v>
      </c>
      <c r="T693" s="501">
        <f t="shared" si="243"/>
        <v>45245</v>
      </c>
      <c r="U693" s="501">
        <f t="shared" si="243"/>
        <v>45245</v>
      </c>
      <c r="V693" s="413"/>
      <c r="W693" s="413"/>
      <c r="X693" s="413"/>
      <c r="Y693" s="413"/>
      <c r="Z693" s="413"/>
      <c r="AA693" s="413"/>
      <c r="AB693" s="413"/>
      <c r="AC693" s="413"/>
      <c r="AD693" s="413"/>
      <c r="AE693" s="413"/>
      <c r="AF693" s="413"/>
      <c r="AG693" s="413"/>
      <c r="AH693" s="413"/>
      <c r="AI693" s="413"/>
      <c r="AJ693" s="1032">
        <f t="shared" si="239"/>
        <v>1774</v>
      </c>
      <c r="AK693" s="1032">
        <f t="shared" si="240"/>
        <v>1774</v>
      </c>
      <c r="AL693" s="1032">
        <f t="shared" si="241"/>
        <v>1774</v>
      </c>
      <c r="AM693" s="1032">
        <f t="shared" si="242"/>
        <v>1774</v>
      </c>
      <c r="AN693" s="413"/>
      <c r="AO693" s="413"/>
      <c r="AP693" s="413"/>
      <c r="AQ693" s="408"/>
      <c r="AR693" s="394"/>
      <c r="AS693" s="382"/>
      <c r="AT693" s="382"/>
      <c r="AU693" s="382"/>
    </row>
    <row r="694" spans="1:47" outlineLevel="3" x14ac:dyDescent="0.25">
      <c r="A694" s="382"/>
      <c r="B694" s="391"/>
      <c r="C694" s="384">
        <f t="shared" si="244"/>
        <v>4</v>
      </c>
      <c r="D694" s="408"/>
      <c r="E694" s="465"/>
      <c r="F694" s="465"/>
      <c r="G694" s="408"/>
      <c r="H694" s="413"/>
      <c r="I694" s="429">
        <v>5</v>
      </c>
      <c r="J694" s="429" t="s">
        <v>634</v>
      </c>
      <c r="K694" s="501">
        <f>DATE(YEAR(K691)+1,MONTH(K691),DAY(K691))</f>
        <v>45611</v>
      </c>
      <c r="L694" s="501">
        <f>DATE(YEAR(L691)+1,MONTH(L691),DAY(L691))</f>
        <v>45611</v>
      </c>
      <c r="M694" s="501">
        <f>DATE(YEAR(M691)+1,MONTH(M691),DAY(M691))</f>
        <v>45611</v>
      </c>
      <c r="N694" s="413"/>
      <c r="O694" s="413"/>
      <c r="P694" s="413"/>
      <c r="Q694" s="413"/>
      <c r="R694" s="501">
        <f t="shared" si="243"/>
        <v>45611</v>
      </c>
      <c r="S694" s="501">
        <f t="shared" si="243"/>
        <v>45611</v>
      </c>
      <c r="T694" s="501">
        <f t="shared" si="243"/>
        <v>45611</v>
      </c>
      <c r="U694" s="501">
        <f t="shared" si="243"/>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9"/>
        <v>2139</v>
      </c>
      <c r="AK694" s="1032">
        <f t="shared" si="240"/>
        <v>2139</v>
      </c>
      <c r="AL694" s="1032">
        <f t="shared" si="241"/>
        <v>2139</v>
      </c>
      <c r="AM694" s="1032">
        <f t="shared" si="242"/>
        <v>2139</v>
      </c>
      <c r="AN694" s="413"/>
      <c r="AO694" s="413"/>
      <c r="AP694" s="413"/>
      <c r="AQ694" s="408"/>
      <c r="AR694" s="394"/>
      <c r="AS694" s="382"/>
      <c r="AT694" s="382"/>
      <c r="AU694" s="382"/>
    </row>
    <row r="695" spans="1:47" outlineLevel="3" x14ac:dyDescent="0.25">
      <c r="A695" s="382"/>
      <c r="B695" s="391"/>
      <c r="C695" s="384">
        <f t="shared" si="244"/>
        <v>4</v>
      </c>
      <c r="D695" s="408"/>
      <c r="E695" s="465"/>
      <c r="F695" s="465"/>
      <c r="G695" s="408"/>
      <c r="H695" s="413"/>
      <c r="I695" s="429"/>
      <c r="J695" s="429" t="s">
        <v>624</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3"/>
        <v>45611</v>
      </c>
      <c r="S695" s="501">
        <f t="shared" si="243"/>
        <v>45611</v>
      </c>
      <c r="T695" s="501">
        <f t="shared" si="243"/>
        <v>45611</v>
      </c>
      <c r="U695" s="501">
        <f t="shared" si="243"/>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9"/>
        <v>2139</v>
      </c>
      <c r="AK695" s="1032">
        <f t="shared" si="240"/>
        <v>2139</v>
      </c>
      <c r="AL695" s="1032">
        <f t="shared" si="241"/>
        <v>2139</v>
      </c>
      <c r="AM695" s="1032">
        <f t="shared" si="242"/>
        <v>2139</v>
      </c>
      <c r="AN695" s="413"/>
      <c r="AO695" s="413"/>
      <c r="AP695" s="413"/>
      <c r="AQ695" s="408"/>
      <c r="AR695" s="394"/>
      <c r="AS695" s="382"/>
      <c r="AT695" s="382"/>
      <c r="AU695" s="382"/>
    </row>
    <row r="696" spans="1:47" outlineLevel="3" x14ac:dyDescent="0.25">
      <c r="A696" s="382"/>
      <c r="B696" s="391"/>
      <c r="C696" s="384">
        <f t="shared" si="244"/>
        <v>4</v>
      </c>
      <c r="D696" s="408"/>
      <c r="E696" s="465"/>
      <c r="F696" s="465"/>
      <c r="G696" s="408"/>
      <c r="H696" s="413"/>
      <c r="I696" s="429"/>
      <c r="J696" s="429" t="s">
        <v>625</v>
      </c>
      <c r="K696" s="413"/>
      <c r="L696" s="413"/>
      <c r="M696" s="413"/>
      <c r="N696" s="413"/>
      <c r="O696" s="413"/>
      <c r="P696" s="413"/>
      <c r="Q696" s="413"/>
      <c r="R696" s="501">
        <f t="shared" si="243"/>
        <v>45611</v>
      </c>
      <c r="S696" s="501">
        <f t="shared" si="243"/>
        <v>45611</v>
      </c>
      <c r="T696" s="501">
        <f t="shared" si="243"/>
        <v>45611</v>
      </c>
      <c r="U696" s="501">
        <f t="shared" si="243"/>
        <v>45611</v>
      </c>
      <c r="V696" s="413"/>
      <c r="W696" s="413"/>
      <c r="X696" s="413"/>
      <c r="Y696" s="413"/>
      <c r="Z696" s="413"/>
      <c r="AA696" s="413"/>
      <c r="AB696" s="413"/>
      <c r="AC696" s="413"/>
      <c r="AD696" s="413"/>
      <c r="AE696" s="413"/>
      <c r="AF696" s="413"/>
      <c r="AG696" s="413"/>
      <c r="AH696" s="413"/>
      <c r="AI696" s="413"/>
      <c r="AJ696" s="1032">
        <f t="shared" si="239"/>
        <v>2139</v>
      </c>
      <c r="AK696" s="1032">
        <f t="shared" si="240"/>
        <v>2139</v>
      </c>
      <c r="AL696" s="1032">
        <f t="shared" si="241"/>
        <v>2139</v>
      </c>
      <c r="AM696" s="1032">
        <f t="shared" si="242"/>
        <v>2139</v>
      </c>
      <c r="AN696" s="413"/>
      <c r="AO696" s="413"/>
      <c r="AP696" s="413"/>
      <c r="AQ696" s="408"/>
      <c r="AR696" s="394"/>
      <c r="AS696" s="382"/>
      <c r="AT696" s="382"/>
      <c r="AU696" s="382"/>
    </row>
    <row r="697" spans="1:47" outlineLevel="3" x14ac:dyDescent="0.25">
      <c r="A697" s="382"/>
      <c r="B697" s="391"/>
      <c r="C697" s="384">
        <f t="shared" si="244"/>
        <v>4</v>
      </c>
      <c r="D697" s="408"/>
      <c r="E697" s="465"/>
      <c r="F697" s="465"/>
      <c r="G697" s="408"/>
      <c r="H697" s="413"/>
      <c r="I697" s="429">
        <v>6</v>
      </c>
      <c r="J697" s="429" t="s">
        <v>634</v>
      </c>
      <c r="K697" s="501">
        <f>DATE(YEAR(K694)+1,MONTH(K694),DAY(K694))</f>
        <v>45976</v>
      </c>
      <c r="L697" s="501">
        <f>DATE(YEAR(L694)+1,MONTH(L694),DAY(L694))</f>
        <v>45976</v>
      </c>
      <c r="M697" s="501">
        <f>DATE(YEAR(M694)+1,MONTH(M694),DAY(M694))</f>
        <v>45976</v>
      </c>
      <c r="N697" s="413"/>
      <c r="O697" s="413"/>
      <c r="P697" s="413"/>
      <c r="Q697" s="413"/>
      <c r="R697" s="501">
        <f t="shared" si="243"/>
        <v>45976</v>
      </c>
      <c r="S697" s="501">
        <f t="shared" si="243"/>
        <v>45976</v>
      </c>
      <c r="T697" s="501">
        <f t="shared" si="243"/>
        <v>45976</v>
      </c>
      <c r="U697" s="501">
        <f t="shared" si="243"/>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9"/>
        <v>2502</v>
      </c>
      <c r="AK697" s="1032">
        <f t="shared" si="240"/>
        <v>2502</v>
      </c>
      <c r="AL697" s="1032">
        <f t="shared" si="241"/>
        <v>2502</v>
      </c>
      <c r="AM697" s="1032">
        <f t="shared" si="242"/>
        <v>2502</v>
      </c>
      <c r="AN697" s="413"/>
      <c r="AO697" s="413"/>
      <c r="AP697" s="413"/>
      <c r="AQ697" s="408"/>
      <c r="AR697" s="394"/>
      <c r="AS697" s="382"/>
      <c r="AT697" s="382"/>
      <c r="AU697" s="382"/>
    </row>
    <row r="698" spans="1:47" outlineLevel="3" x14ac:dyDescent="0.25">
      <c r="A698" s="382"/>
      <c r="B698" s="391"/>
      <c r="C698" s="384">
        <f t="shared" si="244"/>
        <v>4</v>
      </c>
      <c r="D698" s="408"/>
      <c r="E698" s="465"/>
      <c r="F698" s="465"/>
      <c r="G698" s="408"/>
      <c r="H698" s="413"/>
      <c r="I698" s="429"/>
      <c r="J698" s="429" t="s">
        <v>624</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3"/>
        <v>45976</v>
      </c>
      <c r="S698" s="501">
        <f t="shared" si="243"/>
        <v>45976</v>
      </c>
      <c r="T698" s="501">
        <f t="shared" si="243"/>
        <v>45976</v>
      </c>
      <c r="U698" s="501">
        <f t="shared" si="243"/>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9"/>
        <v>2502</v>
      </c>
      <c r="AK698" s="1032">
        <f t="shared" si="240"/>
        <v>2502</v>
      </c>
      <c r="AL698" s="1032">
        <f t="shared" si="241"/>
        <v>2502</v>
      </c>
      <c r="AM698" s="1032">
        <f t="shared" si="242"/>
        <v>2502</v>
      </c>
      <c r="AN698" s="413"/>
      <c r="AO698" s="413"/>
      <c r="AP698" s="413"/>
      <c r="AQ698" s="408"/>
      <c r="AR698" s="394"/>
      <c r="AS698" s="382"/>
      <c r="AT698" s="382"/>
      <c r="AU698" s="382"/>
    </row>
    <row r="699" spans="1:47" outlineLevel="3" x14ac:dyDescent="0.25">
      <c r="A699" s="382"/>
      <c r="B699" s="391"/>
      <c r="C699" s="384">
        <f t="shared" si="244"/>
        <v>4</v>
      </c>
      <c r="D699" s="408"/>
      <c r="E699" s="465"/>
      <c r="F699" s="465"/>
      <c r="G699" s="408"/>
      <c r="H699" s="413"/>
      <c r="I699" s="429"/>
      <c r="J699" s="429" t="s">
        <v>625</v>
      </c>
      <c r="K699" s="413"/>
      <c r="L699" s="413"/>
      <c r="M699" s="413"/>
      <c r="N699" s="413"/>
      <c r="O699" s="413"/>
      <c r="P699" s="413"/>
      <c r="Q699" s="413"/>
      <c r="R699" s="501">
        <f t="shared" si="243"/>
        <v>45976</v>
      </c>
      <c r="S699" s="501">
        <f t="shared" si="243"/>
        <v>45976</v>
      </c>
      <c r="T699" s="501">
        <f t="shared" si="243"/>
        <v>45976</v>
      </c>
      <c r="U699" s="501">
        <f t="shared" si="243"/>
        <v>45976</v>
      </c>
      <c r="V699" s="413"/>
      <c r="W699" s="413"/>
      <c r="X699" s="413"/>
      <c r="Y699" s="413"/>
      <c r="Z699" s="413"/>
      <c r="AA699" s="413"/>
      <c r="AB699" s="413"/>
      <c r="AC699" s="413"/>
      <c r="AD699" s="413"/>
      <c r="AE699" s="413"/>
      <c r="AF699" s="413"/>
      <c r="AG699" s="413"/>
      <c r="AH699" s="413"/>
      <c r="AI699" s="413"/>
      <c r="AJ699" s="1032">
        <f t="shared" si="239"/>
        <v>2502</v>
      </c>
      <c r="AK699" s="1032">
        <f t="shared" si="240"/>
        <v>2502</v>
      </c>
      <c r="AL699" s="1032">
        <f t="shared" si="241"/>
        <v>2502</v>
      </c>
      <c r="AM699" s="1032">
        <f t="shared" si="242"/>
        <v>2502</v>
      </c>
      <c r="AN699" s="413"/>
      <c r="AO699" s="413"/>
      <c r="AP699" s="413"/>
      <c r="AQ699" s="408"/>
      <c r="AR699" s="394"/>
      <c r="AS699" s="382"/>
      <c r="AT699" s="382"/>
      <c r="AU699" s="382"/>
    </row>
    <row r="700" spans="1:47" outlineLevel="3" x14ac:dyDescent="0.25">
      <c r="A700" s="382"/>
      <c r="B700" s="391"/>
      <c r="C700" s="384">
        <f t="shared" si="244"/>
        <v>4</v>
      </c>
      <c r="D700" s="408"/>
      <c r="E700" s="465"/>
      <c r="F700" s="465"/>
      <c r="G700" s="408"/>
      <c r="H700" s="413"/>
      <c r="I700" s="429">
        <v>7</v>
      </c>
      <c r="J700" s="429" t="s">
        <v>634</v>
      </c>
      <c r="K700" s="501">
        <f>DATE(YEAR(K697)+1,MONTH(K697),DAY(K697))</f>
        <v>46341</v>
      </c>
      <c r="L700" s="501">
        <f>DATE(YEAR(L697)+1,MONTH(L697),DAY(L697))</f>
        <v>46341</v>
      </c>
      <c r="M700" s="501">
        <f>DATE(YEAR(M697)+1,MONTH(M697),DAY(M697))</f>
        <v>46341</v>
      </c>
      <c r="N700" s="413"/>
      <c r="O700" s="413"/>
      <c r="P700" s="413"/>
      <c r="Q700" s="413"/>
      <c r="R700" s="501">
        <f t="shared" si="243"/>
        <v>46341</v>
      </c>
      <c r="S700" s="501">
        <f t="shared" si="243"/>
        <v>46341</v>
      </c>
      <c r="T700" s="501">
        <f t="shared" si="243"/>
        <v>46341</v>
      </c>
      <c r="U700" s="501">
        <f t="shared" si="243"/>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9"/>
        <v>2866</v>
      </c>
      <c r="AK700" s="1032">
        <f t="shared" si="240"/>
        <v>2866</v>
      </c>
      <c r="AL700" s="1032">
        <f t="shared" si="241"/>
        <v>2866</v>
      </c>
      <c r="AM700" s="1032">
        <f t="shared" si="242"/>
        <v>2866</v>
      </c>
      <c r="AN700" s="413"/>
      <c r="AO700" s="413"/>
      <c r="AP700" s="413"/>
      <c r="AQ700" s="408"/>
      <c r="AR700" s="394"/>
      <c r="AS700" s="382"/>
      <c r="AT700" s="382"/>
      <c r="AU700" s="382"/>
    </row>
    <row r="701" spans="1:47" outlineLevel="3" x14ac:dyDescent="0.25">
      <c r="A701" s="382"/>
      <c r="B701" s="391"/>
      <c r="C701" s="384">
        <f t="shared" si="244"/>
        <v>4</v>
      </c>
      <c r="D701" s="408"/>
      <c r="E701" s="465"/>
      <c r="F701" s="465"/>
      <c r="G701" s="408"/>
      <c r="H701" s="413"/>
      <c r="I701" s="429"/>
      <c r="J701" s="429" t="s">
        <v>624</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3"/>
        <v>46341</v>
      </c>
      <c r="S701" s="501">
        <f t="shared" si="243"/>
        <v>46341</v>
      </c>
      <c r="T701" s="501">
        <f t="shared" si="243"/>
        <v>46341</v>
      </c>
      <c r="U701" s="501">
        <f t="shared" si="243"/>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9"/>
        <v>2866</v>
      </c>
      <c r="AK701" s="1032">
        <f t="shared" si="240"/>
        <v>2866</v>
      </c>
      <c r="AL701" s="1032">
        <f t="shared" si="241"/>
        <v>2866</v>
      </c>
      <c r="AM701" s="1032">
        <f t="shared" si="242"/>
        <v>2866</v>
      </c>
      <c r="AN701" s="413"/>
      <c r="AO701" s="413"/>
      <c r="AP701" s="413"/>
      <c r="AQ701" s="408"/>
      <c r="AR701" s="394"/>
      <c r="AS701" s="382"/>
      <c r="AT701" s="382"/>
      <c r="AU701" s="382"/>
    </row>
    <row r="702" spans="1:47" outlineLevel="3" x14ac:dyDescent="0.25">
      <c r="A702" s="382"/>
      <c r="B702" s="391"/>
      <c r="C702" s="384">
        <f t="shared" si="244"/>
        <v>4</v>
      </c>
      <c r="D702" s="408"/>
      <c r="E702" s="465"/>
      <c r="F702" s="465"/>
      <c r="G702" s="408"/>
      <c r="H702" s="413"/>
      <c r="I702" s="429"/>
      <c r="J702" s="429" t="s">
        <v>625</v>
      </c>
      <c r="K702" s="413"/>
      <c r="L702" s="413"/>
      <c r="M702" s="413"/>
      <c r="N702" s="413"/>
      <c r="O702" s="413"/>
      <c r="P702" s="413"/>
      <c r="Q702" s="413"/>
      <c r="R702" s="501">
        <f t="shared" si="243"/>
        <v>46341</v>
      </c>
      <c r="S702" s="501">
        <f t="shared" si="243"/>
        <v>46341</v>
      </c>
      <c r="T702" s="501">
        <f t="shared" si="243"/>
        <v>46341</v>
      </c>
      <c r="U702" s="501">
        <f t="shared" si="243"/>
        <v>46341</v>
      </c>
      <c r="V702" s="413"/>
      <c r="W702" s="413"/>
      <c r="X702" s="413"/>
      <c r="Y702" s="413"/>
      <c r="Z702" s="413"/>
      <c r="AA702" s="413"/>
      <c r="AB702" s="413"/>
      <c r="AC702" s="413"/>
      <c r="AD702" s="413"/>
      <c r="AE702" s="413"/>
      <c r="AF702" s="413"/>
      <c r="AG702" s="413"/>
      <c r="AH702" s="413"/>
      <c r="AI702" s="413"/>
      <c r="AJ702" s="1032">
        <f t="shared" si="239"/>
        <v>2866</v>
      </c>
      <c r="AK702" s="1032">
        <f t="shared" si="240"/>
        <v>2866</v>
      </c>
      <c r="AL702" s="1032">
        <f t="shared" si="241"/>
        <v>2866</v>
      </c>
      <c r="AM702" s="1032">
        <f t="shared" si="242"/>
        <v>2866</v>
      </c>
      <c r="AN702" s="413"/>
      <c r="AO702" s="413"/>
      <c r="AP702" s="413"/>
      <c r="AQ702" s="408"/>
      <c r="AR702" s="394"/>
      <c r="AS702" s="382"/>
      <c r="AT702" s="382"/>
      <c r="AU702" s="382"/>
    </row>
    <row r="703" spans="1:47" outlineLevel="3" x14ac:dyDescent="0.25">
      <c r="A703" s="382"/>
      <c r="B703" s="391"/>
      <c r="C703" s="384">
        <f t="shared" si="244"/>
        <v>4</v>
      </c>
      <c r="D703" s="408"/>
      <c r="E703" s="465"/>
      <c r="F703" s="465"/>
      <c r="G703" s="408"/>
      <c r="H703" s="429" t="str">
        <f>H$252</f>
        <v>Win</v>
      </c>
      <c r="I703" s="429">
        <v>0</v>
      </c>
      <c r="J703" s="429" t="s">
        <v>634</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5">R703&lt;(MAX(R$273:R$280)+MAX($I$354*R$354,$I$355*R$355,$I$356*R$356))</f>
        <v>0</v>
      </c>
      <c r="Y703" s="413" t="b">
        <f t="shared" si="245"/>
        <v>0</v>
      </c>
      <c r="Z703" s="413" t="b">
        <f t="shared" si="245"/>
        <v>0</v>
      </c>
      <c r="AA703" s="413" t="b">
        <f t="shared" si="245"/>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9"/>
        <v>348</v>
      </c>
      <c r="AK703" s="1032">
        <f t="shared" si="240"/>
        <v>348</v>
      </c>
      <c r="AL703" s="1032">
        <f t="shared" si="241"/>
        <v>348</v>
      </c>
      <c r="AM703" s="1032">
        <f t="shared" si="242"/>
        <v>348</v>
      </c>
      <c r="AN703" s="413"/>
      <c r="AO703" s="413"/>
      <c r="AP703" s="413"/>
      <c r="AQ703" s="408"/>
      <c r="AR703" s="394"/>
      <c r="AS703" s="382"/>
      <c r="AT703" s="382"/>
      <c r="AU703" s="382"/>
    </row>
    <row r="704" spans="1:47" outlineLevel="3" x14ac:dyDescent="0.25">
      <c r="A704" s="382"/>
      <c r="B704" s="391"/>
      <c r="C704" s="384">
        <f t="shared" si="244"/>
        <v>4</v>
      </c>
      <c r="D704" s="408"/>
      <c r="E704" s="465"/>
      <c r="F704" s="465"/>
      <c r="G704" s="408"/>
      <c r="H704" s="429"/>
      <c r="I704" s="429"/>
      <c r="J704" s="429" t="s">
        <v>624</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5"/>
        <v>0</v>
      </c>
      <c r="Y704" s="413" t="b">
        <f t="shared" si="245"/>
        <v>0</v>
      </c>
      <c r="Z704" s="413" t="b">
        <f t="shared" si="245"/>
        <v>0</v>
      </c>
      <c r="AA704" s="413" t="b">
        <f t="shared" si="245"/>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9"/>
        <v>348</v>
      </c>
      <c r="AK704" s="1032">
        <f t="shared" si="240"/>
        <v>348</v>
      </c>
      <c r="AL704" s="1032">
        <f t="shared" si="241"/>
        <v>348</v>
      </c>
      <c r="AM704" s="1032">
        <f t="shared" si="242"/>
        <v>348</v>
      </c>
      <c r="AN704" s="413"/>
      <c r="AO704" s="413"/>
      <c r="AP704" s="413"/>
      <c r="AQ704" s="408"/>
      <c r="AR704" s="394"/>
      <c r="AS704" s="382"/>
      <c r="AT704" s="382"/>
      <c r="AU704" s="382"/>
    </row>
    <row r="705" spans="1:47" outlineLevel="3" x14ac:dyDescent="0.25">
      <c r="A705" s="382"/>
      <c r="B705" s="391"/>
      <c r="C705" s="384">
        <f t="shared" si="244"/>
        <v>4</v>
      </c>
      <c r="D705" s="408"/>
      <c r="E705" s="465"/>
      <c r="F705" s="465"/>
      <c r="G705" s="408"/>
      <c r="H705" s="429"/>
      <c r="I705" s="429"/>
      <c r="J705" s="429" t="s">
        <v>625</v>
      </c>
      <c r="K705" s="413"/>
      <c r="L705" s="413"/>
      <c r="M705" s="413"/>
      <c r="N705" s="413"/>
      <c r="O705" s="413"/>
      <c r="P705" s="413"/>
      <c r="Q705" s="413"/>
      <c r="R705" s="536">
        <v>43814</v>
      </c>
      <c r="S705" s="536">
        <v>43814</v>
      </c>
      <c r="T705" s="536">
        <v>43814</v>
      </c>
      <c r="U705" s="536">
        <v>43814</v>
      </c>
      <c r="V705" s="413"/>
      <c r="W705" s="413"/>
      <c r="X705" s="413" t="b">
        <f t="shared" si="245"/>
        <v>0</v>
      </c>
      <c r="Y705" s="413" t="b">
        <f t="shared" si="245"/>
        <v>0</v>
      </c>
      <c r="Z705" s="413" t="b">
        <f t="shared" si="245"/>
        <v>0</v>
      </c>
      <c r="AA705" s="413" t="b">
        <f t="shared" si="245"/>
        <v>0</v>
      </c>
      <c r="AB705" s="413"/>
      <c r="AC705" s="413"/>
      <c r="AD705" s="413"/>
      <c r="AE705" s="413"/>
      <c r="AF705" s="413"/>
      <c r="AG705" s="413"/>
      <c r="AH705" s="413"/>
      <c r="AI705" s="413"/>
      <c r="AJ705" s="1032">
        <f t="shared" si="239"/>
        <v>348</v>
      </c>
      <c r="AK705" s="1032">
        <f t="shared" si="240"/>
        <v>348</v>
      </c>
      <c r="AL705" s="1032">
        <f t="shared" si="241"/>
        <v>348</v>
      </c>
      <c r="AM705" s="1032">
        <f t="shared" si="242"/>
        <v>348</v>
      </c>
      <c r="AN705" s="413"/>
      <c r="AO705" s="413"/>
      <c r="AP705" s="413"/>
      <c r="AQ705" s="408"/>
      <c r="AR705" s="394"/>
      <c r="AS705" s="382"/>
      <c r="AT705" s="382"/>
      <c r="AU705" s="382"/>
    </row>
    <row r="706" spans="1:47" outlineLevel="3" x14ac:dyDescent="0.25">
      <c r="A706" s="382"/>
      <c r="B706" s="391"/>
      <c r="C706" s="384">
        <f t="shared" si="244"/>
        <v>4</v>
      </c>
      <c r="D706" s="408"/>
      <c r="E706" s="465"/>
      <c r="F706" s="465"/>
      <c r="G706" s="408"/>
      <c r="H706" s="413"/>
      <c r="I706" s="429">
        <v>1</v>
      </c>
      <c r="J706" s="429" t="s">
        <v>634</v>
      </c>
      <c r="K706" s="501">
        <f>DATE(YEAR(K703)+1,MONTH(K703),DAY(K703))</f>
        <v>44180</v>
      </c>
      <c r="L706" s="501">
        <f>DATE(YEAR(L703)+1,MONTH(L703),DAY(L703))</f>
        <v>44180</v>
      </c>
      <c r="M706" s="501">
        <f>DATE(YEAR(M703)+1,MONTH(M703),DAY(M703))</f>
        <v>44180</v>
      </c>
      <c r="N706" s="413"/>
      <c r="O706" s="413"/>
      <c r="P706" s="413"/>
      <c r="Q706" s="413"/>
      <c r="R706" s="501">
        <f t="shared" ref="R706:U706" si="246">DATE(YEAR(R703)+1,MONTH(R703),DAY(R703))</f>
        <v>44180</v>
      </c>
      <c r="S706" s="501">
        <f t="shared" si="246"/>
        <v>44180</v>
      </c>
      <c r="T706" s="501">
        <f t="shared" si="246"/>
        <v>44180</v>
      </c>
      <c r="U706" s="501">
        <f t="shared" si="246"/>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9"/>
        <v>713</v>
      </c>
      <c r="AK706" s="1032">
        <f t="shared" si="240"/>
        <v>713</v>
      </c>
      <c r="AL706" s="1032">
        <f t="shared" si="241"/>
        <v>713</v>
      </c>
      <c r="AM706" s="1032">
        <f t="shared" si="242"/>
        <v>713</v>
      </c>
      <c r="AN706" s="413"/>
      <c r="AO706" s="413"/>
      <c r="AP706" s="413"/>
      <c r="AQ706" s="408"/>
      <c r="AR706" s="394"/>
      <c r="AS706" s="382"/>
      <c r="AT706" s="382"/>
      <c r="AU706" s="382"/>
    </row>
    <row r="707" spans="1:47" outlineLevel="3" x14ac:dyDescent="0.25">
      <c r="A707" s="382"/>
      <c r="B707" s="391"/>
      <c r="C707" s="384">
        <f t="shared" si="244"/>
        <v>4</v>
      </c>
      <c r="D707" s="408"/>
      <c r="E707" s="465"/>
      <c r="F707" s="465"/>
      <c r="G707" s="408"/>
      <c r="H707" s="413"/>
      <c r="I707" s="429"/>
      <c r="J707" s="429" t="s">
        <v>624</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7">DATE(YEAR(R704)+1,MONTH(R704),DAY(R704))</f>
        <v>44180</v>
      </c>
      <c r="S707" s="501">
        <f t="shared" si="247"/>
        <v>44180</v>
      </c>
      <c r="T707" s="501">
        <f t="shared" si="247"/>
        <v>44180</v>
      </c>
      <c r="U707" s="501">
        <f t="shared" si="247"/>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9"/>
        <v>713</v>
      </c>
      <c r="AK707" s="1032">
        <f t="shared" si="240"/>
        <v>713</v>
      </c>
      <c r="AL707" s="1032">
        <f t="shared" si="241"/>
        <v>713</v>
      </c>
      <c r="AM707" s="1032">
        <f t="shared" si="242"/>
        <v>713</v>
      </c>
      <c r="AN707" s="413"/>
      <c r="AO707" s="413"/>
      <c r="AP707" s="413"/>
      <c r="AQ707" s="408"/>
      <c r="AR707" s="394"/>
      <c r="AS707" s="382"/>
      <c r="AT707" s="382"/>
      <c r="AU707" s="382"/>
    </row>
    <row r="708" spans="1:47" outlineLevel="3" x14ac:dyDescent="0.25">
      <c r="A708" s="382"/>
      <c r="B708" s="391"/>
      <c r="C708" s="384">
        <f t="shared" si="244"/>
        <v>4</v>
      </c>
      <c r="D708" s="408"/>
      <c r="E708" s="465"/>
      <c r="F708" s="465"/>
      <c r="G708" s="408"/>
      <c r="H708" s="413"/>
      <c r="I708" s="429"/>
      <c r="J708" s="429" t="s">
        <v>625</v>
      </c>
      <c r="K708" s="413"/>
      <c r="L708" s="413"/>
      <c r="M708" s="413"/>
      <c r="N708" s="413"/>
      <c r="O708" s="413"/>
      <c r="P708" s="413"/>
      <c r="Q708" s="413"/>
      <c r="R708" s="501">
        <f t="shared" ref="R708:U708" si="248">DATE(YEAR(R705)+1,MONTH(R705),DAY(R705))</f>
        <v>44180</v>
      </c>
      <c r="S708" s="501">
        <f t="shared" si="248"/>
        <v>44180</v>
      </c>
      <c r="T708" s="501">
        <f t="shared" si="248"/>
        <v>44180</v>
      </c>
      <c r="U708" s="501">
        <f t="shared" si="248"/>
        <v>44180</v>
      </c>
      <c r="V708" s="413"/>
      <c r="W708" s="413"/>
      <c r="X708" s="413"/>
      <c r="Y708" s="413"/>
      <c r="Z708" s="413"/>
      <c r="AA708" s="413"/>
      <c r="AB708" s="413"/>
      <c r="AC708" s="413"/>
      <c r="AD708" s="413"/>
      <c r="AE708" s="413"/>
      <c r="AF708" s="413"/>
      <c r="AG708" s="413"/>
      <c r="AH708" s="413"/>
      <c r="AI708" s="413"/>
      <c r="AJ708" s="1032">
        <f t="shared" si="239"/>
        <v>713</v>
      </c>
      <c r="AK708" s="1032">
        <f t="shared" si="240"/>
        <v>713</v>
      </c>
      <c r="AL708" s="1032">
        <f t="shared" si="241"/>
        <v>713</v>
      </c>
      <c r="AM708" s="1032">
        <f t="shared" si="242"/>
        <v>713</v>
      </c>
      <c r="AN708" s="413"/>
      <c r="AO708" s="413"/>
      <c r="AP708" s="413"/>
      <c r="AQ708" s="408"/>
      <c r="AR708" s="394"/>
      <c r="AS708" s="382"/>
      <c r="AT708" s="382"/>
      <c r="AU708" s="382"/>
    </row>
    <row r="709" spans="1:47" outlineLevel="3" x14ac:dyDescent="0.25">
      <c r="A709" s="382"/>
      <c r="B709" s="391"/>
      <c r="C709" s="384">
        <f t="shared" si="244"/>
        <v>4</v>
      </c>
      <c r="D709" s="408"/>
      <c r="E709" s="465"/>
      <c r="F709" s="465"/>
      <c r="G709" s="408"/>
      <c r="H709" s="413"/>
      <c r="I709" s="429">
        <v>2</v>
      </c>
      <c r="J709" s="429" t="s">
        <v>634</v>
      </c>
      <c r="K709" s="501">
        <f>DATE(YEAR(K706)+1,MONTH(K706),DAY(K706))</f>
        <v>44545</v>
      </c>
      <c r="L709" s="501">
        <f>DATE(YEAR(L706)+1,MONTH(L706),DAY(L706))</f>
        <v>44545</v>
      </c>
      <c r="M709" s="501">
        <f>DATE(YEAR(M706)+1,MONTH(M706),DAY(M706))</f>
        <v>44545</v>
      </c>
      <c r="N709" s="413"/>
      <c r="O709" s="413"/>
      <c r="P709" s="413"/>
      <c r="Q709" s="413"/>
      <c r="R709" s="501">
        <f t="shared" ref="R709:U709" si="249">DATE(YEAR(R706)+1,MONTH(R706),DAY(R706))</f>
        <v>44545</v>
      </c>
      <c r="S709" s="501">
        <f t="shared" si="249"/>
        <v>44545</v>
      </c>
      <c r="T709" s="501">
        <f t="shared" si="249"/>
        <v>44545</v>
      </c>
      <c r="U709" s="501">
        <f t="shared" si="249"/>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9"/>
        <v>1076</v>
      </c>
      <c r="AK709" s="1032">
        <f t="shared" si="240"/>
        <v>1076</v>
      </c>
      <c r="AL709" s="1032">
        <f t="shared" si="241"/>
        <v>1076</v>
      </c>
      <c r="AM709" s="1032">
        <f t="shared" si="242"/>
        <v>1076</v>
      </c>
      <c r="AN709" s="413"/>
      <c r="AO709" s="413"/>
      <c r="AP709" s="413"/>
      <c r="AQ709" s="408"/>
      <c r="AR709" s="394"/>
      <c r="AS709" s="382"/>
      <c r="AT709" s="382"/>
      <c r="AU709" s="382"/>
    </row>
    <row r="710" spans="1:47" outlineLevel="3" x14ac:dyDescent="0.25">
      <c r="A710" s="382"/>
      <c r="B710" s="391"/>
      <c r="C710" s="384">
        <f t="shared" si="244"/>
        <v>4</v>
      </c>
      <c r="D710" s="408"/>
      <c r="E710" s="465"/>
      <c r="F710" s="465"/>
      <c r="G710" s="408"/>
      <c r="H710" s="413"/>
      <c r="I710" s="429"/>
      <c r="J710" s="429" t="s">
        <v>624</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50">DATE(YEAR(R707)+1,MONTH(R707),DAY(R707))</f>
        <v>44545</v>
      </c>
      <c r="S710" s="501">
        <f t="shared" si="250"/>
        <v>44545</v>
      </c>
      <c r="T710" s="501">
        <f t="shared" si="250"/>
        <v>44545</v>
      </c>
      <c r="U710" s="501">
        <f t="shared" si="250"/>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9"/>
        <v>1076</v>
      </c>
      <c r="AK710" s="1032">
        <f t="shared" si="240"/>
        <v>1076</v>
      </c>
      <c r="AL710" s="1032">
        <f t="shared" si="241"/>
        <v>1076</v>
      </c>
      <c r="AM710" s="1032">
        <f t="shared" si="242"/>
        <v>1076</v>
      </c>
      <c r="AN710" s="413"/>
      <c r="AO710" s="413"/>
      <c r="AP710" s="413"/>
      <c r="AQ710" s="408"/>
      <c r="AR710" s="394"/>
      <c r="AS710" s="382"/>
      <c r="AT710" s="382"/>
      <c r="AU710" s="382"/>
    </row>
    <row r="711" spans="1:47" outlineLevel="3" x14ac:dyDescent="0.25">
      <c r="A711" s="382"/>
      <c r="B711" s="391"/>
      <c r="C711" s="384">
        <f t="shared" si="244"/>
        <v>4</v>
      </c>
      <c r="D711" s="408"/>
      <c r="E711" s="465"/>
      <c r="F711" s="465"/>
      <c r="G711" s="408"/>
      <c r="H711" s="413"/>
      <c r="I711" s="429"/>
      <c r="J711" s="429" t="s">
        <v>625</v>
      </c>
      <c r="K711" s="413"/>
      <c r="L711" s="413"/>
      <c r="M711" s="413"/>
      <c r="N711" s="413"/>
      <c r="O711" s="413"/>
      <c r="P711" s="413"/>
      <c r="Q711" s="413"/>
      <c r="R711" s="501">
        <f t="shared" ref="R711:U711" si="251">DATE(YEAR(R708)+1,MONTH(R708),DAY(R708))</f>
        <v>44545</v>
      </c>
      <c r="S711" s="501">
        <f t="shared" si="251"/>
        <v>44545</v>
      </c>
      <c r="T711" s="501">
        <f t="shared" si="251"/>
        <v>44545</v>
      </c>
      <c r="U711" s="501">
        <f t="shared" si="251"/>
        <v>44545</v>
      </c>
      <c r="V711" s="413"/>
      <c r="W711" s="413"/>
      <c r="X711" s="413"/>
      <c r="Y711" s="413"/>
      <c r="Z711" s="413"/>
      <c r="AA711" s="413"/>
      <c r="AB711" s="413"/>
      <c r="AC711" s="413"/>
      <c r="AD711" s="413"/>
      <c r="AE711" s="413"/>
      <c r="AF711" s="413"/>
      <c r="AG711" s="413"/>
      <c r="AH711" s="413"/>
      <c r="AI711" s="413"/>
      <c r="AJ711" s="1032">
        <f t="shared" ref="AJ711:AJ742" si="252">MIN(363,INT((R711 - DATE(YEAR(R711),1,1))))+364*(YEAR(R711)-i_startyear)</f>
        <v>1076</v>
      </c>
      <c r="AK711" s="1032">
        <f t="shared" ref="AK711:AK742" si="253">MIN(363,INT((S711 - DATE(YEAR(S711),1,1))))+364*(YEAR(S711)-i_startyear)</f>
        <v>1076</v>
      </c>
      <c r="AL711" s="1032">
        <f t="shared" ref="AL711:AL742" si="254">MIN(363,INT((T711 - DATE(YEAR(T711),1,1))))+364*(YEAR(T711)-i_startyear)</f>
        <v>1076</v>
      </c>
      <c r="AM711" s="1032">
        <f t="shared" ref="AM711:AM742" si="255">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4"/>
        <v>4</v>
      </c>
      <c r="D712" s="408"/>
      <c r="E712" s="465"/>
      <c r="F712" s="465"/>
      <c r="G712" s="408"/>
      <c r="H712" s="413"/>
      <c r="I712" s="429">
        <v>3</v>
      </c>
      <c r="J712" s="429" t="s">
        <v>634</v>
      </c>
      <c r="K712" s="501">
        <f>DATE(YEAR(K709)+1,MONTH(K709),DAY(K709))</f>
        <v>44910</v>
      </c>
      <c r="L712" s="501">
        <f>DATE(YEAR(L709)+1,MONTH(L709),DAY(L709))</f>
        <v>44910</v>
      </c>
      <c r="M712" s="501">
        <f>DATE(YEAR(M709)+1,MONTH(M709),DAY(M709))</f>
        <v>44910</v>
      </c>
      <c r="N712" s="413"/>
      <c r="O712" s="413"/>
      <c r="P712" s="413"/>
      <c r="Q712" s="413"/>
      <c r="R712" s="501">
        <f t="shared" ref="R712:U712" si="256">DATE(YEAR(R709)+1,MONTH(R709),DAY(R709))</f>
        <v>44910</v>
      </c>
      <c r="S712" s="501">
        <f t="shared" si="256"/>
        <v>44910</v>
      </c>
      <c r="T712" s="501">
        <f t="shared" si="256"/>
        <v>44910</v>
      </c>
      <c r="U712" s="501">
        <f t="shared" si="256"/>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52"/>
        <v>1440</v>
      </c>
      <c r="AK712" s="1032">
        <f t="shared" si="253"/>
        <v>1440</v>
      </c>
      <c r="AL712" s="1032">
        <f t="shared" si="254"/>
        <v>1440</v>
      </c>
      <c r="AM712" s="1032">
        <f t="shared" si="255"/>
        <v>1440</v>
      </c>
      <c r="AN712" s="413"/>
      <c r="AO712" s="413"/>
      <c r="AP712" s="413"/>
      <c r="AQ712" s="408"/>
      <c r="AR712" s="394"/>
      <c r="AS712" s="382"/>
      <c r="AT712" s="382"/>
      <c r="AU712" s="382"/>
    </row>
    <row r="713" spans="1:47" outlineLevel="3" x14ac:dyDescent="0.25">
      <c r="A713" s="382"/>
      <c r="B713" s="391"/>
      <c r="C713" s="384">
        <f t="shared" si="244"/>
        <v>4</v>
      </c>
      <c r="D713" s="408"/>
      <c r="E713" s="465"/>
      <c r="F713" s="465"/>
      <c r="G713" s="408"/>
      <c r="H713" s="413"/>
      <c r="I713" s="429"/>
      <c r="J713" s="429" t="s">
        <v>624</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7">DATE(YEAR(R710)+1,MONTH(R710),DAY(R710))</f>
        <v>44910</v>
      </c>
      <c r="S713" s="501">
        <f t="shared" si="257"/>
        <v>44910</v>
      </c>
      <c r="T713" s="501">
        <f t="shared" si="257"/>
        <v>44910</v>
      </c>
      <c r="U713" s="501">
        <f t="shared" si="257"/>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52"/>
        <v>1440</v>
      </c>
      <c r="AK713" s="1032">
        <f t="shared" si="253"/>
        <v>1440</v>
      </c>
      <c r="AL713" s="1032">
        <f t="shared" si="254"/>
        <v>1440</v>
      </c>
      <c r="AM713" s="1032">
        <f t="shared" si="255"/>
        <v>1440</v>
      </c>
      <c r="AN713" s="413"/>
      <c r="AO713" s="413"/>
      <c r="AP713" s="413"/>
      <c r="AQ713" s="408"/>
      <c r="AR713" s="394"/>
      <c r="AS713" s="382"/>
      <c r="AT713" s="382"/>
      <c r="AU713" s="382"/>
    </row>
    <row r="714" spans="1:47" outlineLevel="3" x14ac:dyDescent="0.25">
      <c r="A714" s="382"/>
      <c r="B714" s="391"/>
      <c r="C714" s="384">
        <f t="shared" si="244"/>
        <v>4</v>
      </c>
      <c r="D714" s="408"/>
      <c r="E714" s="465"/>
      <c r="F714" s="465"/>
      <c r="G714" s="408"/>
      <c r="H714" s="413"/>
      <c r="I714" s="429"/>
      <c r="J714" s="429" t="s">
        <v>625</v>
      </c>
      <c r="K714" s="413"/>
      <c r="L714" s="413"/>
      <c r="M714" s="413"/>
      <c r="N714" s="413"/>
      <c r="O714" s="413"/>
      <c r="P714" s="413"/>
      <c r="Q714" s="413"/>
      <c r="R714" s="501">
        <f t="shared" ref="R714:U714" si="258">DATE(YEAR(R711)+1,MONTH(R711),DAY(R711))</f>
        <v>44910</v>
      </c>
      <c r="S714" s="501">
        <f t="shared" si="258"/>
        <v>44910</v>
      </c>
      <c r="T714" s="501">
        <f t="shared" si="258"/>
        <v>44910</v>
      </c>
      <c r="U714" s="501">
        <f t="shared" si="258"/>
        <v>44910</v>
      </c>
      <c r="V714" s="413"/>
      <c r="W714" s="413"/>
      <c r="X714" s="413"/>
      <c r="Y714" s="413"/>
      <c r="Z714" s="413"/>
      <c r="AA714" s="413"/>
      <c r="AB714" s="413"/>
      <c r="AC714" s="413"/>
      <c r="AD714" s="413"/>
      <c r="AE714" s="413"/>
      <c r="AF714" s="413"/>
      <c r="AG714" s="413"/>
      <c r="AH714" s="413"/>
      <c r="AI714" s="413"/>
      <c r="AJ714" s="1032">
        <f t="shared" si="252"/>
        <v>1440</v>
      </c>
      <c r="AK714" s="1032">
        <f t="shared" si="253"/>
        <v>1440</v>
      </c>
      <c r="AL714" s="1032">
        <f t="shared" si="254"/>
        <v>1440</v>
      </c>
      <c r="AM714" s="1032">
        <f t="shared" si="255"/>
        <v>1440</v>
      </c>
      <c r="AN714" s="413"/>
      <c r="AO714" s="413"/>
      <c r="AP714" s="413"/>
      <c r="AQ714" s="408"/>
      <c r="AR714" s="394"/>
      <c r="AS714" s="382"/>
      <c r="AT714" s="382"/>
      <c r="AU714" s="382"/>
    </row>
    <row r="715" spans="1:47" outlineLevel="3" x14ac:dyDescent="0.25">
      <c r="A715" s="382"/>
      <c r="B715" s="391"/>
      <c r="C715" s="384">
        <f t="shared" si="244"/>
        <v>4</v>
      </c>
      <c r="D715" s="408"/>
      <c r="E715" s="465"/>
      <c r="F715" s="465"/>
      <c r="G715" s="408"/>
      <c r="H715" s="413"/>
      <c r="I715" s="429">
        <v>4</v>
      </c>
      <c r="J715" s="429" t="s">
        <v>634</v>
      </c>
      <c r="K715" s="501">
        <f>DATE(YEAR(K712)+1,MONTH(K712),DAY(K712))</f>
        <v>45275</v>
      </c>
      <c r="L715" s="501">
        <f>DATE(YEAR(L712)+1,MONTH(L712),DAY(L712))</f>
        <v>45275</v>
      </c>
      <c r="M715" s="501">
        <f>DATE(YEAR(M712)+1,MONTH(M712),DAY(M712))</f>
        <v>45275</v>
      </c>
      <c r="N715" s="413"/>
      <c r="O715" s="413"/>
      <c r="P715" s="413"/>
      <c r="Q715" s="413"/>
      <c r="R715" s="501">
        <f t="shared" ref="R715:U715" si="259">DATE(YEAR(R712)+1,MONTH(R712),DAY(R712))</f>
        <v>45275</v>
      </c>
      <c r="S715" s="501">
        <f t="shared" si="259"/>
        <v>45275</v>
      </c>
      <c r="T715" s="501">
        <f t="shared" si="259"/>
        <v>45275</v>
      </c>
      <c r="U715" s="501">
        <f t="shared" si="259"/>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52"/>
        <v>1804</v>
      </c>
      <c r="AK715" s="1032">
        <f t="shared" si="253"/>
        <v>1804</v>
      </c>
      <c r="AL715" s="1032">
        <f t="shared" si="254"/>
        <v>1804</v>
      </c>
      <c r="AM715" s="1032">
        <f t="shared" si="255"/>
        <v>1804</v>
      </c>
      <c r="AN715" s="413"/>
      <c r="AO715" s="413"/>
      <c r="AP715" s="413"/>
      <c r="AQ715" s="408"/>
      <c r="AR715" s="394"/>
      <c r="AS715" s="382"/>
      <c r="AT715" s="382"/>
      <c r="AU715" s="382"/>
    </row>
    <row r="716" spans="1:47" outlineLevel="3" x14ac:dyDescent="0.25">
      <c r="A716" s="382"/>
      <c r="B716" s="391"/>
      <c r="C716" s="384">
        <f t="shared" si="244"/>
        <v>4</v>
      </c>
      <c r="D716" s="408"/>
      <c r="E716" s="465"/>
      <c r="F716" s="465"/>
      <c r="G716" s="408"/>
      <c r="H716" s="413"/>
      <c r="I716" s="429"/>
      <c r="J716" s="429" t="s">
        <v>624</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60">DATE(YEAR(R713)+1,MONTH(R713),DAY(R713))</f>
        <v>45275</v>
      </c>
      <c r="S716" s="501">
        <f t="shared" si="260"/>
        <v>45275</v>
      </c>
      <c r="T716" s="501">
        <f t="shared" si="260"/>
        <v>45275</v>
      </c>
      <c r="U716" s="501">
        <f t="shared" si="260"/>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52"/>
        <v>1804</v>
      </c>
      <c r="AK716" s="1032">
        <f t="shared" si="253"/>
        <v>1804</v>
      </c>
      <c r="AL716" s="1032">
        <f t="shared" si="254"/>
        <v>1804</v>
      </c>
      <c r="AM716" s="1032">
        <f t="shared" si="255"/>
        <v>1804</v>
      </c>
      <c r="AN716" s="413"/>
      <c r="AO716" s="413"/>
      <c r="AP716" s="413"/>
      <c r="AQ716" s="408"/>
      <c r="AR716" s="394"/>
      <c r="AS716" s="382"/>
      <c r="AT716" s="382"/>
      <c r="AU716" s="382"/>
    </row>
    <row r="717" spans="1:47" outlineLevel="3" x14ac:dyDescent="0.25">
      <c r="A717" s="382"/>
      <c r="B717" s="391"/>
      <c r="C717" s="384">
        <f t="shared" si="244"/>
        <v>4</v>
      </c>
      <c r="D717" s="408"/>
      <c r="E717" s="465"/>
      <c r="F717" s="465"/>
      <c r="G717" s="408"/>
      <c r="H717" s="413"/>
      <c r="I717" s="429"/>
      <c r="J717" s="429" t="s">
        <v>625</v>
      </c>
      <c r="K717" s="413"/>
      <c r="L717" s="413"/>
      <c r="M717" s="413"/>
      <c r="N717" s="413"/>
      <c r="O717" s="413"/>
      <c r="P717" s="413"/>
      <c r="Q717" s="413"/>
      <c r="R717" s="501">
        <f t="shared" ref="R717:U717" si="261">DATE(YEAR(R714)+1,MONTH(R714),DAY(R714))</f>
        <v>45275</v>
      </c>
      <c r="S717" s="501">
        <f t="shared" si="261"/>
        <v>45275</v>
      </c>
      <c r="T717" s="501">
        <f t="shared" si="261"/>
        <v>45275</v>
      </c>
      <c r="U717" s="501">
        <f t="shared" si="261"/>
        <v>45275</v>
      </c>
      <c r="V717" s="413"/>
      <c r="W717" s="413"/>
      <c r="X717" s="413"/>
      <c r="Y717" s="413"/>
      <c r="Z717" s="413"/>
      <c r="AA717" s="413"/>
      <c r="AB717" s="413"/>
      <c r="AC717" s="413"/>
      <c r="AD717" s="413"/>
      <c r="AE717" s="413"/>
      <c r="AF717" s="413"/>
      <c r="AG717" s="413"/>
      <c r="AH717" s="413"/>
      <c r="AI717" s="413"/>
      <c r="AJ717" s="1032">
        <f t="shared" si="252"/>
        <v>1804</v>
      </c>
      <c r="AK717" s="1032">
        <f t="shared" si="253"/>
        <v>1804</v>
      </c>
      <c r="AL717" s="1032">
        <f t="shared" si="254"/>
        <v>1804</v>
      </c>
      <c r="AM717" s="1032">
        <f t="shared" si="255"/>
        <v>1804</v>
      </c>
      <c r="AN717" s="413"/>
      <c r="AO717" s="413"/>
      <c r="AP717" s="413"/>
      <c r="AQ717" s="408"/>
      <c r="AR717" s="394"/>
      <c r="AS717" s="382"/>
      <c r="AT717" s="382"/>
      <c r="AU717" s="382"/>
    </row>
    <row r="718" spans="1:47" outlineLevel="3" x14ac:dyDescent="0.25">
      <c r="A718" s="382"/>
      <c r="B718" s="391"/>
      <c r="C718" s="384">
        <f t="shared" ref="C718:C726" si="262">INT($C$232)+3</f>
        <v>4</v>
      </c>
      <c r="D718" s="408"/>
      <c r="E718" s="465"/>
      <c r="F718" s="465"/>
      <c r="G718" s="408"/>
      <c r="H718" s="413"/>
      <c r="I718" s="429">
        <v>5</v>
      </c>
      <c r="J718" s="429" t="s">
        <v>634</v>
      </c>
      <c r="K718" s="501">
        <f>DATE(YEAR(K715)+1,MONTH(K715),DAY(K715))</f>
        <v>45641</v>
      </c>
      <c r="L718" s="501">
        <f>DATE(YEAR(L715)+1,MONTH(L715),DAY(L715))</f>
        <v>45641</v>
      </c>
      <c r="M718" s="501">
        <f>DATE(YEAR(M715)+1,MONTH(M715),DAY(M715))</f>
        <v>45641</v>
      </c>
      <c r="N718" s="413"/>
      <c r="O718" s="413"/>
      <c r="P718" s="413"/>
      <c r="Q718" s="413"/>
      <c r="R718" s="501">
        <f t="shared" ref="R718:U718" si="263">DATE(YEAR(R715)+1,MONTH(R715),DAY(R715))</f>
        <v>45641</v>
      </c>
      <c r="S718" s="501">
        <f t="shared" si="263"/>
        <v>45641</v>
      </c>
      <c r="T718" s="501">
        <f t="shared" si="263"/>
        <v>45641</v>
      </c>
      <c r="U718" s="501">
        <f t="shared" si="263"/>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52"/>
        <v>2169</v>
      </c>
      <c r="AK718" s="1032">
        <f t="shared" si="253"/>
        <v>2169</v>
      </c>
      <c r="AL718" s="1032">
        <f t="shared" si="254"/>
        <v>2169</v>
      </c>
      <c r="AM718" s="1032">
        <f t="shared" si="255"/>
        <v>2169</v>
      </c>
      <c r="AN718" s="413"/>
      <c r="AO718" s="413"/>
      <c r="AP718" s="413"/>
      <c r="AQ718" s="408"/>
      <c r="AR718" s="394"/>
      <c r="AS718" s="382"/>
      <c r="AT718" s="382"/>
      <c r="AU718" s="382"/>
    </row>
    <row r="719" spans="1:47" outlineLevel="3" x14ac:dyDescent="0.25">
      <c r="A719" s="382"/>
      <c r="B719" s="391"/>
      <c r="C719" s="384">
        <f t="shared" si="262"/>
        <v>4</v>
      </c>
      <c r="D719" s="408"/>
      <c r="E719" s="465"/>
      <c r="F719" s="465"/>
      <c r="G719" s="408"/>
      <c r="H719" s="413"/>
      <c r="I719" s="429"/>
      <c r="J719" s="429" t="s">
        <v>624</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4">DATE(YEAR(R716)+1,MONTH(R716),DAY(R716))</f>
        <v>45641</v>
      </c>
      <c r="S719" s="501">
        <f t="shared" si="264"/>
        <v>45641</v>
      </c>
      <c r="T719" s="501">
        <f t="shared" si="264"/>
        <v>45641</v>
      </c>
      <c r="U719" s="501">
        <f t="shared" si="264"/>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52"/>
        <v>2169</v>
      </c>
      <c r="AK719" s="1032">
        <f t="shared" si="253"/>
        <v>2169</v>
      </c>
      <c r="AL719" s="1032">
        <f t="shared" si="254"/>
        <v>2169</v>
      </c>
      <c r="AM719" s="1032">
        <f t="shared" si="255"/>
        <v>2169</v>
      </c>
      <c r="AN719" s="413"/>
      <c r="AO719" s="413"/>
      <c r="AP719" s="413"/>
      <c r="AQ719" s="408"/>
      <c r="AR719" s="394"/>
      <c r="AS719" s="382"/>
      <c r="AT719" s="382"/>
      <c r="AU719" s="382"/>
    </row>
    <row r="720" spans="1:47" outlineLevel="3" x14ac:dyDescent="0.25">
      <c r="A720" s="382"/>
      <c r="B720" s="391"/>
      <c r="C720" s="384">
        <f t="shared" si="262"/>
        <v>4</v>
      </c>
      <c r="D720" s="408"/>
      <c r="E720" s="465"/>
      <c r="F720" s="465"/>
      <c r="G720" s="408"/>
      <c r="H720" s="413"/>
      <c r="I720" s="429"/>
      <c r="J720" s="429" t="s">
        <v>625</v>
      </c>
      <c r="K720" s="413"/>
      <c r="L720" s="413"/>
      <c r="M720" s="413"/>
      <c r="N720" s="413"/>
      <c r="O720" s="413"/>
      <c r="P720" s="413"/>
      <c r="Q720" s="413"/>
      <c r="R720" s="501">
        <f t="shared" ref="R720:U720" si="265">DATE(YEAR(R717)+1,MONTH(R717),DAY(R717))</f>
        <v>45641</v>
      </c>
      <c r="S720" s="501">
        <f t="shared" si="265"/>
        <v>45641</v>
      </c>
      <c r="T720" s="501">
        <f t="shared" si="265"/>
        <v>45641</v>
      </c>
      <c r="U720" s="501">
        <f t="shared" si="265"/>
        <v>45641</v>
      </c>
      <c r="V720" s="413"/>
      <c r="W720" s="413"/>
      <c r="X720" s="413"/>
      <c r="Y720" s="413"/>
      <c r="Z720" s="413"/>
      <c r="AA720" s="413"/>
      <c r="AB720" s="413"/>
      <c r="AC720" s="413"/>
      <c r="AD720" s="413"/>
      <c r="AE720" s="413"/>
      <c r="AF720" s="413"/>
      <c r="AG720" s="413"/>
      <c r="AH720" s="413"/>
      <c r="AI720" s="413"/>
      <c r="AJ720" s="1032">
        <f t="shared" si="252"/>
        <v>2169</v>
      </c>
      <c r="AK720" s="1032">
        <f t="shared" si="253"/>
        <v>2169</v>
      </c>
      <c r="AL720" s="1032">
        <f t="shared" si="254"/>
        <v>2169</v>
      </c>
      <c r="AM720" s="1032">
        <f t="shared" si="255"/>
        <v>2169</v>
      </c>
      <c r="AN720" s="413"/>
      <c r="AO720" s="413"/>
      <c r="AP720" s="413"/>
      <c r="AQ720" s="408"/>
      <c r="AR720" s="394"/>
      <c r="AS720" s="382"/>
      <c r="AT720" s="382"/>
      <c r="AU720" s="382"/>
    </row>
    <row r="721" spans="1:47" outlineLevel="3" x14ac:dyDescent="0.25">
      <c r="A721" s="382"/>
      <c r="B721" s="391"/>
      <c r="C721" s="384">
        <f t="shared" si="262"/>
        <v>4</v>
      </c>
      <c r="D721" s="408"/>
      <c r="E721" s="465"/>
      <c r="F721" s="465"/>
      <c r="G721" s="408"/>
      <c r="H721" s="413"/>
      <c r="I721" s="429">
        <v>6</v>
      </c>
      <c r="J721" s="429" t="s">
        <v>634</v>
      </c>
      <c r="K721" s="501">
        <f>DATE(YEAR(K718)+1,MONTH(K718),DAY(K718))</f>
        <v>46006</v>
      </c>
      <c r="L721" s="501">
        <f>DATE(YEAR(L718)+1,MONTH(L718),DAY(L718))</f>
        <v>46006</v>
      </c>
      <c r="M721" s="501">
        <f>DATE(YEAR(M718)+1,MONTH(M718),DAY(M718))</f>
        <v>46006</v>
      </c>
      <c r="N721" s="413"/>
      <c r="O721" s="413"/>
      <c r="P721" s="413"/>
      <c r="Q721" s="413"/>
      <c r="R721" s="501">
        <f t="shared" ref="R721:U721" si="266">DATE(YEAR(R718)+1,MONTH(R718),DAY(R718))</f>
        <v>46006</v>
      </c>
      <c r="S721" s="501">
        <f t="shared" si="266"/>
        <v>46006</v>
      </c>
      <c r="T721" s="501">
        <f t="shared" si="266"/>
        <v>46006</v>
      </c>
      <c r="U721" s="501">
        <f t="shared" si="266"/>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52"/>
        <v>2532</v>
      </c>
      <c r="AK721" s="1032">
        <f t="shared" si="253"/>
        <v>2532</v>
      </c>
      <c r="AL721" s="1032">
        <f t="shared" si="254"/>
        <v>2532</v>
      </c>
      <c r="AM721" s="1032">
        <f t="shared" si="255"/>
        <v>2532</v>
      </c>
      <c r="AN721" s="413"/>
      <c r="AO721" s="413"/>
      <c r="AP721" s="413"/>
      <c r="AQ721" s="408"/>
      <c r="AR721" s="394"/>
      <c r="AS721" s="382"/>
      <c r="AT721" s="382"/>
      <c r="AU721" s="382"/>
    </row>
    <row r="722" spans="1:47" outlineLevel="3" x14ac:dyDescent="0.25">
      <c r="A722" s="382"/>
      <c r="B722" s="391"/>
      <c r="C722" s="384">
        <f t="shared" si="262"/>
        <v>4</v>
      </c>
      <c r="D722" s="408"/>
      <c r="E722" s="465"/>
      <c r="F722" s="465"/>
      <c r="G722" s="408"/>
      <c r="H722" s="413"/>
      <c r="I722" s="429"/>
      <c r="J722" s="429" t="s">
        <v>624</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7">DATE(YEAR(R719)+1,MONTH(R719),DAY(R719))</f>
        <v>46006</v>
      </c>
      <c r="S722" s="501">
        <f t="shared" si="267"/>
        <v>46006</v>
      </c>
      <c r="T722" s="501">
        <f t="shared" si="267"/>
        <v>46006</v>
      </c>
      <c r="U722" s="501">
        <f t="shared" si="267"/>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52"/>
        <v>2532</v>
      </c>
      <c r="AK722" s="1032">
        <f t="shared" si="253"/>
        <v>2532</v>
      </c>
      <c r="AL722" s="1032">
        <f t="shared" si="254"/>
        <v>2532</v>
      </c>
      <c r="AM722" s="1032">
        <f t="shared" si="255"/>
        <v>2532</v>
      </c>
      <c r="AN722" s="413"/>
      <c r="AO722" s="413"/>
      <c r="AP722" s="413"/>
      <c r="AQ722" s="408"/>
      <c r="AR722" s="394"/>
      <c r="AS722" s="382"/>
      <c r="AT722" s="382"/>
      <c r="AU722" s="382"/>
    </row>
    <row r="723" spans="1:47" outlineLevel="3" x14ac:dyDescent="0.25">
      <c r="A723" s="382"/>
      <c r="B723" s="391"/>
      <c r="C723" s="384">
        <f t="shared" si="262"/>
        <v>4</v>
      </c>
      <c r="D723" s="408"/>
      <c r="E723" s="465"/>
      <c r="F723" s="465"/>
      <c r="G723" s="408"/>
      <c r="H723" s="413"/>
      <c r="I723" s="429"/>
      <c r="J723" s="429" t="s">
        <v>625</v>
      </c>
      <c r="K723" s="413"/>
      <c r="L723" s="413"/>
      <c r="M723" s="413"/>
      <c r="N723" s="413"/>
      <c r="O723" s="413"/>
      <c r="P723" s="413"/>
      <c r="Q723" s="413"/>
      <c r="R723" s="501">
        <f t="shared" ref="R723:U723" si="268">DATE(YEAR(R720)+1,MONTH(R720),DAY(R720))</f>
        <v>46006</v>
      </c>
      <c r="S723" s="501">
        <f t="shared" si="268"/>
        <v>46006</v>
      </c>
      <c r="T723" s="501">
        <f t="shared" si="268"/>
        <v>46006</v>
      </c>
      <c r="U723" s="501">
        <f t="shared" si="268"/>
        <v>46006</v>
      </c>
      <c r="V723" s="413"/>
      <c r="W723" s="413"/>
      <c r="X723" s="413"/>
      <c r="Y723" s="413"/>
      <c r="Z723" s="413"/>
      <c r="AA723" s="413"/>
      <c r="AB723" s="413"/>
      <c r="AC723" s="413"/>
      <c r="AD723" s="413"/>
      <c r="AE723" s="413"/>
      <c r="AF723" s="413"/>
      <c r="AG723" s="413"/>
      <c r="AH723" s="413"/>
      <c r="AI723" s="413"/>
      <c r="AJ723" s="1032">
        <f t="shared" si="252"/>
        <v>2532</v>
      </c>
      <c r="AK723" s="1032">
        <f t="shared" si="253"/>
        <v>2532</v>
      </c>
      <c r="AL723" s="1032">
        <f t="shared" si="254"/>
        <v>2532</v>
      </c>
      <c r="AM723" s="1032">
        <f t="shared" si="255"/>
        <v>2532</v>
      </c>
      <c r="AN723" s="413"/>
      <c r="AO723" s="413"/>
      <c r="AP723" s="413"/>
      <c r="AQ723" s="408"/>
      <c r="AR723" s="394"/>
      <c r="AS723" s="382"/>
      <c r="AT723" s="382"/>
      <c r="AU723" s="382"/>
    </row>
    <row r="724" spans="1:47" outlineLevel="3" x14ac:dyDescent="0.25">
      <c r="A724" s="382"/>
      <c r="B724" s="391"/>
      <c r="C724" s="384">
        <f t="shared" si="262"/>
        <v>4</v>
      </c>
      <c r="D724" s="408"/>
      <c r="E724" s="465"/>
      <c r="F724" s="465"/>
      <c r="G724" s="408"/>
      <c r="H724" s="413"/>
      <c r="I724" s="429">
        <v>7</v>
      </c>
      <c r="J724" s="429" t="s">
        <v>634</v>
      </c>
      <c r="K724" s="501">
        <f>DATE(YEAR(K721)+1,MONTH(K721),DAY(K721))</f>
        <v>46371</v>
      </c>
      <c r="L724" s="501">
        <f>DATE(YEAR(L721)+1,MONTH(L721),DAY(L721))</f>
        <v>46371</v>
      </c>
      <c r="M724" s="501">
        <f>DATE(YEAR(M721)+1,MONTH(M721),DAY(M721))</f>
        <v>46371</v>
      </c>
      <c r="N724" s="413"/>
      <c r="O724" s="413"/>
      <c r="P724" s="413"/>
      <c r="Q724" s="413"/>
      <c r="R724" s="501">
        <f t="shared" ref="R724:U724" si="269">DATE(YEAR(R721)+1,MONTH(R721),DAY(R721))</f>
        <v>46371</v>
      </c>
      <c r="S724" s="501">
        <f t="shared" si="269"/>
        <v>46371</v>
      </c>
      <c r="T724" s="501">
        <f t="shared" si="269"/>
        <v>46371</v>
      </c>
      <c r="U724" s="501">
        <f t="shared" si="269"/>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52"/>
        <v>2896</v>
      </c>
      <c r="AK724" s="1032">
        <f t="shared" si="253"/>
        <v>2896</v>
      </c>
      <c r="AL724" s="1032">
        <f t="shared" si="254"/>
        <v>2896</v>
      </c>
      <c r="AM724" s="1032">
        <f t="shared" si="255"/>
        <v>2896</v>
      </c>
      <c r="AN724" s="413"/>
      <c r="AO724" s="413"/>
      <c r="AP724" s="413"/>
      <c r="AQ724" s="408"/>
      <c r="AR724" s="394"/>
      <c r="AS724" s="382"/>
      <c r="AT724" s="382"/>
      <c r="AU724" s="382"/>
    </row>
    <row r="725" spans="1:47" outlineLevel="3" x14ac:dyDescent="0.25">
      <c r="A725" s="382"/>
      <c r="B725" s="391"/>
      <c r="C725" s="384">
        <f t="shared" si="262"/>
        <v>4</v>
      </c>
      <c r="D725" s="408"/>
      <c r="E725" s="465"/>
      <c r="F725" s="465"/>
      <c r="G725" s="408"/>
      <c r="H725" s="413"/>
      <c r="I725" s="429"/>
      <c r="J725" s="429" t="s">
        <v>624</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70">DATE(YEAR(R722)+1,MONTH(R722),DAY(R722))</f>
        <v>46371</v>
      </c>
      <c r="S725" s="501">
        <f t="shared" si="270"/>
        <v>46371</v>
      </c>
      <c r="T725" s="501">
        <f t="shared" si="270"/>
        <v>46371</v>
      </c>
      <c r="U725" s="501">
        <f t="shared" si="270"/>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52"/>
        <v>2896</v>
      </c>
      <c r="AK725" s="1032">
        <f t="shared" si="253"/>
        <v>2896</v>
      </c>
      <c r="AL725" s="1032">
        <f t="shared" si="254"/>
        <v>2896</v>
      </c>
      <c r="AM725" s="1032">
        <f t="shared" si="255"/>
        <v>2896</v>
      </c>
      <c r="AN725" s="413"/>
      <c r="AO725" s="413"/>
      <c r="AP725" s="413"/>
      <c r="AQ725" s="408"/>
      <c r="AR725" s="394"/>
      <c r="AS725" s="382"/>
      <c r="AT725" s="382"/>
      <c r="AU725" s="382"/>
    </row>
    <row r="726" spans="1:47" outlineLevel="3" x14ac:dyDescent="0.25">
      <c r="A726" s="382"/>
      <c r="B726" s="391"/>
      <c r="C726" s="384">
        <f t="shared" si="262"/>
        <v>4</v>
      </c>
      <c r="D726" s="408"/>
      <c r="E726" s="465"/>
      <c r="F726" s="465"/>
      <c r="G726" s="408"/>
      <c r="H726" s="413"/>
      <c r="I726" s="429"/>
      <c r="J726" s="429" t="s">
        <v>625</v>
      </c>
      <c r="K726" s="413"/>
      <c r="L726" s="413"/>
      <c r="M726" s="413"/>
      <c r="N726" s="413"/>
      <c r="O726" s="413"/>
      <c r="P726" s="413"/>
      <c r="Q726" s="413"/>
      <c r="R726" s="501">
        <f t="shared" ref="R726:U726" si="271">DATE(YEAR(R723)+1,MONTH(R723),DAY(R723))</f>
        <v>46371</v>
      </c>
      <c r="S726" s="501">
        <f t="shared" si="271"/>
        <v>46371</v>
      </c>
      <c r="T726" s="501">
        <f t="shared" si="271"/>
        <v>46371</v>
      </c>
      <c r="U726" s="501">
        <f t="shared" si="271"/>
        <v>46371</v>
      </c>
      <c r="V726" s="413"/>
      <c r="W726" s="413"/>
      <c r="X726" s="413"/>
      <c r="Y726" s="413"/>
      <c r="Z726" s="413"/>
      <c r="AA726" s="413"/>
      <c r="AB726" s="413"/>
      <c r="AC726" s="413"/>
      <c r="AD726" s="413"/>
      <c r="AE726" s="413"/>
      <c r="AF726" s="413"/>
      <c r="AG726" s="413"/>
      <c r="AH726" s="413"/>
      <c r="AI726" s="413"/>
      <c r="AJ726" s="1032">
        <f t="shared" si="252"/>
        <v>2896</v>
      </c>
      <c r="AK726" s="1032">
        <f t="shared" si="253"/>
        <v>2896</v>
      </c>
      <c r="AL726" s="1032">
        <f t="shared" si="254"/>
        <v>2896</v>
      </c>
      <c r="AM726" s="1032">
        <f t="shared" si="255"/>
        <v>2896</v>
      </c>
      <c r="AN726" s="413"/>
      <c r="AO726" s="413"/>
      <c r="AP726" s="413"/>
      <c r="AQ726" s="408"/>
      <c r="AR726" s="394"/>
      <c r="AS726" s="382"/>
      <c r="AT726" s="382"/>
      <c r="AU726" s="382"/>
    </row>
    <row r="727" spans="1:47" outlineLevel="3" x14ac:dyDescent="0.25">
      <c r="A727" s="382"/>
      <c r="B727" s="391"/>
      <c r="C727" s="384">
        <f t="shared" si="244"/>
        <v>4</v>
      </c>
      <c r="D727" s="408"/>
      <c r="E727" s="465"/>
      <c r="F727" s="465"/>
      <c r="G727" s="408"/>
      <c r="H727" s="429" t="str">
        <f>H$253</f>
        <v>Spr</v>
      </c>
      <c r="I727" s="429">
        <v>0</v>
      </c>
      <c r="J727" s="429" t="s">
        <v>634</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72">R727&lt;(MAX(R$273:R$280)+MAX($I$354*R$354,$I$355*R$355,$I$356*R$356))</f>
        <v>0</v>
      </c>
      <c r="Y727" s="413" t="b">
        <f t="shared" si="272"/>
        <v>0</v>
      </c>
      <c r="Z727" s="413" t="b">
        <f t="shared" si="272"/>
        <v>0</v>
      </c>
      <c r="AA727" s="413" t="b">
        <f t="shared" si="272"/>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52"/>
        <v>378</v>
      </c>
      <c r="AK727" s="1032">
        <f t="shared" si="253"/>
        <v>378</v>
      </c>
      <c r="AL727" s="1032">
        <f t="shared" si="254"/>
        <v>378</v>
      </c>
      <c r="AM727" s="1032">
        <f t="shared" si="255"/>
        <v>378</v>
      </c>
      <c r="AN727" s="413"/>
      <c r="AO727" s="413"/>
      <c r="AP727" s="413"/>
      <c r="AQ727" s="408"/>
      <c r="AR727" s="394"/>
      <c r="AS727" s="382"/>
      <c r="AT727" s="382"/>
      <c r="AU727" s="382"/>
    </row>
    <row r="728" spans="1:47" outlineLevel="3" x14ac:dyDescent="0.25">
      <c r="A728" s="382"/>
      <c r="B728" s="391"/>
      <c r="C728" s="384">
        <f t="shared" si="244"/>
        <v>4</v>
      </c>
      <c r="D728" s="408"/>
      <c r="E728" s="465"/>
      <c r="F728" s="465"/>
      <c r="G728" s="408"/>
      <c r="H728" s="429"/>
      <c r="I728" s="429"/>
      <c r="J728" s="429" t="s">
        <v>624</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72"/>
        <v>0</v>
      </c>
      <c r="Y728" s="413" t="b">
        <f t="shared" si="272"/>
        <v>0</v>
      </c>
      <c r="Z728" s="413" t="b">
        <f t="shared" si="272"/>
        <v>0</v>
      </c>
      <c r="AA728" s="413" t="b">
        <f t="shared" si="272"/>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52"/>
        <v>378</v>
      </c>
      <c r="AK728" s="1032">
        <f t="shared" si="253"/>
        <v>378</v>
      </c>
      <c r="AL728" s="1032">
        <f t="shared" si="254"/>
        <v>378</v>
      </c>
      <c r="AM728" s="1032">
        <f t="shared" si="255"/>
        <v>378</v>
      </c>
      <c r="AN728" s="413"/>
      <c r="AO728" s="413"/>
      <c r="AP728" s="413"/>
      <c r="AQ728" s="408"/>
      <c r="AR728" s="394"/>
      <c r="AS728" s="382"/>
      <c r="AT728" s="382"/>
      <c r="AU728" s="382"/>
    </row>
    <row r="729" spans="1:47" outlineLevel="3" x14ac:dyDescent="0.25">
      <c r="A729" s="382"/>
      <c r="B729" s="391"/>
      <c r="C729" s="384">
        <f t="shared" si="244"/>
        <v>4</v>
      </c>
      <c r="D729" s="408"/>
      <c r="E729" s="465"/>
      <c r="F729" s="465"/>
      <c r="G729" s="408"/>
      <c r="H729" s="429"/>
      <c r="I729" s="429"/>
      <c r="J729" s="429" t="s">
        <v>625</v>
      </c>
      <c r="K729" s="413"/>
      <c r="L729" s="413"/>
      <c r="M729" s="413"/>
      <c r="N729" s="413"/>
      <c r="O729" s="413"/>
      <c r="P729" s="413"/>
      <c r="Q729" s="413"/>
      <c r="R729" s="536">
        <v>43845</v>
      </c>
      <c r="S729" s="536">
        <v>43845</v>
      </c>
      <c r="T729" s="536">
        <v>43845</v>
      </c>
      <c r="U729" s="536">
        <v>43845</v>
      </c>
      <c r="V729" s="413"/>
      <c r="W729" s="413"/>
      <c r="X729" s="413" t="b">
        <f t="shared" si="272"/>
        <v>0</v>
      </c>
      <c r="Y729" s="413" t="b">
        <f t="shared" si="272"/>
        <v>0</v>
      </c>
      <c r="Z729" s="413" t="b">
        <f t="shared" si="272"/>
        <v>0</v>
      </c>
      <c r="AA729" s="413" t="b">
        <f t="shared" si="272"/>
        <v>0</v>
      </c>
      <c r="AB729" s="413"/>
      <c r="AC729" s="413"/>
      <c r="AD729" s="413"/>
      <c r="AE729" s="413"/>
      <c r="AF729" s="413"/>
      <c r="AG729" s="413"/>
      <c r="AH729" s="413"/>
      <c r="AI729" s="413"/>
      <c r="AJ729" s="1032">
        <f t="shared" si="252"/>
        <v>378</v>
      </c>
      <c r="AK729" s="1032">
        <f t="shared" si="253"/>
        <v>378</v>
      </c>
      <c r="AL729" s="1032">
        <f t="shared" si="254"/>
        <v>378</v>
      </c>
      <c r="AM729" s="1032">
        <f t="shared" si="255"/>
        <v>378</v>
      </c>
      <c r="AN729" s="413"/>
      <c r="AO729" s="413"/>
      <c r="AP729" s="413"/>
      <c r="AQ729" s="408"/>
      <c r="AR729" s="394"/>
      <c r="AS729" s="382"/>
      <c r="AT729" s="382"/>
      <c r="AU729" s="382"/>
    </row>
    <row r="730" spans="1:47" outlineLevel="3" x14ac:dyDescent="0.25">
      <c r="A730" s="382"/>
      <c r="B730" s="391"/>
      <c r="C730" s="384">
        <f t="shared" si="244"/>
        <v>4</v>
      </c>
      <c r="D730" s="408"/>
      <c r="E730" s="465"/>
      <c r="F730" s="465"/>
      <c r="G730" s="408"/>
      <c r="H730" s="413"/>
      <c r="I730" s="429">
        <v>1</v>
      </c>
      <c r="J730" s="429" t="s">
        <v>634</v>
      </c>
      <c r="K730" s="501">
        <f>DATE(YEAR(K727)+1,MONTH(K727),DAY(K727))</f>
        <v>44211</v>
      </c>
      <c r="L730" s="501">
        <f>DATE(YEAR(L727)+1,MONTH(L727),DAY(L727))</f>
        <v>44211</v>
      </c>
      <c r="M730" s="501">
        <f>DATE(YEAR(M727)+1,MONTH(M727),DAY(M727))</f>
        <v>44211</v>
      </c>
      <c r="N730" s="413"/>
      <c r="O730" s="413"/>
      <c r="P730" s="413"/>
      <c r="Q730" s="413"/>
      <c r="R730" s="501">
        <f t="shared" ref="R730:U750" si="273">DATE(YEAR(R727)+1,MONTH(R727),DAY(R727))</f>
        <v>44211</v>
      </c>
      <c r="S730" s="501">
        <f t="shared" si="273"/>
        <v>44211</v>
      </c>
      <c r="T730" s="501">
        <f t="shared" si="273"/>
        <v>44211</v>
      </c>
      <c r="U730" s="501">
        <f t="shared" si="273"/>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52"/>
        <v>742</v>
      </c>
      <c r="AK730" s="1032">
        <f t="shared" si="253"/>
        <v>742</v>
      </c>
      <c r="AL730" s="1032">
        <f t="shared" si="254"/>
        <v>742</v>
      </c>
      <c r="AM730" s="1032">
        <f t="shared" si="255"/>
        <v>742</v>
      </c>
      <c r="AN730" s="413"/>
      <c r="AO730" s="413"/>
      <c r="AP730" s="413"/>
      <c r="AQ730" s="408"/>
      <c r="AR730" s="394"/>
      <c r="AS730" s="382"/>
      <c r="AT730" s="382"/>
      <c r="AU730" s="382"/>
    </row>
    <row r="731" spans="1:47" outlineLevel="3" x14ac:dyDescent="0.25">
      <c r="A731" s="382"/>
      <c r="B731" s="391"/>
      <c r="C731" s="384">
        <f t="shared" si="244"/>
        <v>4</v>
      </c>
      <c r="D731" s="408"/>
      <c r="E731" s="465"/>
      <c r="F731" s="465"/>
      <c r="G731" s="408"/>
      <c r="H731" s="413"/>
      <c r="I731" s="429"/>
      <c r="J731" s="429" t="s">
        <v>624</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3"/>
        <v>44211</v>
      </c>
      <c r="S731" s="501">
        <f t="shared" si="273"/>
        <v>44211</v>
      </c>
      <c r="T731" s="501">
        <f t="shared" si="273"/>
        <v>44211</v>
      </c>
      <c r="U731" s="501">
        <f t="shared" si="273"/>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52"/>
        <v>742</v>
      </c>
      <c r="AK731" s="1032">
        <f t="shared" si="253"/>
        <v>742</v>
      </c>
      <c r="AL731" s="1032">
        <f t="shared" si="254"/>
        <v>742</v>
      </c>
      <c r="AM731" s="1032">
        <f t="shared" si="255"/>
        <v>742</v>
      </c>
      <c r="AN731" s="413"/>
      <c r="AO731" s="413"/>
      <c r="AP731" s="413"/>
      <c r="AQ731" s="408"/>
      <c r="AR731" s="394"/>
      <c r="AS731" s="382"/>
      <c r="AT731" s="382"/>
      <c r="AU731" s="382"/>
    </row>
    <row r="732" spans="1:47" outlineLevel="3" x14ac:dyDescent="0.25">
      <c r="A732" s="382"/>
      <c r="B732" s="391"/>
      <c r="C732" s="384">
        <f t="shared" si="244"/>
        <v>4</v>
      </c>
      <c r="D732" s="408"/>
      <c r="E732" s="465"/>
      <c r="F732" s="465"/>
      <c r="G732" s="408"/>
      <c r="H732" s="413"/>
      <c r="I732" s="429"/>
      <c r="J732" s="429" t="s">
        <v>625</v>
      </c>
      <c r="K732" s="413"/>
      <c r="L732" s="413"/>
      <c r="M732" s="413"/>
      <c r="N732" s="413"/>
      <c r="O732" s="413"/>
      <c r="P732" s="413"/>
      <c r="Q732" s="413"/>
      <c r="R732" s="501">
        <f t="shared" si="273"/>
        <v>44211</v>
      </c>
      <c r="S732" s="501">
        <f t="shared" si="273"/>
        <v>44211</v>
      </c>
      <c r="T732" s="501">
        <f t="shared" si="273"/>
        <v>44211</v>
      </c>
      <c r="U732" s="501">
        <f t="shared" si="273"/>
        <v>44211</v>
      </c>
      <c r="V732" s="413"/>
      <c r="W732" s="413"/>
      <c r="X732" s="413"/>
      <c r="Y732" s="413"/>
      <c r="Z732" s="413"/>
      <c r="AA732" s="413"/>
      <c r="AB732" s="413"/>
      <c r="AC732" s="413"/>
      <c r="AD732" s="413"/>
      <c r="AE732" s="413"/>
      <c r="AF732" s="413"/>
      <c r="AG732" s="413"/>
      <c r="AH732" s="413"/>
      <c r="AI732" s="413"/>
      <c r="AJ732" s="1032">
        <f t="shared" si="252"/>
        <v>742</v>
      </c>
      <c r="AK732" s="1032">
        <f t="shared" si="253"/>
        <v>742</v>
      </c>
      <c r="AL732" s="1032">
        <f t="shared" si="254"/>
        <v>742</v>
      </c>
      <c r="AM732" s="1032">
        <f t="shared" si="255"/>
        <v>742</v>
      </c>
      <c r="AN732" s="413"/>
      <c r="AO732" s="413"/>
      <c r="AP732" s="413"/>
      <c r="AQ732" s="408"/>
      <c r="AR732" s="394"/>
      <c r="AS732" s="382"/>
      <c r="AT732" s="382"/>
      <c r="AU732" s="382"/>
    </row>
    <row r="733" spans="1:47" outlineLevel="3" x14ac:dyDescent="0.25">
      <c r="A733" s="382"/>
      <c r="B733" s="391"/>
      <c r="C733" s="384">
        <f t="shared" si="244"/>
        <v>4</v>
      </c>
      <c r="D733" s="408"/>
      <c r="E733" s="465"/>
      <c r="F733" s="465"/>
      <c r="G733" s="408"/>
      <c r="H733" s="413"/>
      <c r="I733" s="429">
        <v>2</v>
      </c>
      <c r="J733" s="429" t="s">
        <v>634</v>
      </c>
      <c r="K733" s="501">
        <f>DATE(YEAR(K730)+1,MONTH(K730),DAY(K730))</f>
        <v>44576</v>
      </c>
      <c r="L733" s="501">
        <f>DATE(YEAR(L730)+1,MONTH(L730),DAY(L730))</f>
        <v>44576</v>
      </c>
      <c r="M733" s="501">
        <f>DATE(YEAR(M730)+1,MONTH(M730),DAY(M730))</f>
        <v>44576</v>
      </c>
      <c r="N733" s="413"/>
      <c r="O733" s="413"/>
      <c r="P733" s="413"/>
      <c r="Q733" s="413"/>
      <c r="R733" s="501">
        <f t="shared" si="273"/>
        <v>44576</v>
      </c>
      <c r="S733" s="501">
        <f t="shared" si="273"/>
        <v>44576</v>
      </c>
      <c r="T733" s="501">
        <f t="shared" si="273"/>
        <v>44576</v>
      </c>
      <c r="U733" s="501">
        <f t="shared" si="273"/>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52"/>
        <v>1106</v>
      </c>
      <c r="AK733" s="1032">
        <f t="shared" si="253"/>
        <v>1106</v>
      </c>
      <c r="AL733" s="1032">
        <f t="shared" si="254"/>
        <v>1106</v>
      </c>
      <c r="AM733" s="1032">
        <f t="shared" si="255"/>
        <v>1106</v>
      </c>
      <c r="AN733" s="413"/>
      <c r="AO733" s="413"/>
      <c r="AP733" s="413"/>
      <c r="AQ733" s="408"/>
      <c r="AR733" s="394"/>
      <c r="AS733" s="382"/>
      <c r="AT733" s="382"/>
      <c r="AU733" s="382"/>
    </row>
    <row r="734" spans="1:47" outlineLevel="3" x14ac:dyDescent="0.25">
      <c r="A734" s="382"/>
      <c r="B734" s="391"/>
      <c r="C734" s="384">
        <f t="shared" si="244"/>
        <v>4</v>
      </c>
      <c r="D734" s="408"/>
      <c r="E734" s="465"/>
      <c r="F734" s="465"/>
      <c r="G734" s="408"/>
      <c r="H734" s="413"/>
      <c r="I734" s="429"/>
      <c r="J734" s="429" t="s">
        <v>624</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3"/>
        <v>44576</v>
      </c>
      <c r="S734" s="501">
        <f t="shared" si="273"/>
        <v>44576</v>
      </c>
      <c r="T734" s="501">
        <f t="shared" si="273"/>
        <v>44576</v>
      </c>
      <c r="U734" s="501">
        <f t="shared" si="273"/>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52"/>
        <v>1106</v>
      </c>
      <c r="AK734" s="1032">
        <f t="shared" si="253"/>
        <v>1106</v>
      </c>
      <c r="AL734" s="1032">
        <f t="shared" si="254"/>
        <v>1106</v>
      </c>
      <c r="AM734" s="1032">
        <f t="shared" si="255"/>
        <v>1106</v>
      </c>
      <c r="AN734" s="413"/>
      <c r="AO734" s="413"/>
      <c r="AP734" s="413"/>
      <c r="AQ734" s="408"/>
      <c r="AR734" s="394"/>
      <c r="AS734" s="382"/>
      <c r="AT734" s="382"/>
      <c r="AU734" s="382"/>
    </row>
    <row r="735" spans="1:47" outlineLevel="3" x14ac:dyDescent="0.25">
      <c r="A735" s="382"/>
      <c r="B735" s="391"/>
      <c r="C735" s="384">
        <f t="shared" si="244"/>
        <v>4</v>
      </c>
      <c r="D735" s="408"/>
      <c r="E735" s="465"/>
      <c r="F735" s="465"/>
      <c r="G735" s="408"/>
      <c r="H735" s="413"/>
      <c r="I735" s="429"/>
      <c r="J735" s="429" t="s">
        <v>625</v>
      </c>
      <c r="K735" s="413"/>
      <c r="L735" s="413"/>
      <c r="M735" s="413"/>
      <c r="N735" s="413"/>
      <c r="O735" s="413"/>
      <c r="P735" s="413"/>
      <c r="Q735" s="413"/>
      <c r="R735" s="501">
        <f t="shared" si="273"/>
        <v>44576</v>
      </c>
      <c r="S735" s="501">
        <f t="shared" si="273"/>
        <v>44576</v>
      </c>
      <c r="T735" s="501">
        <f t="shared" si="273"/>
        <v>44576</v>
      </c>
      <c r="U735" s="501">
        <f t="shared" si="273"/>
        <v>44576</v>
      </c>
      <c r="V735" s="413"/>
      <c r="W735" s="413"/>
      <c r="X735" s="413"/>
      <c r="Y735" s="413"/>
      <c r="Z735" s="413"/>
      <c r="AA735" s="413"/>
      <c r="AB735" s="413"/>
      <c r="AC735" s="413"/>
      <c r="AD735" s="413"/>
      <c r="AE735" s="413"/>
      <c r="AF735" s="413"/>
      <c r="AG735" s="413"/>
      <c r="AH735" s="413"/>
      <c r="AI735" s="413"/>
      <c r="AJ735" s="1032">
        <f t="shared" si="252"/>
        <v>1106</v>
      </c>
      <c r="AK735" s="1032">
        <f t="shared" si="253"/>
        <v>1106</v>
      </c>
      <c r="AL735" s="1032">
        <f t="shared" si="254"/>
        <v>1106</v>
      </c>
      <c r="AM735" s="1032">
        <f t="shared" si="255"/>
        <v>1106</v>
      </c>
      <c r="AN735" s="413"/>
      <c r="AO735" s="413"/>
      <c r="AP735" s="413"/>
      <c r="AQ735" s="408"/>
      <c r="AR735" s="394"/>
      <c r="AS735" s="382"/>
      <c r="AT735" s="382"/>
      <c r="AU735" s="382"/>
    </row>
    <row r="736" spans="1:47" outlineLevel="3" x14ac:dyDescent="0.25">
      <c r="A736" s="382"/>
      <c r="B736" s="391"/>
      <c r="C736" s="384">
        <f t="shared" si="244"/>
        <v>4</v>
      </c>
      <c r="D736" s="408"/>
      <c r="E736" s="465"/>
      <c r="F736" s="465"/>
      <c r="G736" s="408"/>
      <c r="H736" s="413"/>
      <c r="I736" s="429">
        <v>3</v>
      </c>
      <c r="J736" s="429" t="s">
        <v>634</v>
      </c>
      <c r="K736" s="501">
        <f>DATE(YEAR(K733)+1,MONTH(K733),DAY(K733))</f>
        <v>44941</v>
      </c>
      <c r="L736" s="501">
        <f>DATE(YEAR(L733)+1,MONTH(L733),DAY(L733))</f>
        <v>44941</v>
      </c>
      <c r="M736" s="501">
        <f>DATE(YEAR(M733)+1,MONTH(M733),DAY(M733))</f>
        <v>44941</v>
      </c>
      <c r="N736" s="413"/>
      <c r="O736" s="413"/>
      <c r="P736" s="413"/>
      <c r="Q736" s="413"/>
      <c r="R736" s="501">
        <f t="shared" si="273"/>
        <v>44941</v>
      </c>
      <c r="S736" s="501">
        <f t="shared" si="273"/>
        <v>44941</v>
      </c>
      <c r="T736" s="501">
        <f t="shared" si="273"/>
        <v>44941</v>
      </c>
      <c r="U736" s="501">
        <f t="shared" si="273"/>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52"/>
        <v>1470</v>
      </c>
      <c r="AK736" s="1032">
        <f t="shared" si="253"/>
        <v>1470</v>
      </c>
      <c r="AL736" s="1032">
        <f t="shared" si="254"/>
        <v>1470</v>
      </c>
      <c r="AM736" s="1032">
        <f t="shared" si="255"/>
        <v>1470</v>
      </c>
      <c r="AN736" s="413"/>
      <c r="AO736" s="413"/>
      <c r="AP736" s="413"/>
      <c r="AQ736" s="408"/>
      <c r="AR736" s="394"/>
      <c r="AS736" s="382"/>
      <c r="AT736" s="382"/>
      <c r="AU736" s="382"/>
    </row>
    <row r="737" spans="1:47" outlineLevel="3" x14ac:dyDescent="0.25">
      <c r="A737" s="382"/>
      <c r="B737" s="391"/>
      <c r="C737" s="384">
        <f t="shared" si="244"/>
        <v>4</v>
      </c>
      <c r="D737" s="408"/>
      <c r="E737" s="465"/>
      <c r="F737" s="465"/>
      <c r="G737" s="408"/>
      <c r="H737" s="413"/>
      <c r="I737" s="429"/>
      <c r="J737" s="429" t="s">
        <v>624</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3"/>
        <v>44941</v>
      </c>
      <c r="S737" s="501">
        <f t="shared" si="273"/>
        <v>44941</v>
      </c>
      <c r="T737" s="501">
        <f t="shared" si="273"/>
        <v>44941</v>
      </c>
      <c r="U737" s="501">
        <f t="shared" si="273"/>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52"/>
        <v>1470</v>
      </c>
      <c r="AK737" s="1032">
        <f t="shared" si="253"/>
        <v>1470</v>
      </c>
      <c r="AL737" s="1032">
        <f t="shared" si="254"/>
        <v>1470</v>
      </c>
      <c r="AM737" s="1032">
        <f t="shared" si="255"/>
        <v>1470</v>
      </c>
      <c r="AN737" s="413"/>
      <c r="AO737" s="413"/>
      <c r="AP737" s="413"/>
      <c r="AQ737" s="408"/>
      <c r="AR737" s="394"/>
      <c r="AS737" s="382"/>
      <c r="AT737" s="382"/>
      <c r="AU737" s="382"/>
    </row>
    <row r="738" spans="1:47" outlineLevel="3" x14ac:dyDescent="0.25">
      <c r="A738" s="382"/>
      <c r="B738" s="391"/>
      <c r="C738" s="384">
        <f t="shared" si="244"/>
        <v>4</v>
      </c>
      <c r="D738" s="408"/>
      <c r="E738" s="465"/>
      <c r="F738" s="465"/>
      <c r="G738" s="408"/>
      <c r="H738" s="413"/>
      <c r="I738" s="429"/>
      <c r="J738" s="429" t="s">
        <v>625</v>
      </c>
      <c r="K738" s="413"/>
      <c r="L738" s="413"/>
      <c r="M738" s="413"/>
      <c r="N738" s="413"/>
      <c r="O738" s="413"/>
      <c r="P738" s="413"/>
      <c r="Q738" s="413"/>
      <c r="R738" s="501">
        <f t="shared" si="273"/>
        <v>44941</v>
      </c>
      <c r="S738" s="501">
        <f t="shared" si="273"/>
        <v>44941</v>
      </c>
      <c r="T738" s="501">
        <f t="shared" si="273"/>
        <v>44941</v>
      </c>
      <c r="U738" s="501">
        <f t="shared" si="273"/>
        <v>44941</v>
      </c>
      <c r="V738" s="413"/>
      <c r="W738" s="413"/>
      <c r="X738" s="413"/>
      <c r="Y738" s="413"/>
      <c r="Z738" s="413"/>
      <c r="AA738" s="413"/>
      <c r="AB738" s="413"/>
      <c r="AC738" s="413"/>
      <c r="AD738" s="413"/>
      <c r="AE738" s="413"/>
      <c r="AF738" s="413"/>
      <c r="AG738" s="413"/>
      <c r="AH738" s="413"/>
      <c r="AI738" s="413"/>
      <c r="AJ738" s="1032">
        <f t="shared" si="252"/>
        <v>1470</v>
      </c>
      <c r="AK738" s="1032">
        <f t="shared" si="253"/>
        <v>1470</v>
      </c>
      <c r="AL738" s="1032">
        <f t="shared" si="254"/>
        <v>1470</v>
      </c>
      <c r="AM738" s="1032">
        <f t="shared" si="255"/>
        <v>1470</v>
      </c>
      <c r="AN738" s="413"/>
      <c r="AO738" s="413"/>
      <c r="AP738" s="413"/>
      <c r="AQ738" s="408"/>
      <c r="AR738" s="394"/>
      <c r="AS738" s="382"/>
      <c r="AT738" s="382"/>
      <c r="AU738" s="382"/>
    </row>
    <row r="739" spans="1:47" outlineLevel="3" x14ac:dyDescent="0.25">
      <c r="A739" s="382"/>
      <c r="B739" s="391"/>
      <c r="C739" s="384">
        <f t="shared" si="244"/>
        <v>4</v>
      </c>
      <c r="D739" s="408"/>
      <c r="E739" s="465"/>
      <c r="F739" s="465"/>
      <c r="G739" s="408"/>
      <c r="H739" s="413"/>
      <c r="I739" s="429">
        <v>4</v>
      </c>
      <c r="J739" s="429" t="s">
        <v>634</v>
      </c>
      <c r="K739" s="501">
        <f>DATE(YEAR(K736)+1,MONTH(K736),DAY(K736))</f>
        <v>45306</v>
      </c>
      <c r="L739" s="501">
        <f>DATE(YEAR(L736)+1,MONTH(L736),DAY(L736))</f>
        <v>45306</v>
      </c>
      <c r="M739" s="501">
        <f>DATE(YEAR(M736)+1,MONTH(M736),DAY(M736))</f>
        <v>45306</v>
      </c>
      <c r="N739" s="413"/>
      <c r="O739" s="413"/>
      <c r="P739" s="413"/>
      <c r="Q739" s="413"/>
      <c r="R739" s="501">
        <f t="shared" si="273"/>
        <v>45306</v>
      </c>
      <c r="S739" s="501">
        <f t="shared" si="273"/>
        <v>45306</v>
      </c>
      <c r="T739" s="501">
        <f t="shared" si="273"/>
        <v>45306</v>
      </c>
      <c r="U739" s="501">
        <f t="shared" si="273"/>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52"/>
        <v>1834</v>
      </c>
      <c r="AK739" s="1032">
        <f t="shared" si="253"/>
        <v>1834</v>
      </c>
      <c r="AL739" s="1032">
        <f t="shared" si="254"/>
        <v>1834</v>
      </c>
      <c r="AM739" s="1032">
        <f t="shared" si="255"/>
        <v>1834</v>
      </c>
      <c r="AN739" s="413"/>
      <c r="AO739" s="413"/>
      <c r="AP739" s="413"/>
      <c r="AQ739" s="408"/>
      <c r="AR739" s="394"/>
      <c r="AS739" s="382"/>
      <c r="AT739" s="382"/>
      <c r="AU739" s="382"/>
    </row>
    <row r="740" spans="1:47" outlineLevel="3" x14ac:dyDescent="0.25">
      <c r="A740" s="382"/>
      <c r="B740" s="391"/>
      <c r="C740" s="384">
        <f t="shared" si="244"/>
        <v>4</v>
      </c>
      <c r="D740" s="408"/>
      <c r="E740" s="465"/>
      <c r="F740" s="465"/>
      <c r="G740" s="408"/>
      <c r="H740" s="413"/>
      <c r="I740" s="429"/>
      <c r="J740" s="429" t="s">
        <v>624</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3"/>
        <v>45306</v>
      </c>
      <c r="S740" s="501">
        <f t="shared" si="273"/>
        <v>45306</v>
      </c>
      <c r="T740" s="501">
        <f t="shared" si="273"/>
        <v>45306</v>
      </c>
      <c r="U740" s="501">
        <f t="shared" si="273"/>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52"/>
        <v>1834</v>
      </c>
      <c r="AK740" s="1032">
        <f t="shared" si="253"/>
        <v>1834</v>
      </c>
      <c r="AL740" s="1032">
        <f t="shared" si="254"/>
        <v>1834</v>
      </c>
      <c r="AM740" s="1032">
        <f t="shared" si="255"/>
        <v>1834</v>
      </c>
      <c r="AN740" s="413"/>
      <c r="AO740" s="413"/>
      <c r="AP740" s="413"/>
      <c r="AQ740" s="408"/>
      <c r="AR740" s="394"/>
      <c r="AS740" s="382"/>
      <c r="AT740" s="382"/>
      <c r="AU740" s="382"/>
    </row>
    <row r="741" spans="1:47" outlineLevel="3" x14ac:dyDescent="0.25">
      <c r="A741" s="382"/>
      <c r="B741" s="391"/>
      <c r="C741" s="384">
        <f t="shared" si="244"/>
        <v>4</v>
      </c>
      <c r="D741" s="408"/>
      <c r="E741" s="465"/>
      <c r="F741" s="465"/>
      <c r="G741" s="408"/>
      <c r="H741" s="413"/>
      <c r="I741" s="429"/>
      <c r="J741" s="429" t="s">
        <v>625</v>
      </c>
      <c r="K741" s="413"/>
      <c r="L741" s="413"/>
      <c r="M741" s="413"/>
      <c r="N741" s="413"/>
      <c r="O741" s="413"/>
      <c r="P741" s="413"/>
      <c r="Q741" s="413"/>
      <c r="R741" s="501">
        <f t="shared" si="273"/>
        <v>45306</v>
      </c>
      <c r="S741" s="501">
        <f t="shared" si="273"/>
        <v>45306</v>
      </c>
      <c r="T741" s="501">
        <f t="shared" si="273"/>
        <v>45306</v>
      </c>
      <c r="U741" s="501">
        <f t="shared" si="273"/>
        <v>45306</v>
      </c>
      <c r="V741" s="413"/>
      <c r="W741" s="413"/>
      <c r="X741" s="413"/>
      <c r="Y741" s="413"/>
      <c r="Z741" s="413"/>
      <c r="AA741" s="413"/>
      <c r="AB741" s="413"/>
      <c r="AC741" s="413"/>
      <c r="AD741" s="413"/>
      <c r="AE741" s="413"/>
      <c r="AF741" s="413"/>
      <c r="AG741" s="413"/>
      <c r="AH741" s="413"/>
      <c r="AI741" s="413"/>
      <c r="AJ741" s="1032">
        <f t="shared" si="252"/>
        <v>1834</v>
      </c>
      <c r="AK741" s="1032">
        <f t="shared" si="253"/>
        <v>1834</v>
      </c>
      <c r="AL741" s="1032">
        <f t="shared" si="254"/>
        <v>1834</v>
      </c>
      <c r="AM741" s="1032">
        <f t="shared" si="255"/>
        <v>1834</v>
      </c>
      <c r="AN741" s="413"/>
      <c r="AO741" s="413"/>
      <c r="AP741" s="413"/>
      <c r="AQ741" s="408"/>
      <c r="AR741" s="394"/>
      <c r="AS741" s="382"/>
      <c r="AT741" s="382"/>
      <c r="AU741" s="382"/>
    </row>
    <row r="742" spans="1:47" outlineLevel="3" x14ac:dyDescent="0.25">
      <c r="A742" s="382"/>
      <c r="B742" s="391"/>
      <c r="C742" s="384">
        <f t="shared" ref="C742:C750" si="274">INT($C$232)+3</f>
        <v>4</v>
      </c>
      <c r="D742" s="408"/>
      <c r="E742" s="465"/>
      <c r="F742" s="465"/>
      <c r="G742" s="408"/>
      <c r="H742" s="413"/>
      <c r="I742" s="429">
        <v>5</v>
      </c>
      <c r="J742" s="429" t="s">
        <v>634</v>
      </c>
      <c r="K742" s="501">
        <f>DATE(YEAR(K739)+1,MONTH(K739),DAY(K739))</f>
        <v>45672</v>
      </c>
      <c r="L742" s="501">
        <f>DATE(YEAR(L739)+1,MONTH(L739),DAY(L739))</f>
        <v>45672</v>
      </c>
      <c r="M742" s="501">
        <f>DATE(YEAR(M739)+1,MONTH(M739),DAY(M739))</f>
        <v>45672</v>
      </c>
      <c r="N742" s="413"/>
      <c r="O742" s="413"/>
      <c r="P742" s="413"/>
      <c r="Q742" s="413"/>
      <c r="R742" s="501">
        <f t="shared" si="273"/>
        <v>45672</v>
      </c>
      <c r="S742" s="501">
        <f t="shared" si="273"/>
        <v>45672</v>
      </c>
      <c r="T742" s="501">
        <f t="shared" si="273"/>
        <v>45672</v>
      </c>
      <c r="U742" s="501">
        <f t="shared" si="273"/>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52"/>
        <v>2198</v>
      </c>
      <c r="AK742" s="1032">
        <f t="shared" si="253"/>
        <v>2198</v>
      </c>
      <c r="AL742" s="1032">
        <f t="shared" si="254"/>
        <v>2198</v>
      </c>
      <c r="AM742" s="1032">
        <f t="shared" si="255"/>
        <v>2198</v>
      </c>
      <c r="AN742" s="413"/>
      <c r="AO742" s="413"/>
      <c r="AP742" s="413"/>
      <c r="AQ742" s="408"/>
      <c r="AR742" s="394"/>
      <c r="AS742" s="382"/>
      <c r="AT742" s="382"/>
      <c r="AU742" s="382"/>
    </row>
    <row r="743" spans="1:47" outlineLevel="3" x14ac:dyDescent="0.25">
      <c r="A743" s="382"/>
      <c r="B743" s="391"/>
      <c r="C743" s="384">
        <f t="shared" si="274"/>
        <v>4</v>
      </c>
      <c r="D743" s="408"/>
      <c r="E743" s="465"/>
      <c r="F743" s="465"/>
      <c r="G743" s="408"/>
      <c r="H743" s="413"/>
      <c r="I743" s="429"/>
      <c r="J743" s="429" t="s">
        <v>624</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3"/>
        <v>45672</v>
      </c>
      <c r="S743" s="501">
        <f t="shared" si="273"/>
        <v>45672</v>
      </c>
      <c r="T743" s="501">
        <f t="shared" si="273"/>
        <v>45672</v>
      </c>
      <c r="U743" s="501">
        <f t="shared" si="273"/>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5">MIN(363,INT((R743 - DATE(YEAR(R743),1,1))))+364*(YEAR(R743)-i_startyear)</f>
        <v>2198</v>
      </c>
      <c r="AK743" s="1032">
        <f t="shared" ref="AK743:AK750" si="276">MIN(363,INT((S743 - DATE(YEAR(S743),1,1))))+364*(YEAR(S743)-i_startyear)</f>
        <v>2198</v>
      </c>
      <c r="AL743" s="1032">
        <f t="shared" ref="AL743:AL750" si="277">MIN(363,INT((T743 - DATE(YEAR(T743),1,1))))+364*(YEAR(T743)-i_startyear)</f>
        <v>2198</v>
      </c>
      <c r="AM743" s="1032">
        <f t="shared" ref="AM743:AM750" si="278">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4"/>
        <v>4</v>
      </c>
      <c r="D744" s="408"/>
      <c r="E744" s="465"/>
      <c r="F744" s="465"/>
      <c r="G744" s="408"/>
      <c r="H744" s="413"/>
      <c r="I744" s="429"/>
      <c r="J744" s="429" t="s">
        <v>625</v>
      </c>
      <c r="K744" s="413"/>
      <c r="L744" s="413"/>
      <c r="M744" s="413"/>
      <c r="N744" s="413"/>
      <c r="O744" s="413"/>
      <c r="P744" s="413"/>
      <c r="Q744" s="413"/>
      <c r="R744" s="501">
        <f t="shared" si="273"/>
        <v>45672</v>
      </c>
      <c r="S744" s="501">
        <f t="shared" si="273"/>
        <v>45672</v>
      </c>
      <c r="T744" s="501">
        <f t="shared" si="273"/>
        <v>45672</v>
      </c>
      <c r="U744" s="501">
        <f t="shared" si="273"/>
        <v>45672</v>
      </c>
      <c r="V744" s="413"/>
      <c r="W744" s="413"/>
      <c r="X744" s="413"/>
      <c r="Y744" s="413"/>
      <c r="Z744" s="413"/>
      <c r="AA744" s="413"/>
      <c r="AB744" s="413"/>
      <c r="AC744" s="413"/>
      <c r="AD744" s="413"/>
      <c r="AE744" s="413"/>
      <c r="AF744" s="413"/>
      <c r="AG744" s="413"/>
      <c r="AH744" s="413"/>
      <c r="AI744" s="413"/>
      <c r="AJ744" s="1032">
        <f t="shared" si="275"/>
        <v>2198</v>
      </c>
      <c r="AK744" s="1032">
        <f t="shared" si="276"/>
        <v>2198</v>
      </c>
      <c r="AL744" s="1032">
        <f t="shared" si="277"/>
        <v>2198</v>
      </c>
      <c r="AM744" s="1032">
        <f t="shared" si="278"/>
        <v>2198</v>
      </c>
      <c r="AN744" s="413"/>
      <c r="AO744" s="413"/>
      <c r="AP744" s="413"/>
      <c r="AQ744" s="408"/>
      <c r="AR744" s="394"/>
      <c r="AS744" s="382"/>
      <c r="AT744" s="382"/>
      <c r="AU744" s="382"/>
    </row>
    <row r="745" spans="1:47" outlineLevel="3" x14ac:dyDescent="0.25">
      <c r="A745" s="382"/>
      <c r="B745" s="391"/>
      <c r="C745" s="384">
        <f t="shared" si="274"/>
        <v>4</v>
      </c>
      <c r="D745" s="408"/>
      <c r="E745" s="465"/>
      <c r="F745" s="465"/>
      <c r="G745" s="408"/>
      <c r="H745" s="413"/>
      <c r="I745" s="429">
        <v>6</v>
      </c>
      <c r="J745" s="429" t="s">
        <v>634</v>
      </c>
      <c r="K745" s="501">
        <f>DATE(YEAR(K742)+1,MONTH(K742),DAY(K742))</f>
        <v>46037</v>
      </c>
      <c r="L745" s="501">
        <f>DATE(YEAR(L742)+1,MONTH(L742),DAY(L742))</f>
        <v>46037</v>
      </c>
      <c r="M745" s="501">
        <f>DATE(YEAR(M742)+1,MONTH(M742),DAY(M742))</f>
        <v>46037</v>
      </c>
      <c r="N745" s="413"/>
      <c r="O745" s="413"/>
      <c r="P745" s="413"/>
      <c r="Q745" s="413"/>
      <c r="R745" s="501">
        <f t="shared" si="273"/>
        <v>46037</v>
      </c>
      <c r="S745" s="501">
        <f t="shared" si="273"/>
        <v>46037</v>
      </c>
      <c r="T745" s="501">
        <f t="shared" si="273"/>
        <v>46037</v>
      </c>
      <c r="U745" s="501">
        <f t="shared" si="273"/>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5"/>
        <v>2562</v>
      </c>
      <c r="AK745" s="1032">
        <f t="shared" si="276"/>
        <v>2562</v>
      </c>
      <c r="AL745" s="1032">
        <f t="shared" si="277"/>
        <v>2562</v>
      </c>
      <c r="AM745" s="1032">
        <f t="shared" si="278"/>
        <v>2562</v>
      </c>
      <c r="AN745" s="413"/>
      <c r="AO745" s="413"/>
      <c r="AP745" s="413"/>
      <c r="AQ745" s="408"/>
      <c r="AR745" s="394"/>
      <c r="AS745" s="382"/>
      <c r="AT745" s="382"/>
      <c r="AU745" s="382"/>
    </row>
    <row r="746" spans="1:47" outlineLevel="3" x14ac:dyDescent="0.25">
      <c r="A746" s="382"/>
      <c r="B746" s="391"/>
      <c r="C746" s="384">
        <f t="shared" si="274"/>
        <v>4</v>
      </c>
      <c r="D746" s="408"/>
      <c r="E746" s="465"/>
      <c r="F746" s="465"/>
      <c r="G746" s="408"/>
      <c r="H746" s="413"/>
      <c r="I746" s="429"/>
      <c r="J746" s="429" t="s">
        <v>624</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3"/>
        <v>46037</v>
      </c>
      <c r="S746" s="501">
        <f t="shared" si="273"/>
        <v>46037</v>
      </c>
      <c r="T746" s="501">
        <f t="shared" si="273"/>
        <v>46037</v>
      </c>
      <c r="U746" s="501">
        <f t="shared" si="273"/>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5"/>
        <v>2562</v>
      </c>
      <c r="AK746" s="1032">
        <f t="shared" si="276"/>
        <v>2562</v>
      </c>
      <c r="AL746" s="1032">
        <f t="shared" si="277"/>
        <v>2562</v>
      </c>
      <c r="AM746" s="1032">
        <f t="shared" si="278"/>
        <v>2562</v>
      </c>
      <c r="AN746" s="413"/>
      <c r="AO746" s="413"/>
      <c r="AP746" s="413"/>
      <c r="AQ746" s="408"/>
      <c r="AR746" s="394"/>
      <c r="AS746" s="382"/>
      <c r="AT746" s="382"/>
      <c r="AU746" s="382"/>
    </row>
    <row r="747" spans="1:47" outlineLevel="3" x14ac:dyDescent="0.25">
      <c r="A747" s="382"/>
      <c r="B747" s="391"/>
      <c r="C747" s="384">
        <f t="shared" si="274"/>
        <v>4</v>
      </c>
      <c r="D747" s="408"/>
      <c r="E747" s="465"/>
      <c r="F747" s="465"/>
      <c r="G747" s="408"/>
      <c r="H747" s="413"/>
      <c r="I747" s="429"/>
      <c r="J747" s="429" t="s">
        <v>625</v>
      </c>
      <c r="K747" s="413"/>
      <c r="L747" s="413"/>
      <c r="M747" s="413"/>
      <c r="N747" s="413"/>
      <c r="O747" s="413"/>
      <c r="P747" s="413"/>
      <c r="Q747" s="413"/>
      <c r="R747" s="501">
        <f t="shared" si="273"/>
        <v>46037</v>
      </c>
      <c r="S747" s="501">
        <f t="shared" si="273"/>
        <v>46037</v>
      </c>
      <c r="T747" s="501">
        <f t="shared" si="273"/>
        <v>46037</v>
      </c>
      <c r="U747" s="501">
        <f t="shared" si="273"/>
        <v>46037</v>
      </c>
      <c r="V747" s="413"/>
      <c r="W747" s="413"/>
      <c r="X747" s="413"/>
      <c r="Y747" s="413"/>
      <c r="Z747" s="413"/>
      <c r="AA747" s="413"/>
      <c r="AB747" s="413"/>
      <c r="AC747" s="413"/>
      <c r="AD747" s="413"/>
      <c r="AE747" s="413"/>
      <c r="AF747" s="413"/>
      <c r="AG747" s="413"/>
      <c r="AH747" s="413"/>
      <c r="AI747" s="413"/>
      <c r="AJ747" s="1032">
        <f t="shared" si="275"/>
        <v>2562</v>
      </c>
      <c r="AK747" s="1032">
        <f t="shared" si="276"/>
        <v>2562</v>
      </c>
      <c r="AL747" s="1032">
        <f t="shared" si="277"/>
        <v>2562</v>
      </c>
      <c r="AM747" s="1032">
        <f t="shared" si="278"/>
        <v>2562</v>
      </c>
      <c r="AN747" s="413"/>
      <c r="AO747" s="413"/>
      <c r="AP747" s="413"/>
      <c r="AQ747" s="408"/>
      <c r="AR747" s="394"/>
      <c r="AS747" s="382"/>
      <c r="AT747" s="382"/>
      <c r="AU747" s="382"/>
    </row>
    <row r="748" spans="1:47" outlineLevel="3" x14ac:dyDescent="0.25">
      <c r="A748" s="382"/>
      <c r="B748" s="391"/>
      <c r="C748" s="384">
        <f t="shared" si="274"/>
        <v>4</v>
      </c>
      <c r="D748" s="408"/>
      <c r="E748" s="465"/>
      <c r="F748" s="465"/>
      <c r="G748" s="408"/>
      <c r="H748" s="413"/>
      <c r="I748" s="429">
        <v>7</v>
      </c>
      <c r="J748" s="429" t="s">
        <v>634</v>
      </c>
      <c r="K748" s="501">
        <f>DATE(YEAR(K745)+1,MONTH(K745),DAY(K745))</f>
        <v>46402</v>
      </c>
      <c r="L748" s="501">
        <f>DATE(YEAR(L745)+1,MONTH(L745),DAY(L745))</f>
        <v>46402</v>
      </c>
      <c r="M748" s="501">
        <f>DATE(YEAR(M745)+1,MONTH(M745),DAY(M745))</f>
        <v>46402</v>
      </c>
      <c r="N748" s="413"/>
      <c r="O748" s="413"/>
      <c r="P748" s="413"/>
      <c r="Q748" s="413"/>
      <c r="R748" s="501">
        <f t="shared" si="273"/>
        <v>46402</v>
      </c>
      <c r="S748" s="501">
        <f t="shared" si="273"/>
        <v>46402</v>
      </c>
      <c r="T748" s="501">
        <f t="shared" si="273"/>
        <v>46402</v>
      </c>
      <c r="U748" s="501">
        <f t="shared" si="273"/>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5"/>
        <v>2926</v>
      </c>
      <c r="AK748" s="1032">
        <f t="shared" si="276"/>
        <v>2926</v>
      </c>
      <c r="AL748" s="1032">
        <f t="shared" si="277"/>
        <v>2926</v>
      </c>
      <c r="AM748" s="1032">
        <f t="shared" si="278"/>
        <v>2926</v>
      </c>
      <c r="AN748" s="413"/>
      <c r="AO748" s="413"/>
      <c r="AP748" s="413"/>
      <c r="AQ748" s="408"/>
      <c r="AR748" s="394"/>
      <c r="AS748" s="382"/>
      <c r="AT748" s="382"/>
      <c r="AU748" s="382"/>
    </row>
    <row r="749" spans="1:47" outlineLevel="3" x14ac:dyDescent="0.25">
      <c r="A749" s="382"/>
      <c r="B749" s="391"/>
      <c r="C749" s="384">
        <f t="shared" si="274"/>
        <v>4</v>
      </c>
      <c r="D749" s="408"/>
      <c r="E749" s="465"/>
      <c r="F749" s="465"/>
      <c r="G749" s="408"/>
      <c r="H749" s="413"/>
      <c r="I749" s="429"/>
      <c r="J749" s="429" t="s">
        <v>624</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3"/>
        <v>46402</v>
      </c>
      <c r="S749" s="501">
        <f t="shared" si="273"/>
        <v>46402</v>
      </c>
      <c r="T749" s="501">
        <f t="shared" si="273"/>
        <v>46402</v>
      </c>
      <c r="U749" s="501">
        <f t="shared" si="273"/>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5"/>
        <v>2926</v>
      </c>
      <c r="AK749" s="1032">
        <f t="shared" si="276"/>
        <v>2926</v>
      </c>
      <c r="AL749" s="1032">
        <f t="shared" si="277"/>
        <v>2926</v>
      </c>
      <c r="AM749" s="1032">
        <f t="shared" si="278"/>
        <v>2926</v>
      </c>
      <c r="AN749" s="413"/>
      <c r="AO749" s="413"/>
      <c r="AP749" s="413"/>
      <c r="AQ749" s="408"/>
      <c r="AR749" s="394"/>
      <c r="AS749" s="382"/>
      <c r="AT749" s="382"/>
      <c r="AU749" s="382"/>
    </row>
    <row r="750" spans="1:47" outlineLevel="3" x14ac:dyDescent="0.25">
      <c r="A750" s="382"/>
      <c r="B750" s="391"/>
      <c r="C750" s="384">
        <f t="shared" si="274"/>
        <v>4</v>
      </c>
      <c r="D750" s="408"/>
      <c r="E750" s="465"/>
      <c r="F750" s="465"/>
      <c r="G750" s="408"/>
      <c r="H750" s="413"/>
      <c r="I750" s="429"/>
      <c r="J750" s="429" t="s">
        <v>625</v>
      </c>
      <c r="K750" s="413"/>
      <c r="L750" s="413"/>
      <c r="M750" s="413"/>
      <c r="N750" s="413"/>
      <c r="O750" s="413"/>
      <c r="P750" s="413"/>
      <c r="Q750" s="413"/>
      <c r="R750" s="501">
        <f t="shared" si="273"/>
        <v>46402</v>
      </c>
      <c r="S750" s="501">
        <f t="shared" si="273"/>
        <v>46402</v>
      </c>
      <c r="T750" s="501">
        <f t="shared" si="273"/>
        <v>46402</v>
      </c>
      <c r="U750" s="501">
        <f t="shared" si="273"/>
        <v>46402</v>
      </c>
      <c r="V750" s="413"/>
      <c r="W750" s="413"/>
      <c r="X750" s="413"/>
      <c r="Y750" s="413"/>
      <c r="Z750" s="413"/>
      <c r="AA750" s="413"/>
      <c r="AB750" s="413"/>
      <c r="AC750" s="413"/>
      <c r="AD750" s="413"/>
      <c r="AE750" s="413"/>
      <c r="AF750" s="413"/>
      <c r="AG750" s="413"/>
      <c r="AH750" s="413"/>
      <c r="AI750" s="413"/>
      <c r="AJ750" s="1032">
        <f t="shared" si="275"/>
        <v>2926</v>
      </c>
      <c r="AK750" s="1032">
        <f t="shared" si="276"/>
        <v>2926</v>
      </c>
      <c r="AL750" s="1032">
        <f t="shared" si="277"/>
        <v>2926</v>
      </c>
      <c r="AM750" s="1032">
        <f t="shared" si="278"/>
        <v>2926</v>
      </c>
      <c r="AN750" s="413"/>
      <c r="AO750" s="413"/>
      <c r="AP750" s="413"/>
      <c r="AQ750" s="408"/>
      <c r="AR750" s="394"/>
      <c r="AS750" s="382"/>
      <c r="AT750" s="382"/>
      <c r="AU750" s="382"/>
    </row>
    <row r="751" spans="1:47" s="687"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429</v>
      </c>
      <c r="AR751" s="394"/>
      <c r="AS751" s="382"/>
      <c r="AT751" s="382"/>
      <c r="AU751" s="382"/>
    </row>
    <row r="752" spans="1:47" s="687" customFormat="1" outlineLevel="2" x14ac:dyDescent="0.25">
      <c r="A752" s="382"/>
      <c r="B752" s="391"/>
      <c r="C752" s="384">
        <f>INT($C$232)+2</f>
        <v>3</v>
      </c>
      <c r="D752" s="408"/>
      <c r="E752" s="465"/>
      <c r="F752" s="465"/>
      <c r="G752" s="408"/>
      <c r="H752" s="778" t="s">
        <v>1132</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outlineLevel="3" x14ac:dyDescent="0.25">
      <c r="A753" s="382"/>
      <c r="B753" s="391"/>
      <c r="C753" s="384">
        <f t="shared" ref="C753" si="279">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429</v>
      </c>
      <c r="AR754" s="394"/>
      <c r="AS754" s="382"/>
      <c r="AT754" s="382"/>
      <c r="AU754" s="382"/>
    </row>
    <row r="755" spans="1:47" outlineLevel="2" x14ac:dyDescent="0.25">
      <c r="A755" s="382"/>
      <c r="B755" s="391"/>
      <c r="C755" s="384">
        <f>INT($C$232)+2</f>
        <v>3</v>
      </c>
      <c r="D755" s="408"/>
      <c r="E755" s="465"/>
      <c r="F755" s="465"/>
      <c r="G755" s="408"/>
      <c r="H755" s="778" t="s">
        <v>635</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80">INT($C$232)+3</f>
        <v>4</v>
      </c>
      <c r="D756" s="408"/>
      <c r="E756" s="465"/>
      <c r="F756" s="465"/>
      <c r="G756" s="408"/>
      <c r="H756" s="436" t="s">
        <v>629</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80"/>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80"/>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80"/>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80"/>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80"/>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80"/>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80"/>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429</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129</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417</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419</v>
      </c>
      <c r="F774" s="462">
        <v>1</v>
      </c>
      <c r="G774" s="400"/>
      <c r="H774" s="401" t="s">
        <v>636</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459</v>
      </c>
      <c r="L778" s="466"/>
      <c r="M778" s="466"/>
      <c r="N778" s="466" t="s">
        <v>460</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527</v>
      </c>
      <c r="M779" s="455" t="s">
        <v>4</v>
      </c>
      <c r="N779" s="455" t="s">
        <v>548</v>
      </c>
      <c r="O779" s="455" t="s">
        <v>549</v>
      </c>
      <c r="P779" s="455" t="s">
        <v>550</v>
      </c>
      <c r="Q779" s="455" t="s">
        <v>551</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422</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423</v>
      </c>
      <c r="C782" s="384">
        <f>INT(MAX($C$784:$C$808))+1</f>
        <v>5</v>
      </c>
      <c r="D782" s="408" t="s">
        <v>424</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637</v>
      </c>
      <c r="I783" s="426" t="s">
        <v>638</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425</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639</v>
      </c>
      <c r="I785" s="415"/>
      <c r="J785" s="413"/>
      <c r="K785" s="995" t="s">
        <v>459</v>
      </c>
      <c r="L785" s="435"/>
      <c r="M785" s="435"/>
      <c r="N785" s="415" t="s">
        <v>460</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429</v>
      </c>
      <c r="AR786" s="394"/>
      <c r="AS786" s="382"/>
      <c r="AT786" s="382"/>
      <c r="AU786" s="382"/>
    </row>
    <row r="787" spans="1:47" outlineLevel="1" x14ac:dyDescent="0.25">
      <c r="A787" s="382"/>
      <c r="B787" s="391"/>
      <c r="C787" s="384">
        <f>INT($C$773)+1</f>
        <v>2</v>
      </c>
      <c r="D787" s="408"/>
      <c r="E787" s="465"/>
      <c r="F787" s="465"/>
      <c r="G787" s="408"/>
      <c r="H787" s="468" t="s">
        <v>640</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425</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603</v>
      </c>
      <c r="I789" s="436" t="s">
        <v>641</v>
      </c>
      <c r="J789" s="436"/>
      <c r="K789" s="436" t="s">
        <v>642</v>
      </c>
      <c r="L789" s="436"/>
      <c r="M789" s="436"/>
      <c r="N789" s="529"/>
      <c r="O789" s="529" t="s">
        <v>1153</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81">INT($C$773)+3</f>
        <v>4</v>
      </c>
      <c r="D790" s="408"/>
      <c r="E790" s="465">
        <v>0</v>
      </c>
      <c r="F790" s="465"/>
      <c r="G790" s="408"/>
      <c r="H790" s="429" t="str">
        <f>H$251</f>
        <v>Aut</v>
      </c>
      <c r="I790" s="542">
        <v>2</v>
      </c>
      <c r="J790" s="542"/>
      <c r="K790" s="501">
        <f t="shared" ref="K790:M792" si="282">INDEX($K$679:$M$750,($E790*i_s_len+$I790)*i_x_len+1,0)</f>
        <v>44515</v>
      </c>
      <c r="L790" s="501">
        <f t="shared" si="282"/>
        <v>44515</v>
      </c>
      <c r="M790" s="501">
        <f t="shared" si="282"/>
        <v>44515</v>
      </c>
      <c r="N790" s="529"/>
      <c r="O790" s="1032">
        <f t="shared" ref="O790:Q792" si="283">MIN(363,INT((K790 - DATE(YEAR(K790),1,1))))+364*(YEAR(K790)-i_startyear)</f>
        <v>1046</v>
      </c>
      <c r="P790" s="1032">
        <f t="shared" si="283"/>
        <v>1046</v>
      </c>
      <c r="Q790" s="1032">
        <f t="shared" si="283"/>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81"/>
        <v>4</v>
      </c>
      <c r="D791" s="408"/>
      <c r="E791" s="465">
        <v>1</v>
      </c>
      <c r="F791" s="465"/>
      <c r="G791" s="408"/>
      <c r="H791" s="429" t="str">
        <f>H$252</f>
        <v>Win</v>
      </c>
      <c r="I791" s="542">
        <v>2</v>
      </c>
      <c r="J791" s="542"/>
      <c r="K791" s="501">
        <f t="shared" si="282"/>
        <v>44545</v>
      </c>
      <c r="L791" s="501">
        <f t="shared" si="282"/>
        <v>44545</v>
      </c>
      <c r="M791" s="501">
        <f t="shared" si="282"/>
        <v>44545</v>
      </c>
      <c r="N791" s="413"/>
      <c r="O791" s="1032">
        <f t="shared" si="283"/>
        <v>1076</v>
      </c>
      <c r="P791" s="1032">
        <f t="shared" si="283"/>
        <v>1076</v>
      </c>
      <c r="Q791" s="1032">
        <f t="shared" si="283"/>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81"/>
        <v>4</v>
      </c>
      <c r="D792" s="408"/>
      <c r="E792" s="465">
        <v>2</v>
      </c>
      <c r="F792" s="465"/>
      <c r="G792" s="408"/>
      <c r="H792" s="429" t="str">
        <f>H$253</f>
        <v>Spr</v>
      </c>
      <c r="I792" s="542">
        <v>2</v>
      </c>
      <c r="J792" s="542"/>
      <c r="K792" s="501">
        <f t="shared" si="282"/>
        <v>44576</v>
      </c>
      <c r="L792" s="501">
        <f t="shared" si="282"/>
        <v>44576</v>
      </c>
      <c r="M792" s="501">
        <f t="shared" si="282"/>
        <v>44576</v>
      </c>
      <c r="N792" s="413"/>
      <c r="O792" s="1032">
        <f t="shared" si="283"/>
        <v>1106</v>
      </c>
      <c r="P792" s="1032">
        <f t="shared" si="283"/>
        <v>1106</v>
      </c>
      <c r="Q792" s="1032">
        <f t="shared" si="283"/>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81"/>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81"/>
        <v>4</v>
      </c>
      <c r="D794" s="408"/>
      <c r="E794" s="465"/>
      <c r="F794" s="465"/>
      <c r="G794" s="408"/>
      <c r="H794" s="413"/>
      <c r="I794" s="436" t="s">
        <v>643</v>
      </c>
      <c r="J794" s="435"/>
      <c r="K794" s="436" t="s">
        <v>644</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81"/>
        <v>4</v>
      </c>
      <c r="D795" s="408"/>
      <c r="E795" s="465">
        <v>0</v>
      </c>
      <c r="F795" s="465"/>
      <c r="G795" s="408"/>
      <c r="H795" s="429" t="str">
        <f>H$251</f>
        <v>Aut</v>
      </c>
      <c r="I795" s="542">
        <v>5</v>
      </c>
      <c r="J795" s="542"/>
      <c r="K795" s="501">
        <f t="shared" ref="K795:M797" si="284">INDEX($K$679:$M$750,($E795*i_s_len+$I795)*i_x_len+1,0)</f>
        <v>45611</v>
      </c>
      <c r="L795" s="501">
        <f t="shared" si="284"/>
        <v>45611</v>
      </c>
      <c r="M795" s="501">
        <f t="shared" si="284"/>
        <v>45611</v>
      </c>
      <c r="N795" s="413"/>
      <c r="O795" s="1032">
        <f t="shared" ref="O795:Q797" si="285">MIN(363,INT((K795 - DATE(YEAR(K795),1,1))))+364*(YEAR(K795)-i_startyear)</f>
        <v>2139</v>
      </c>
      <c r="P795" s="1032">
        <f t="shared" si="285"/>
        <v>2139</v>
      </c>
      <c r="Q795" s="1032">
        <f t="shared" si="285"/>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81"/>
        <v>4</v>
      </c>
      <c r="D796" s="408"/>
      <c r="E796" s="465">
        <v>1</v>
      </c>
      <c r="F796" s="465"/>
      <c r="G796" s="408"/>
      <c r="H796" s="429" t="str">
        <f>H$252</f>
        <v>Win</v>
      </c>
      <c r="I796" s="542">
        <v>5</v>
      </c>
      <c r="J796" s="542"/>
      <c r="K796" s="501">
        <f t="shared" si="284"/>
        <v>45641</v>
      </c>
      <c r="L796" s="501">
        <f t="shared" si="284"/>
        <v>45641</v>
      </c>
      <c r="M796" s="501">
        <f t="shared" si="284"/>
        <v>45641</v>
      </c>
      <c r="N796" s="413"/>
      <c r="O796" s="1032">
        <f t="shared" si="285"/>
        <v>2169</v>
      </c>
      <c r="P796" s="1032">
        <f t="shared" si="285"/>
        <v>2169</v>
      </c>
      <c r="Q796" s="1032">
        <f t="shared" si="285"/>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81"/>
        <v>4</v>
      </c>
      <c r="D797" s="408"/>
      <c r="E797" s="465">
        <v>2</v>
      </c>
      <c r="F797" s="465"/>
      <c r="G797" s="408"/>
      <c r="H797" s="429" t="str">
        <f>H$253</f>
        <v>Spr</v>
      </c>
      <c r="I797" s="542">
        <v>5</v>
      </c>
      <c r="J797" s="542"/>
      <c r="K797" s="501">
        <f t="shared" si="284"/>
        <v>45672</v>
      </c>
      <c r="L797" s="501">
        <f t="shared" si="284"/>
        <v>45672</v>
      </c>
      <c r="M797" s="501">
        <f t="shared" si="284"/>
        <v>45672</v>
      </c>
      <c r="N797" s="413"/>
      <c r="O797" s="1032">
        <f t="shared" si="285"/>
        <v>2198</v>
      </c>
      <c r="P797" s="1032">
        <f t="shared" si="285"/>
        <v>2198</v>
      </c>
      <c r="Q797" s="1032">
        <f t="shared" si="285"/>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81"/>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81"/>
        <v>4</v>
      </c>
      <c r="D799" s="408"/>
      <c r="E799" s="465"/>
      <c r="F799" s="465"/>
      <c r="G799" s="408"/>
      <c r="H799" s="413"/>
      <c r="I799" s="413"/>
      <c r="J799" s="413"/>
      <c r="K799" s="436" t="s">
        <v>757</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81"/>
        <v>4</v>
      </c>
      <c r="D800" s="408"/>
      <c r="E800" s="465"/>
      <c r="F800" s="465"/>
      <c r="G800" s="408"/>
      <c r="H800" s="429" t="str">
        <f>H$251</f>
        <v>Aut</v>
      </c>
      <c r="I800" s="413"/>
      <c r="J800" s="413"/>
      <c r="K800" s="602">
        <v>1550</v>
      </c>
      <c r="L800" s="602">
        <v>1550</v>
      </c>
      <c r="M800" s="602">
        <v>1550</v>
      </c>
      <c r="N800" s="413"/>
      <c r="O800" s="413" t="s">
        <v>767</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81"/>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81"/>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81"/>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81"/>
        <v>4</v>
      </c>
      <c r="D804" s="408"/>
      <c r="E804" s="465"/>
      <c r="F804" s="465"/>
      <c r="G804" s="408"/>
      <c r="H804" s="413"/>
      <c r="I804" s="413"/>
      <c r="J804" s="413"/>
      <c r="K804" s="436" t="s">
        <v>645</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81"/>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81"/>
        <v>4</v>
      </c>
      <c r="D806" s="408"/>
      <c r="E806" s="465"/>
      <c r="F806" s="465"/>
      <c r="G806" s="408"/>
      <c r="H806" s="429" t="str">
        <f>H$252</f>
        <v>Win</v>
      </c>
      <c r="I806" s="413"/>
      <c r="J806" s="413"/>
      <c r="K806" s="543">
        <f t="shared" ref="K806:M807" si="286">(K796-K791)/30.5</f>
        <v>35.934426229508198</v>
      </c>
      <c r="L806" s="543">
        <f t="shared" si="286"/>
        <v>35.934426229508198</v>
      </c>
      <c r="M806" s="543">
        <f t="shared" si="286"/>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81"/>
        <v>4</v>
      </c>
      <c r="D807" s="408"/>
      <c r="E807" s="465"/>
      <c r="F807" s="465"/>
      <c r="G807" s="408"/>
      <c r="H807" s="429" t="str">
        <f>H$253</f>
        <v>Spr</v>
      </c>
      <c r="I807" s="413"/>
      <c r="J807" s="413"/>
      <c r="K807" s="543">
        <f t="shared" si="286"/>
        <v>35.934426229508198</v>
      </c>
      <c r="L807" s="543">
        <f t="shared" si="286"/>
        <v>35.934426229508198</v>
      </c>
      <c r="M807" s="543">
        <f t="shared" si="286"/>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429</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129</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417</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419</v>
      </c>
      <c r="F818" s="462">
        <v>1</v>
      </c>
      <c r="G818" s="400"/>
      <c r="H818" s="544" t="s">
        <v>646</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462</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528</v>
      </c>
      <c r="L823" s="455" t="s">
        <v>529</v>
      </c>
      <c r="M823" s="455" t="s">
        <v>530</v>
      </c>
      <c r="N823" s="455" t="s">
        <v>531</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7">L823</f>
        <v>BBM</v>
      </c>
      <c r="AA823" s="407" t="str">
        <f t="shared" si="287"/>
        <v>BBT</v>
      </c>
      <c r="AB823" s="407" t="str">
        <f t="shared" si="287"/>
        <v>BMT</v>
      </c>
      <c r="AC823" s="407" t="str">
        <f t="shared" si="287"/>
        <v>BBB</v>
      </c>
      <c r="AD823" s="407" t="str">
        <f t="shared" si="287"/>
        <v>BBM</v>
      </c>
      <c r="AE823" s="407" t="str">
        <f t="shared" si="287"/>
        <v>BBT</v>
      </c>
      <c r="AF823" s="407" t="str">
        <f t="shared" si="287"/>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422</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423</v>
      </c>
      <c r="C826" s="384">
        <f>INT(MAX($C$836:$C$866))+1</f>
        <v>6</v>
      </c>
      <c r="D826" s="408" t="s">
        <v>424</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647</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425</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5" t="s">
        <v>1136</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649</v>
      </c>
      <c r="J830" s="511" t="s">
        <v>650</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652</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653</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654</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429</v>
      </c>
      <c r="AR834" s="394"/>
      <c r="AS834" s="382"/>
      <c r="AT834" s="382"/>
      <c r="AU834" s="382"/>
    </row>
    <row r="835" spans="1:47" outlineLevel="1" x14ac:dyDescent="0.25">
      <c r="A835" s="382"/>
      <c r="B835" s="391"/>
      <c r="C835" s="384">
        <f>INT($C$817)+1</f>
        <v>2</v>
      </c>
      <c r="D835" s="408"/>
      <c r="E835" s="465"/>
      <c r="F835" s="465"/>
      <c r="G835" s="408"/>
      <c r="H835" s="468" t="s">
        <v>655</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425</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5" t="s">
        <v>1135</v>
      </c>
      <c r="I837" s="413"/>
      <c r="J837" s="413"/>
      <c r="K837" s="429">
        <f>i_s_len</f>
        <v>8</v>
      </c>
      <c r="L837" s="416">
        <v>3</v>
      </c>
      <c r="M837" s="413"/>
      <c r="N837" s="414" t="s">
        <v>656</v>
      </c>
      <c r="O837" s="413"/>
      <c r="P837" s="413"/>
      <c r="Q837" s="413"/>
      <c r="R837" s="413"/>
      <c r="S837" s="413"/>
      <c r="T837" s="413"/>
      <c r="U837" s="413"/>
      <c r="V837" s="413"/>
      <c r="W837" s="413"/>
      <c r="X837" s="413"/>
      <c r="Y837" s="545" t="s">
        <v>648</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657</v>
      </c>
      <c r="I838" s="511" t="s">
        <v>649</v>
      </c>
      <c r="J838" s="511" t="s">
        <v>650</v>
      </c>
      <c r="K838" s="479" t="s">
        <v>1230</v>
      </c>
      <c r="L838" s="479"/>
      <c r="M838" s="479"/>
      <c r="N838" s="479"/>
      <c r="O838" s="479" t="s">
        <v>651</v>
      </c>
      <c r="P838" s="479"/>
      <c r="Q838" s="479"/>
      <c r="R838" s="479"/>
      <c r="S838" s="413"/>
      <c r="T838" s="413"/>
      <c r="U838" s="413"/>
      <c r="V838" s="413"/>
      <c r="W838" s="413"/>
      <c r="X838" s="413"/>
      <c r="Y838" s="550" t="s">
        <v>1230</v>
      </c>
      <c r="Z838" s="550"/>
      <c r="AA838" s="550"/>
      <c r="AB838" s="550"/>
      <c r="AC838" s="550" t="s">
        <v>651</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8">INT($C$817)+4</f>
        <v>5</v>
      </c>
      <c r="D839" s="408"/>
      <c r="E839" s="465"/>
      <c r="F839" s="465"/>
      <c r="G839" s="408"/>
      <c r="H839" s="547" t="s">
        <v>658</v>
      </c>
      <c r="I839" s="548">
        <v>0</v>
      </c>
      <c r="J839" s="548" t="s">
        <v>659</v>
      </c>
      <c r="K839" s="551"/>
      <c r="L839" s="551"/>
      <c r="M839" s="551"/>
      <c r="N839" s="551"/>
      <c r="O839" s="552"/>
      <c r="P839" s="552"/>
      <c r="Q839" s="552"/>
      <c r="R839" s="552"/>
      <c r="S839" s="996" t="s">
        <v>1133</v>
      </c>
      <c r="T839" s="413"/>
      <c r="U839" s="413"/>
      <c r="V839" s="413"/>
      <c r="W839" s="413"/>
      <c r="X839" s="413"/>
      <c r="Y839" s="553">
        <f>364*10</f>
        <v>3640</v>
      </c>
      <c r="Z839" s="553">
        <f t="shared" ref="Z839:AB847" si="289">364*10</f>
        <v>3640</v>
      </c>
      <c r="AA839" s="553">
        <f t="shared" si="289"/>
        <v>3640</v>
      </c>
      <c r="AB839" s="553">
        <f t="shared" si="289"/>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hidden="1" outlineLevel="4" x14ac:dyDescent="0.25">
      <c r="A840" s="382"/>
      <c r="B840" s="391"/>
      <c r="C840" s="384">
        <f t="shared" si="288"/>
        <v>5</v>
      </c>
      <c r="D840" s="408"/>
      <c r="E840" s="465"/>
      <c r="F840" s="465"/>
      <c r="G840" s="408"/>
      <c r="H840" s="429" t="s">
        <v>660</v>
      </c>
      <c r="I840" s="435"/>
      <c r="J840" s="429" t="s">
        <v>661</v>
      </c>
      <c r="K840" s="541"/>
      <c r="L840" s="541"/>
      <c r="M840" s="541"/>
      <c r="N840" s="541"/>
      <c r="O840" s="541"/>
      <c r="P840" s="541"/>
      <c r="Q840" s="541"/>
      <c r="R840" s="541"/>
      <c r="S840" s="413"/>
      <c r="T840" s="413"/>
      <c r="U840" s="413"/>
      <c r="V840" s="413"/>
      <c r="W840" s="413"/>
      <c r="X840" s="413"/>
      <c r="Y840" s="553">
        <f t="shared" ref="Y840:Y847" si="290">364*10</f>
        <v>3640</v>
      </c>
      <c r="Z840" s="553">
        <f t="shared" si="289"/>
        <v>3640</v>
      </c>
      <c r="AA840" s="553">
        <f t="shared" si="289"/>
        <v>3640</v>
      </c>
      <c r="AB840" s="553">
        <f t="shared" si="289"/>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8"/>
        <v>5</v>
      </c>
      <c r="D841" s="408"/>
      <c r="E841" s="465"/>
      <c r="F841" s="465"/>
      <c r="G841" s="408"/>
      <c r="H841" s="429" t="s">
        <v>662</v>
      </c>
      <c r="I841" s="435"/>
      <c r="J841" s="429" t="s">
        <v>661</v>
      </c>
      <c r="K841" s="541"/>
      <c r="L841" s="541"/>
      <c r="M841" s="541"/>
      <c r="N841" s="541"/>
      <c r="O841" s="541"/>
      <c r="P841" s="541"/>
      <c r="Q841" s="541"/>
      <c r="R841" s="541"/>
      <c r="S841" s="413"/>
      <c r="T841" s="413"/>
      <c r="U841" s="413"/>
      <c r="V841" s="413"/>
      <c r="W841" s="413"/>
      <c r="X841" s="413"/>
      <c r="Y841" s="553">
        <f t="shared" si="290"/>
        <v>3640</v>
      </c>
      <c r="Z841" s="553">
        <f t="shared" si="289"/>
        <v>3640</v>
      </c>
      <c r="AA841" s="553">
        <f t="shared" si="289"/>
        <v>3640</v>
      </c>
      <c r="AB841" s="553">
        <f t="shared" si="289"/>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8"/>
        <v>5</v>
      </c>
      <c r="D842" s="408"/>
      <c r="E842" s="465"/>
      <c r="F842" s="465"/>
      <c r="G842" s="408"/>
      <c r="H842" s="429">
        <v>3</v>
      </c>
      <c r="I842" s="435"/>
      <c r="J842" s="429" t="s">
        <v>661</v>
      </c>
      <c r="K842" s="541"/>
      <c r="L842" s="541"/>
      <c r="M842" s="541"/>
      <c r="N842" s="541"/>
      <c r="O842" s="541"/>
      <c r="P842" s="541"/>
      <c r="Q842" s="541"/>
      <c r="R842" s="541"/>
      <c r="S842" s="413"/>
      <c r="T842" s="413"/>
      <c r="U842" s="413"/>
      <c r="V842" s="413"/>
      <c r="W842" s="413"/>
      <c r="X842" s="413"/>
      <c r="Y842" s="553">
        <f t="shared" si="290"/>
        <v>3640</v>
      </c>
      <c r="Z842" s="553">
        <f t="shared" si="289"/>
        <v>3640</v>
      </c>
      <c r="AA842" s="553">
        <f t="shared" si="289"/>
        <v>3640</v>
      </c>
      <c r="AB842" s="553">
        <f t="shared" si="289"/>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8"/>
        <v>5</v>
      </c>
      <c r="D843" s="408"/>
      <c r="E843" s="465"/>
      <c r="F843" s="465"/>
      <c r="G843" s="408"/>
      <c r="H843" s="429">
        <v>4</v>
      </c>
      <c r="I843" s="435"/>
      <c r="J843" s="429" t="s">
        <v>661</v>
      </c>
      <c r="K843" s="541"/>
      <c r="L843" s="541"/>
      <c r="M843" s="541"/>
      <c r="N843" s="541"/>
      <c r="O843" s="541"/>
      <c r="P843" s="541"/>
      <c r="Q843" s="541"/>
      <c r="R843" s="541"/>
      <c r="S843" s="413"/>
      <c r="T843" s="413"/>
      <c r="U843" s="413"/>
      <c r="V843" s="413"/>
      <c r="W843" s="413"/>
      <c r="X843" s="413"/>
      <c r="Y843" s="553">
        <f t="shared" si="290"/>
        <v>3640</v>
      </c>
      <c r="Z843" s="553">
        <f t="shared" si="289"/>
        <v>3640</v>
      </c>
      <c r="AA843" s="553">
        <f t="shared" si="289"/>
        <v>3640</v>
      </c>
      <c r="AB843" s="553">
        <f t="shared" si="289"/>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8"/>
        <v>5</v>
      </c>
      <c r="D844" s="408"/>
      <c r="E844" s="465"/>
      <c r="F844" s="465"/>
      <c r="G844" s="408"/>
      <c r="H844" s="429">
        <v>5</v>
      </c>
      <c r="I844" s="435"/>
      <c r="J844" s="429" t="s">
        <v>661</v>
      </c>
      <c r="K844" s="541"/>
      <c r="L844" s="541"/>
      <c r="M844" s="541"/>
      <c r="N844" s="541"/>
      <c r="O844" s="541"/>
      <c r="P844" s="541"/>
      <c r="Q844" s="541"/>
      <c r="R844" s="541"/>
      <c r="S844" s="413"/>
      <c r="T844" s="413"/>
      <c r="U844" s="413"/>
      <c r="V844" s="413"/>
      <c r="W844" s="413"/>
      <c r="X844" s="413"/>
      <c r="Y844" s="553">
        <f t="shared" si="290"/>
        <v>3640</v>
      </c>
      <c r="Z844" s="553">
        <f t="shared" si="289"/>
        <v>3640</v>
      </c>
      <c r="AA844" s="553">
        <f t="shared" si="289"/>
        <v>3640</v>
      </c>
      <c r="AB844" s="553">
        <f t="shared" si="289"/>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8"/>
        <v>5</v>
      </c>
      <c r="D845" s="408"/>
      <c r="E845" s="465"/>
      <c r="F845" s="465"/>
      <c r="G845" s="408"/>
      <c r="H845" s="429">
        <v>6</v>
      </c>
      <c r="I845" s="435"/>
      <c r="J845" s="429" t="s">
        <v>661</v>
      </c>
      <c r="K845" s="541"/>
      <c r="L845" s="541"/>
      <c r="M845" s="541"/>
      <c r="N845" s="541"/>
      <c r="O845" s="541"/>
      <c r="P845" s="541"/>
      <c r="Q845" s="541"/>
      <c r="R845" s="541"/>
      <c r="S845" s="413"/>
      <c r="T845" s="413"/>
      <c r="U845" s="413"/>
      <c r="V845" s="413"/>
      <c r="W845" s="413"/>
      <c r="X845" s="413"/>
      <c r="Y845" s="553">
        <f t="shared" si="290"/>
        <v>3640</v>
      </c>
      <c r="Z845" s="553">
        <f t="shared" si="289"/>
        <v>3640</v>
      </c>
      <c r="AA845" s="553">
        <f t="shared" si="289"/>
        <v>3640</v>
      </c>
      <c r="AB845" s="553">
        <f t="shared" si="289"/>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8"/>
        <v>5</v>
      </c>
      <c r="D846" s="408"/>
      <c r="E846" s="465"/>
      <c r="F846" s="465"/>
      <c r="G846" s="408"/>
      <c r="H846" s="429">
        <v>7</v>
      </c>
      <c r="I846" s="435"/>
      <c r="J846" s="429" t="s">
        <v>661</v>
      </c>
      <c r="K846" s="541"/>
      <c r="L846" s="541"/>
      <c r="M846" s="541"/>
      <c r="N846" s="541"/>
      <c r="O846" s="541"/>
      <c r="P846" s="541"/>
      <c r="Q846" s="541"/>
      <c r="R846" s="541"/>
      <c r="S846" s="413"/>
      <c r="T846" s="413"/>
      <c r="U846" s="413"/>
      <c r="V846" s="413"/>
      <c r="W846" s="413"/>
      <c r="X846" s="413"/>
      <c r="Y846" s="553">
        <f t="shared" si="290"/>
        <v>3640</v>
      </c>
      <c r="Z846" s="553">
        <f t="shared" si="289"/>
        <v>3640</v>
      </c>
      <c r="AA846" s="553">
        <f t="shared" si="289"/>
        <v>3640</v>
      </c>
      <c r="AB846" s="553">
        <f t="shared" si="289"/>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8"/>
        <v>5</v>
      </c>
      <c r="D847" s="408"/>
      <c r="E847" s="465"/>
      <c r="F847" s="465"/>
      <c r="G847" s="408"/>
      <c r="H847" s="555">
        <v>8</v>
      </c>
      <c r="I847" s="556"/>
      <c r="J847" s="555" t="s">
        <v>661</v>
      </c>
      <c r="K847" s="557"/>
      <c r="L847" s="557"/>
      <c r="M847" s="557"/>
      <c r="N847" s="557"/>
      <c r="O847" s="558"/>
      <c r="P847" s="558"/>
      <c r="Q847" s="558"/>
      <c r="R847" s="558"/>
      <c r="S847" s="413"/>
      <c r="T847" s="413"/>
      <c r="U847" s="413"/>
      <c r="V847" s="413"/>
      <c r="W847" s="413"/>
      <c r="X847" s="413"/>
      <c r="Y847" s="553">
        <f t="shared" si="290"/>
        <v>3640</v>
      </c>
      <c r="Z847" s="553">
        <f t="shared" si="289"/>
        <v>3640</v>
      </c>
      <c r="AA847" s="553">
        <f t="shared" si="289"/>
        <v>3640</v>
      </c>
      <c r="AB847" s="553">
        <f t="shared" si="289"/>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customHeight="1" outlineLevel="3" x14ac:dyDescent="0.25">
      <c r="A848" s="382"/>
      <c r="B848" s="391"/>
      <c r="C848" s="384">
        <f t="shared" ref="C848:C865" si="291">INT($C$817)+3</f>
        <v>4</v>
      </c>
      <c r="D848" s="408"/>
      <c r="E848" s="465"/>
      <c r="F848" s="465"/>
      <c r="G848" s="408"/>
      <c r="H848" s="547" t="s">
        <v>658</v>
      </c>
      <c r="I848" s="548">
        <v>1</v>
      </c>
      <c r="J848" s="435" t="s">
        <v>663</v>
      </c>
      <c r="K848" s="554">
        <f>INT(4*30.4)</f>
        <v>121</v>
      </c>
      <c r="L848" s="554">
        <v>121</v>
      </c>
      <c r="M848" s="554">
        <v>121</v>
      </c>
      <c r="N848" s="554">
        <v>121</v>
      </c>
      <c r="O848" s="554"/>
      <c r="P848" s="554"/>
      <c r="Q848" s="554"/>
      <c r="R848" s="554"/>
      <c r="S848" s="1228" t="s">
        <v>1262</v>
      </c>
      <c r="T848" s="1229"/>
      <c r="U848" s="1229"/>
      <c r="V848" s="1229"/>
      <c r="W848" s="1230"/>
      <c r="X848" s="413"/>
      <c r="Y848" s="560">
        <f t="shared" ref="Y848" si="292">IF(K848="",10*364,K848)</f>
        <v>121</v>
      </c>
      <c r="Z848" s="560">
        <f t="shared" ref="Z848" si="293">IF(L848="",10*364,L848)</f>
        <v>121</v>
      </c>
      <c r="AA848" s="560">
        <f t="shared" ref="AA848" si="294">IF(M848="",10*364,M848)</f>
        <v>121</v>
      </c>
      <c r="AB848" s="560">
        <f t="shared" ref="AB848" si="295">IF(N848="",10*364,N848)</f>
        <v>121</v>
      </c>
      <c r="AC848" s="997">
        <f>IF(O848="",10000,O848)</f>
        <v>10000</v>
      </c>
      <c r="AD848" s="997">
        <f t="shared" ref="AD848:AD865" si="296">IF(P848="",10000,P848)</f>
        <v>10000</v>
      </c>
      <c r="AE848" s="997">
        <f t="shared" ref="AE848:AE865" si="297">IF(Q848="",10000,Q848)</f>
        <v>10000</v>
      </c>
      <c r="AF848" s="997">
        <f t="shared" ref="AF848:AF865" si="298">IF(R848="",10000,R848)</f>
        <v>10000</v>
      </c>
      <c r="AG848" s="553"/>
      <c r="AH848" s="553"/>
      <c r="AI848" s="553"/>
      <c r="AJ848" s="553"/>
      <c r="AK848" s="553"/>
      <c r="AL848" s="553"/>
      <c r="AM848" s="553"/>
      <c r="AN848" s="553"/>
      <c r="AO848" s="1174"/>
      <c r="AP848" s="1174"/>
      <c r="AQ848" s="408"/>
      <c r="AR848" s="394"/>
      <c r="AS848" s="382"/>
      <c r="AT848" s="382"/>
      <c r="AU848" s="382"/>
    </row>
    <row r="849" spans="1:47" outlineLevel="3" x14ac:dyDescent="0.25">
      <c r="A849" s="382"/>
      <c r="B849" s="391"/>
      <c r="C849" s="384">
        <f t="shared" si="291"/>
        <v>4</v>
      </c>
      <c r="D849" s="408"/>
      <c r="E849" s="465"/>
      <c r="F849" s="465"/>
      <c r="G849" s="408"/>
      <c r="H849" s="429" t="s">
        <v>660</v>
      </c>
      <c r="I849" s="435"/>
      <c r="J849" s="429" t="s">
        <v>661</v>
      </c>
      <c r="K849" s="554">
        <v>364</v>
      </c>
      <c r="L849" s="554">
        <v>364</v>
      </c>
      <c r="M849" s="554">
        <v>364</v>
      </c>
      <c r="N849" s="554">
        <v>364</v>
      </c>
      <c r="O849" s="554"/>
      <c r="P849" s="554"/>
      <c r="Q849" s="554"/>
      <c r="R849" s="554"/>
      <c r="S849" s="1231"/>
      <c r="T849" s="1232"/>
      <c r="U849" s="1232"/>
      <c r="V849" s="1232"/>
      <c r="W849" s="1233"/>
      <c r="X849" s="413"/>
      <c r="Y849" s="560">
        <f t="shared" ref="Y849:Y856" si="299">IF(K849="",10*364,K849)</f>
        <v>364</v>
      </c>
      <c r="Z849" s="560">
        <f t="shared" ref="Z849:Z856" si="300">IF(L849="",10*364,L849)</f>
        <v>364</v>
      </c>
      <c r="AA849" s="560">
        <f t="shared" ref="AA849:AA856" si="301">IF(M849="",10*364,M849)</f>
        <v>364</v>
      </c>
      <c r="AB849" s="560">
        <f t="shared" ref="AB849:AB856" si="302">IF(N849="",10*364,N849)</f>
        <v>364</v>
      </c>
      <c r="AC849" s="997">
        <f t="shared" ref="AC849:AC865" si="303">IF(O849="",10000,O849)</f>
        <v>10000</v>
      </c>
      <c r="AD849" s="997">
        <f t="shared" si="296"/>
        <v>10000</v>
      </c>
      <c r="AE849" s="997">
        <f t="shared" si="297"/>
        <v>10000</v>
      </c>
      <c r="AF849" s="997">
        <f t="shared" si="298"/>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91"/>
        <v>4</v>
      </c>
      <c r="D850" s="408"/>
      <c r="E850" s="465"/>
      <c r="F850" s="465"/>
      <c r="G850" s="408"/>
      <c r="H850" s="429" t="s">
        <v>662</v>
      </c>
      <c r="I850" s="435"/>
      <c r="J850" s="429" t="s">
        <v>661</v>
      </c>
      <c r="K850" s="554">
        <f t="shared" ref="K850:K856" si="304">K849+364</f>
        <v>728</v>
      </c>
      <c r="L850" s="554">
        <f t="shared" ref="L850:N850" si="305">L849+364</f>
        <v>728</v>
      </c>
      <c r="M850" s="554">
        <f t="shared" si="305"/>
        <v>728</v>
      </c>
      <c r="N850" s="554">
        <f t="shared" si="305"/>
        <v>728</v>
      </c>
      <c r="O850" s="554"/>
      <c r="P850" s="554"/>
      <c r="Q850" s="554"/>
      <c r="R850" s="554"/>
      <c r="S850" s="1231"/>
      <c r="T850" s="1232"/>
      <c r="U850" s="1232"/>
      <c r="V850" s="1232"/>
      <c r="W850" s="1233"/>
      <c r="X850" s="413"/>
      <c r="Y850" s="560">
        <f t="shared" si="299"/>
        <v>728</v>
      </c>
      <c r="Z850" s="560">
        <f t="shared" si="300"/>
        <v>728</v>
      </c>
      <c r="AA850" s="560">
        <f t="shared" si="301"/>
        <v>728</v>
      </c>
      <c r="AB850" s="560">
        <f t="shared" si="302"/>
        <v>728</v>
      </c>
      <c r="AC850" s="997">
        <f t="shared" si="303"/>
        <v>10000</v>
      </c>
      <c r="AD850" s="997">
        <f t="shared" si="296"/>
        <v>10000</v>
      </c>
      <c r="AE850" s="997">
        <f t="shared" si="297"/>
        <v>10000</v>
      </c>
      <c r="AF850" s="997">
        <f t="shared" si="298"/>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91"/>
        <v>4</v>
      </c>
      <c r="D851" s="408"/>
      <c r="E851" s="465"/>
      <c r="F851" s="465"/>
      <c r="G851" s="408"/>
      <c r="H851" s="429">
        <v>3</v>
      </c>
      <c r="I851" s="435"/>
      <c r="J851" s="429" t="s">
        <v>661</v>
      </c>
      <c r="K851" s="554">
        <f t="shared" si="304"/>
        <v>1092</v>
      </c>
      <c r="L851" s="554">
        <f t="shared" ref="L851:N851" si="306">L850+364</f>
        <v>1092</v>
      </c>
      <c r="M851" s="554">
        <f t="shared" si="306"/>
        <v>1092</v>
      </c>
      <c r="N851" s="554">
        <f t="shared" si="306"/>
        <v>1092</v>
      </c>
      <c r="O851" s="554"/>
      <c r="P851" s="554"/>
      <c r="Q851" s="554"/>
      <c r="R851" s="554"/>
      <c r="S851" s="1231"/>
      <c r="T851" s="1232"/>
      <c r="U851" s="1232"/>
      <c r="V851" s="1232"/>
      <c r="W851" s="1233"/>
      <c r="X851" s="413"/>
      <c r="Y851" s="560">
        <f t="shared" si="299"/>
        <v>1092</v>
      </c>
      <c r="Z851" s="560">
        <f t="shared" si="300"/>
        <v>1092</v>
      </c>
      <c r="AA851" s="560">
        <f t="shared" si="301"/>
        <v>1092</v>
      </c>
      <c r="AB851" s="560">
        <f t="shared" si="302"/>
        <v>1092</v>
      </c>
      <c r="AC851" s="997">
        <f t="shared" si="303"/>
        <v>10000</v>
      </c>
      <c r="AD851" s="997">
        <f t="shared" si="296"/>
        <v>10000</v>
      </c>
      <c r="AE851" s="997">
        <f t="shared" si="297"/>
        <v>10000</v>
      </c>
      <c r="AF851" s="997">
        <f t="shared" si="298"/>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91"/>
        <v>4</v>
      </c>
      <c r="D852" s="408"/>
      <c r="E852" s="465"/>
      <c r="F852" s="465"/>
      <c r="G852" s="408"/>
      <c r="H852" s="429">
        <v>4</v>
      </c>
      <c r="I852" s="435"/>
      <c r="J852" s="429" t="s">
        <v>661</v>
      </c>
      <c r="K852" s="554">
        <f t="shared" si="304"/>
        <v>1456</v>
      </c>
      <c r="L852" s="554">
        <f t="shared" ref="L852:N852" si="307">L851+364</f>
        <v>1456</v>
      </c>
      <c r="M852" s="554">
        <f t="shared" si="307"/>
        <v>1456</v>
      </c>
      <c r="N852" s="554">
        <f t="shared" si="307"/>
        <v>1456</v>
      </c>
      <c r="O852" s="554"/>
      <c r="P852" s="554"/>
      <c r="Q852" s="554"/>
      <c r="R852" s="554"/>
      <c r="S852" s="1231"/>
      <c r="T852" s="1232"/>
      <c r="U852" s="1232"/>
      <c r="V852" s="1232"/>
      <c r="W852" s="1233"/>
      <c r="X852" s="413"/>
      <c r="Y852" s="560">
        <f t="shared" si="299"/>
        <v>1456</v>
      </c>
      <c r="Z852" s="560">
        <f t="shared" si="300"/>
        <v>1456</v>
      </c>
      <c r="AA852" s="560">
        <f t="shared" si="301"/>
        <v>1456</v>
      </c>
      <c r="AB852" s="560">
        <f t="shared" si="302"/>
        <v>1456</v>
      </c>
      <c r="AC852" s="997">
        <f t="shared" si="303"/>
        <v>10000</v>
      </c>
      <c r="AD852" s="997">
        <f t="shared" si="296"/>
        <v>10000</v>
      </c>
      <c r="AE852" s="997">
        <f t="shared" si="297"/>
        <v>10000</v>
      </c>
      <c r="AF852" s="997">
        <f t="shared" si="298"/>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91"/>
        <v>4</v>
      </c>
      <c r="D853" s="408"/>
      <c r="E853" s="465"/>
      <c r="F853" s="465"/>
      <c r="G853" s="408"/>
      <c r="H853" s="429">
        <v>5</v>
      </c>
      <c r="I853" s="435"/>
      <c r="J853" s="429" t="s">
        <v>661</v>
      </c>
      <c r="K853" s="554">
        <f t="shared" si="304"/>
        <v>1820</v>
      </c>
      <c r="L853" s="554">
        <f t="shared" ref="L853:N853" si="308">L852+364</f>
        <v>1820</v>
      </c>
      <c r="M853" s="554">
        <f t="shared" si="308"/>
        <v>1820</v>
      </c>
      <c r="N853" s="554">
        <f t="shared" si="308"/>
        <v>1820</v>
      </c>
      <c r="O853" s="554"/>
      <c r="P853" s="554"/>
      <c r="Q853" s="554"/>
      <c r="R853" s="554"/>
      <c r="S853" s="1231"/>
      <c r="T853" s="1232"/>
      <c r="U853" s="1232"/>
      <c r="V853" s="1232"/>
      <c r="W853" s="1233"/>
      <c r="X853" s="413"/>
      <c r="Y853" s="560">
        <f t="shared" si="299"/>
        <v>1820</v>
      </c>
      <c r="Z853" s="560">
        <f t="shared" si="300"/>
        <v>1820</v>
      </c>
      <c r="AA853" s="560">
        <f t="shared" si="301"/>
        <v>1820</v>
      </c>
      <c r="AB853" s="560">
        <f t="shared" si="302"/>
        <v>1820</v>
      </c>
      <c r="AC853" s="997">
        <f t="shared" si="303"/>
        <v>10000</v>
      </c>
      <c r="AD853" s="997">
        <f t="shared" si="296"/>
        <v>10000</v>
      </c>
      <c r="AE853" s="997">
        <f t="shared" si="297"/>
        <v>10000</v>
      </c>
      <c r="AF853" s="997">
        <f t="shared" si="298"/>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91"/>
        <v>4</v>
      </c>
      <c r="D854" s="408"/>
      <c r="E854" s="465"/>
      <c r="F854" s="465"/>
      <c r="G854" s="408"/>
      <c r="H854" s="429">
        <v>6</v>
      </c>
      <c r="I854" s="435"/>
      <c r="J854" s="429" t="s">
        <v>661</v>
      </c>
      <c r="K854" s="554">
        <f t="shared" si="304"/>
        <v>2184</v>
      </c>
      <c r="L854" s="554">
        <f t="shared" ref="L854:N854" si="309">L853+364</f>
        <v>2184</v>
      </c>
      <c r="M854" s="554">
        <f t="shared" si="309"/>
        <v>2184</v>
      </c>
      <c r="N854" s="554">
        <f t="shared" si="309"/>
        <v>2184</v>
      </c>
      <c r="O854" s="554"/>
      <c r="P854" s="554"/>
      <c r="Q854" s="554"/>
      <c r="R854" s="554"/>
      <c r="S854" s="1231"/>
      <c r="T854" s="1232"/>
      <c r="U854" s="1232"/>
      <c r="V854" s="1232"/>
      <c r="W854" s="1233"/>
      <c r="X854" s="413"/>
      <c r="Y854" s="560">
        <f t="shared" si="299"/>
        <v>2184</v>
      </c>
      <c r="Z854" s="560">
        <f t="shared" si="300"/>
        <v>2184</v>
      </c>
      <c r="AA854" s="560">
        <f t="shared" si="301"/>
        <v>2184</v>
      </c>
      <c r="AB854" s="560">
        <f t="shared" si="302"/>
        <v>2184</v>
      </c>
      <c r="AC854" s="997">
        <f t="shared" si="303"/>
        <v>10000</v>
      </c>
      <c r="AD854" s="997">
        <f t="shared" si="296"/>
        <v>10000</v>
      </c>
      <c r="AE854" s="997">
        <f t="shared" si="297"/>
        <v>10000</v>
      </c>
      <c r="AF854" s="997">
        <f t="shared" si="298"/>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91"/>
        <v>4</v>
      </c>
      <c r="D855" s="408"/>
      <c r="E855" s="465"/>
      <c r="F855" s="465"/>
      <c r="G855" s="408"/>
      <c r="H855" s="429">
        <v>7</v>
      </c>
      <c r="I855" s="435"/>
      <c r="J855" s="429" t="s">
        <v>661</v>
      </c>
      <c r="K855" s="554">
        <f t="shared" si="304"/>
        <v>2548</v>
      </c>
      <c r="L855" s="554">
        <f t="shared" ref="L855:N855" si="310">L854+364</f>
        <v>2548</v>
      </c>
      <c r="M855" s="554">
        <f t="shared" si="310"/>
        <v>2548</v>
      </c>
      <c r="N855" s="554">
        <f t="shared" si="310"/>
        <v>2548</v>
      </c>
      <c r="O855" s="554"/>
      <c r="P855" s="554"/>
      <c r="Q855" s="554"/>
      <c r="R855" s="554"/>
      <c r="S855" s="1231"/>
      <c r="T855" s="1232"/>
      <c r="U855" s="1232"/>
      <c r="V855" s="1232"/>
      <c r="W855" s="1233"/>
      <c r="X855" s="413"/>
      <c r="Y855" s="560">
        <f t="shared" si="299"/>
        <v>2548</v>
      </c>
      <c r="Z855" s="560">
        <f t="shared" si="300"/>
        <v>2548</v>
      </c>
      <c r="AA855" s="560">
        <f t="shared" si="301"/>
        <v>2548</v>
      </c>
      <c r="AB855" s="560">
        <f t="shared" si="302"/>
        <v>2548</v>
      </c>
      <c r="AC855" s="997">
        <f t="shared" si="303"/>
        <v>10000</v>
      </c>
      <c r="AD855" s="997">
        <f t="shared" si="296"/>
        <v>10000</v>
      </c>
      <c r="AE855" s="997">
        <f t="shared" si="297"/>
        <v>10000</v>
      </c>
      <c r="AF855" s="997">
        <f t="shared" si="298"/>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91"/>
        <v>4</v>
      </c>
      <c r="D856" s="408"/>
      <c r="E856" s="465"/>
      <c r="F856" s="465"/>
      <c r="G856" s="408"/>
      <c r="H856" s="555">
        <v>8</v>
      </c>
      <c r="I856" s="556"/>
      <c r="J856" s="555" t="s">
        <v>661</v>
      </c>
      <c r="K856" s="554">
        <f t="shared" si="304"/>
        <v>2912</v>
      </c>
      <c r="L856" s="554">
        <f t="shared" ref="L856:N856" si="311">L855+364</f>
        <v>2912</v>
      </c>
      <c r="M856" s="554">
        <f t="shared" si="311"/>
        <v>2912</v>
      </c>
      <c r="N856" s="554">
        <f t="shared" si="311"/>
        <v>2912</v>
      </c>
      <c r="O856" s="554"/>
      <c r="P856" s="554"/>
      <c r="Q856" s="554"/>
      <c r="R856" s="554"/>
      <c r="S856" s="1231"/>
      <c r="T856" s="1232"/>
      <c r="U856" s="1232"/>
      <c r="V856" s="1232"/>
      <c r="W856" s="1233"/>
      <c r="X856" s="413"/>
      <c r="Y856" s="560">
        <f t="shared" si="299"/>
        <v>2912</v>
      </c>
      <c r="Z856" s="560">
        <f t="shared" si="300"/>
        <v>2912</v>
      </c>
      <c r="AA856" s="560">
        <f t="shared" si="301"/>
        <v>2912</v>
      </c>
      <c r="AB856" s="560">
        <f t="shared" si="302"/>
        <v>2912</v>
      </c>
      <c r="AC856" s="997">
        <f t="shared" si="303"/>
        <v>10000</v>
      </c>
      <c r="AD856" s="997">
        <f t="shared" si="296"/>
        <v>10000</v>
      </c>
      <c r="AE856" s="997">
        <f t="shared" si="297"/>
        <v>10000</v>
      </c>
      <c r="AF856" s="997">
        <f t="shared" si="298"/>
        <v>10000</v>
      </c>
      <c r="AG856" s="559"/>
      <c r="AH856" s="559"/>
      <c r="AI856" s="559"/>
      <c r="AJ856" s="559"/>
      <c r="AK856" s="559"/>
      <c r="AL856" s="559"/>
      <c r="AM856" s="559"/>
      <c r="AN856" s="559"/>
      <c r="AO856" s="1174"/>
      <c r="AP856" s="1174"/>
      <c r="AQ856" s="408"/>
      <c r="AR856" s="394"/>
      <c r="AS856" s="382"/>
      <c r="AT856" s="382"/>
      <c r="AU856" s="382"/>
    </row>
    <row r="857" spans="1:47" outlineLevel="3" x14ac:dyDescent="0.25">
      <c r="A857" s="382"/>
      <c r="B857" s="391"/>
      <c r="C857" s="384">
        <f t="shared" si="291"/>
        <v>4</v>
      </c>
      <c r="D857" s="408"/>
      <c r="E857" s="465"/>
      <c r="F857" s="465"/>
      <c r="G857" s="408"/>
      <c r="H857" s="547" t="s">
        <v>658</v>
      </c>
      <c r="I857" s="548">
        <v>2</v>
      </c>
      <c r="J857" s="548" t="s">
        <v>664</v>
      </c>
      <c r="K857" s="554"/>
      <c r="L857" s="554"/>
      <c r="M857" s="554"/>
      <c r="N857" s="554"/>
      <c r="O857" s="554">
        <v>45</v>
      </c>
      <c r="P857" s="554">
        <v>45</v>
      </c>
      <c r="Q857" s="554">
        <v>45</v>
      </c>
      <c r="R857" s="554">
        <v>47</v>
      </c>
      <c r="S857" s="1231"/>
      <c r="T857" s="1232"/>
      <c r="U857" s="1232"/>
      <c r="V857" s="1232"/>
      <c r="W857" s="1233"/>
      <c r="X857" s="413"/>
      <c r="Y857" s="560">
        <f t="shared" ref="Y857:Y865" si="312">IF(K857="",10*364,K857)</f>
        <v>3640</v>
      </c>
      <c r="Z857" s="560">
        <f t="shared" ref="Z857:Z865" si="313">IF(L857="",10*364,L857)</f>
        <v>3640</v>
      </c>
      <c r="AA857" s="560">
        <f t="shared" ref="AA857:AA865" si="314">IF(M857="",10*364,M857)</f>
        <v>3640</v>
      </c>
      <c r="AB857" s="560">
        <f t="shared" ref="AB857:AB865" si="315">IF(N857="",10*364,N857)</f>
        <v>3640</v>
      </c>
      <c r="AC857" s="997">
        <f t="shared" si="303"/>
        <v>45</v>
      </c>
      <c r="AD857" s="997">
        <f t="shared" si="296"/>
        <v>45</v>
      </c>
      <c r="AE857" s="997">
        <f t="shared" si="297"/>
        <v>45</v>
      </c>
      <c r="AF857" s="997">
        <f t="shared" si="298"/>
        <v>47</v>
      </c>
      <c r="AG857" s="553"/>
      <c r="AH857" s="553"/>
      <c r="AI857" s="553"/>
      <c r="AJ857" s="553"/>
      <c r="AK857" s="553"/>
      <c r="AL857" s="553"/>
      <c r="AM857" s="553"/>
      <c r="AN857" s="553"/>
      <c r="AO857" s="1174"/>
      <c r="AP857" s="1174"/>
      <c r="AQ857" s="408"/>
      <c r="AR857" s="394"/>
      <c r="AS857" s="382"/>
      <c r="AT857" s="382"/>
      <c r="AU857" s="382"/>
    </row>
    <row r="858" spans="1:47" outlineLevel="3" x14ac:dyDescent="0.25">
      <c r="A858" s="382"/>
      <c r="B858" s="391"/>
      <c r="C858" s="384">
        <f t="shared" si="291"/>
        <v>4</v>
      </c>
      <c r="D858" s="408"/>
      <c r="E858" s="465"/>
      <c r="F858" s="465"/>
      <c r="G858" s="408"/>
      <c r="H858" s="429" t="s">
        <v>660</v>
      </c>
      <c r="I858" s="435"/>
      <c r="J858" s="435" t="s">
        <v>664</v>
      </c>
      <c r="K858" s="554">
        <f>INT(15*30.4)-7</f>
        <v>449</v>
      </c>
      <c r="L858" s="554">
        <f t="shared" ref="L858:N858" si="316">INT(15*30.4)-7</f>
        <v>449</v>
      </c>
      <c r="M858" s="554">
        <f t="shared" si="316"/>
        <v>449</v>
      </c>
      <c r="N858" s="554">
        <f t="shared" si="316"/>
        <v>449</v>
      </c>
      <c r="O858" s="554">
        <v>45</v>
      </c>
      <c r="P858" s="554">
        <v>45</v>
      </c>
      <c r="Q858" s="554">
        <v>45</v>
      </c>
      <c r="R858" s="554">
        <v>47</v>
      </c>
      <c r="S858" s="1231"/>
      <c r="T858" s="1232"/>
      <c r="U858" s="1232"/>
      <c r="V858" s="1232"/>
      <c r="W858" s="1233"/>
      <c r="X858" s="413"/>
      <c r="Y858" s="560">
        <f t="shared" si="312"/>
        <v>449</v>
      </c>
      <c r="Z858" s="560">
        <f t="shared" si="313"/>
        <v>449</v>
      </c>
      <c r="AA858" s="560">
        <f t="shared" si="314"/>
        <v>449</v>
      </c>
      <c r="AB858" s="560">
        <f t="shared" si="315"/>
        <v>449</v>
      </c>
      <c r="AC858" s="997">
        <f t="shared" si="303"/>
        <v>45</v>
      </c>
      <c r="AD858" s="997">
        <f t="shared" si="296"/>
        <v>45</v>
      </c>
      <c r="AE858" s="997">
        <f t="shared" si="297"/>
        <v>45</v>
      </c>
      <c r="AF858" s="997">
        <f t="shared" si="298"/>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91"/>
        <v>4</v>
      </c>
      <c r="D859" s="408"/>
      <c r="E859" s="465"/>
      <c r="F859" s="465"/>
      <c r="G859" s="408"/>
      <c r="H859" s="429" t="s">
        <v>662</v>
      </c>
      <c r="I859" s="435"/>
      <c r="J859" s="435" t="s">
        <v>1131</v>
      </c>
      <c r="K859" s="554"/>
      <c r="L859" s="554"/>
      <c r="M859" s="554"/>
      <c r="N859" s="554"/>
      <c r="O859" s="554"/>
      <c r="P859" s="554"/>
      <c r="Q859" s="554"/>
      <c r="R859" s="554"/>
      <c r="S859" s="1231"/>
      <c r="T859" s="1232"/>
      <c r="U859" s="1232"/>
      <c r="V859" s="1232"/>
      <c r="W859" s="1233"/>
      <c r="X859" s="413"/>
      <c r="Y859" s="560">
        <f t="shared" si="312"/>
        <v>3640</v>
      </c>
      <c r="Z859" s="560">
        <f t="shared" si="313"/>
        <v>3640</v>
      </c>
      <c r="AA859" s="560">
        <f t="shared" si="314"/>
        <v>3640</v>
      </c>
      <c r="AB859" s="560">
        <f t="shared" si="315"/>
        <v>3640</v>
      </c>
      <c r="AC859" s="997">
        <f t="shared" si="303"/>
        <v>10000</v>
      </c>
      <c r="AD859" s="997">
        <f t="shared" si="296"/>
        <v>10000</v>
      </c>
      <c r="AE859" s="997">
        <f t="shared" si="297"/>
        <v>10000</v>
      </c>
      <c r="AF859" s="997">
        <f t="shared" si="298"/>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91"/>
        <v>4</v>
      </c>
      <c r="D860" s="408"/>
      <c r="E860" s="465"/>
      <c r="F860" s="465"/>
      <c r="G860" s="408"/>
      <c r="H860" s="429">
        <v>3</v>
      </c>
      <c r="I860" s="435"/>
      <c r="J860" s="429" t="s">
        <v>661</v>
      </c>
      <c r="K860" s="554"/>
      <c r="L860" s="554"/>
      <c r="M860" s="554"/>
      <c r="N860" s="554"/>
      <c r="O860" s="554"/>
      <c r="P860" s="554"/>
      <c r="Q860" s="554"/>
      <c r="R860" s="554"/>
      <c r="S860" s="1231"/>
      <c r="T860" s="1232"/>
      <c r="U860" s="1232"/>
      <c r="V860" s="1232"/>
      <c r="W860" s="1233"/>
      <c r="X860" s="413"/>
      <c r="Y860" s="560">
        <f t="shared" si="312"/>
        <v>3640</v>
      </c>
      <c r="Z860" s="560">
        <f t="shared" si="313"/>
        <v>3640</v>
      </c>
      <c r="AA860" s="560">
        <f t="shared" si="314"/>
        <v>3640</v>
      </c>
      <c r="AB860" s="560">
        <f t="shared" si="315"/>
        <v>3640</v>
      </c>
      <c r="AC860" s="997">
        <f t="shared" si="303"/>
        <v>10000</v>
      </c>
      <c r="AD860" s="997">
        <f t="shared" si="296"/>
        <v>10000</v>
      </c>
      <c r="AE860" s="997">
        <f t="shared" si="297"/>
        <v>10000</v>
      </c>
      <c r="AF860" s="997">
        <f t="shared" si="298"/>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91"/>
        <v>4</v>
      </c>
      <c r="D861" s="408"/>
      <c r="E861" s="465"/>
      <c r="F861" s="465"/>
      <c r="G861" s="408"/>
      <c r="H861" s="429">
        <v>4</v>
      </c>
      <c r="I861" s="435"/>
      <c r="J861" s="429" t="s">
        <v>661</v>
      </c>
      <c r="K861" s="554"/>
      <c r="L861" s="554"/>
      <c r="M861" s="554"/>
      <c r="N861" s="554"/>
      <c r="O861" s="554"/>
      <c r="P861" s="554"/>
      <c r="Q861" s="554"/>
      <c r="R861" s="554"/>
      <c r="S861" s="1231"/>
      <c r="T861" s="1232"/>
      <c r="U861" s="1232"/>
      <c r="V861" s="1232"/>
      <c r="W861" s="1233"/>
      <c r="X861" s="413"/>
      <c r="Y861" s="560">
        <f t="shared" si="312"/>
        <v>3640</v>
      </c>
      <c r="Z861" s="560">
        <f t="shared" si="313"/>
        <v>3640</v>
      </c>
      <c r="AA861" s="560">
        <f t="shared" si="314"/>
        <v>3640</v>
      </c>
      <c r="AB861" s="560">
        <f t="shared" si="315"/>
        <v>3640</v>
      </c>
      <c r="AC861" s="997">
        <f t="shared" si="303"/>
        <v>10000</v>
      </c>
      <c r="AD861" s="997">
        <f t="shared" si="296"/>
        <v>10000</v>
      </c>
      <c r="AE861" s="997">
        <f t="shared" si="297"/>
        <v>10000</v>
      </c>
      <c r="AF861" s="997">
        <f t="shared" si="298"/>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91"/>
        <v>4</v>
      </c>
      <c r="D862" s="408"/>
      <c r="E862" s="465"/>
      <c r="F862" s="465"/>
      <c r="G862" s="408"/>
      <c r="H862" s="429">
        <v>5</v>
      </c>
      <c r="I862" s="435"/>
      <c r="J862" s="429" t="s">
        <v>661</v>
      </c>
      <c r="K862" s="554"/>
      <c r="L862" s="554"/>
      <c r="M862" s="554"/>
      <c r="N862" s="554"/>
      <c r="O862" s="554"/>
      <c r="P862" s="554"/>
      <c r="Q862" s="554"/>
      <c r="R862" s="554"/>
      <c r="S862" s="1231"/>
      <c r="T862" s="1232"/>
      <c r="U862" s="1232"/>
      <c r="V862" s="1232"/>
      <c r="W862" s="1233"/>
      <c r="X862" s="413"/>
      <c r="Y862" s="560">
        <f t="shared" si="312"/>
        <v>3640</v>
      </c>
      <c r="Z862" s="560">
        <f t="shared" si="313"/>
        <v>3640</v>
      </c>
      <c r="AA862" s="560">
        <f t="shared" si="314"/>
        <v>3640</v>
      </c>
      <c r="AB862" s="560">
        <f t="shared" si="315"/>
        <v>3640</v>
      </c>
      <c r="AC862" s="997">
        <f t="shared" si="303"/>
        <v>10000</v>
      </c>
      <c r="AD862" s="997">
        <f t="shared" si="296"/>
        <v>10000</v>
      </c>
      <c r="AE862" s="997">
        <f t="shared" si="297"/>
        <v>10000</v>
      </c>
      <c r="AF862" s="997">
        <f t="shared" si="298"/>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91"/>
        <v>4</v>
      </c>
      <c r="D863" s="408"/>
      <c r="E863" s="465"/>
      <c r="F863" s="465"/>
      <c r="G863" s="408"/>
      <c r="H863" s="429">
        <v>6</v>
      </c>
      <c r="I863" s="435"/>
      <c r="J863" s="429" t="s">
        <v>661</v>
      </c>
      <c r="K863" s="554"/>
      <c r="L863" s="554"/>
      <c r="M863" s="554"/>
      <c r="N863" s="554"/>
      <c r="O863" s="554"/>
      <c r="P863" s="554"/>
      <c r="Q863" s="554"/>
      <c r="R863" s="554"/>
      <c r="S863" s="1231"/>
      <c r="T863" s="1232"/>
      <c r="U863" s="1232"/>
      <c r="V863" s="1232"/>
      <c r="W863" s="1233"/>
      <c r="X863" s="413"/>
      <c r="Y863" s="560">
        <f t="shared" si="312"/>
        <v>3640</v>
      </c>
      <c r="Z863" s="560">
        <f t="shared" si="313"/>
        <v>3640</v>
      </c>
      <c r="AA863" s="560">
        <f t="shared" si="314"/>
        <v>3640</v>
      </c>
      <c r="AB863" s="560">
        <f t="shared" si="315"/>
        <v>3640</v>
      </c>
      <c r="AC863" s="997">
        <f t="shared" si="303"/>
        <v>10000</v>
      </c>
      <c r="AD863" s="997">
        <f t="shared" si="296"/>
        <v>10000</v>
      </c>
      <c r="AE863" s="997">
        <f t="shared" si="297"/>
        <v>10000</v>
      </c>
      <c r="AF863" s="997">
        <f t="shared" si="298"/>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91"/>
        <v>4</v>
      </c>
      <c r="D864" s="408"/>
      <c r="E864" s="465"/>
      <c r="F864" s="465"/>
      <c r="G864" s="408"/>
      <c r="H864" s="429">
        <v>7</v>
      </c>
      <c r="I864" s="435"/>
      <c r="J864" s="429" t="s">
        <v>661</v>
      </c>
      <c r="K864" s="554"/>
      <c r="L864" s="554"/>
      <c r="M864" s="554"/>
      <c r="N864" s="554"/>
      <c r="O864" s="554"/>
      <c r="P864" s="554"/>
      <c r="Q864" s="554"/>
      <c r="R864" s="554"/>
      <c r="S864" s="1231"/>
      <c r="T864" s="1232"/>
      <c r="U864" s="1232"/>
      <c r="V864" s="1232"/>
      <c r="W864" s="1233"/>
      <c r="X864" s="413"/>
      <c r="Y864" s="560">
        <f t="shared" si="312"/>
        <v>3640</v>
      </c>
      <c r="Z864" s="560">
        <f t="shared" si="313"/>
        <v>3640</v>
      </c>
      <c r="AA864" s="560">
        <f t="shared" si="314"/>
        <v>3640</v>
      </c>
      <c r="AB864" s="560">
        <f t="shared" si="315"/>
        <v>3640</v>
      </c>
      <c r="AC864" s="997">
        <f t="shared" si="303"/>
        <v>10000</v>
      </c>
      <c r="AD864" s="997">
        <f t="shared" si="296"/>
        <v>10000</v>
      </c>
      <c r="AE864" s="997">
        <f t="shared" si="297"/>
        <v>10000</v>
      </c>
      <c r="AF864" s="997">
        <f t="shared" si="298"/>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91"/>
        <v>4</v>
      </c>
      <c r="D865" s="408"/>
      <c r="E865" s="465"/>
      <c r="F865" s="465"/>
      <c r="G865" s="408"/>
      <c r="H865" s="555">
        <v>8</v>
      </c>
      <c r="I865" s="556"/>
      <c r="J865" s="555" t="s">
        <v>661</v>
      </c>
      <c r="K865" s="554"/>
      <c r="L865" s="554"/>
      <c r="M865" s="554"/>
      <c r="N865" s="554"/>
      <c r="O865" s="554"/>
      <c r="P865" s="554"/>
      <c r="Q865" s="554"/>
      <c r="R865" s="554"/>
      <c r="S865" s="1234"/>
      <c r="T865" s="1235"/>
      <c r="U865" s="1235"/>
      <c r="V865" s="1235"/>
      <c r="W865" s="1236"/>
      <c r="X865" s="413"/>
      <c r="Y865" s="560">
        <f t="shared" si="312"/>
        <v>3640</v>
      </c>
      <c r="Z865" s="560">
        <f t="shared" si="313"/>
        <v>3640</v>
      </c>
      <c r="AA865" s="560">
        <f t="shared" si="314"/>
        <v>3640</v>
      </c>
      <c r="AB865" s="560">
        <f t="shared" si="315"/>
        <v>3640</v>
      </c>
      <c r="AC865" s="997">
        <f t="shared" si="303"/>
        <v>10000</v>
      </c>
      <c r="AD865" s="997">
        <f t="shared" si="296"/>
        <v>10000</v>
      </c>
      <c r="AE865" s="997">
        <f t="shared" si="297"/>
        <v>10000</v>
      </c>
      <c r="AF865" s="997">
        <f t="shared" si="298"/>
        <v>10000</v>
      </c>
      <c r="AG865" s="559"/>
      <c r="AH865" s="559"/>
      <c r="AI865" s="559"/>
      <c r="AJ865" s="559"/>
      <c r="AK865" s="559"/>
      <c r="AL865" s="559"/>
      <c r="AM865" s="559"/>
      <c r="AN865" s="559"/>
      <c r="AO865" s="1174"/>
      <c r="AP865" s="1174"/>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429</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129</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417</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419</v>
      </c>
      <c r="F876" s="462">
        <v>1</v>
      </c>
      <c r="G876" s="400"/>
      <c r="H876" s="401" t="s">
        <v>665</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666</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667</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668</v>
      </c>
      <c r="I881" s="407"/>
      <c r="J881" s="407" t="s">
        <v>669</v>
      </c>
      <c r="K881" s="407" t="s">
        <v>164</v>
      </c>
      <c r="L881" s="407" t="s">
        <v>670</v>
      </c>
      <c r="M881" s="407" t="s">
        <v>671</v>
      </c>
      <c r="N881" s="407" t="s">
        <v>672</v>
      </c>
      <c r="O881" s="407" t="s">
        <v>673</v>
      </c>
      <c r="P881" s="407" t="s">
        <v>674</v>
      </c>
      <c r="Q881" s="561" t="s">
        <v>675</v>
      </c>
      <c r="R881" s="407" t="s">
        <v>676</v>
      </c>
      <c r="S881" s="407" t="s">
        <v>677</v>
      </c>
      <c r="T881" s="407" t="s">
        <v>931</v>
      </c>
      <c r="U881" s="407" t="s">
        <v>630</v>
      </c>
      <c r="V881" s="407" t="s">
        <v>678</v>
      </c>
      <c r="W881" s="407" t="s">
        <v>679</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422</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423</v>
      </c>
      <c r="C884" s="384">
        <f>INT(MAX($C$885:$C$995))+1</f>
        <v>5</v>
      </c>
      <c r="D884" s="408" t="s">
        <v>424</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425</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680</v>
      </c>
      <c r="F886" s="459" t="s">
        <v>681</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17">COUNTIFS($L887:$W887,"-")&lt;&gt;COUNTA($L887:$W887)</f>
        <v>1</v>
      </c>
      <c r="G887" s="408"/>
      <c r="H887" s="565" t="s">
        <v>682</v>
      </c>
      <c r="I887" s="565"/>
      <c r="J887" s="547" t="s">
        <v>683</v>
      </c>
      <c r="K887" s="566" t="str">
        <f>IF(L887&lt;0,"-",IFERROR(DATE(2019,1,($L887)*7+1),"-"))</f>
        <v>-</v>
      </c>
      <c r="L887" s="567" t="s">
        <v>684</v>
      </c>
      <c r="M887" s="567" t="s">
        <v>684</v>
      </c>
      <c r="N887" s="567" t="s">
        <v>684</v>
      </c>
      <c r="O887" s="567" t="s">
        <v>684</v>
      </c>
      <c r="P887" s="567" t="s">
        <v>684</v>
      </c>
      <c r="Q887" s="567" t="s">
        <v>684</v>
      </c>
      <c r="R887" s="567" t="s">
        <v>684</v>
      </c>
      <c r="S887" s="567" t="s">
        <v>684</v>
      </c>
      <c r="T887" s="567" t="s">
        <v>684</v>
      </c>
      <c r="U887" s="567" t="s">
        <v>684</v>
      </c>
      <c r="V887" s="567" t="s">
        <v>684</v>
      </c>
      <c r="W887" s="567" t="s">
        <v>684</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8">
        <f>E887</f>
        <v>0</v>
      </c>
      <c r="F888" s="459" t="b">
        <f t="shared" si="317"/>
        <v>1</v>
      </c>
      <c r="G888" s="408"/>
      <c r="H888" s="1194" t="s">
        <v>685</v>
      </c>
      <c r="I888" s="1195"/>
      <c r="J888" s="569" t="s">
        <v>686</v>
      </c>
      <c r="K888" s="570">
        <f t="shared" ref="K888:K951" si="318">IF(L888&lt;0,"-",IFERROR(DATE(2019,1,($L888)*7+1),"-"))</f>
        <v>43802</v>
      </c>
      <c r="L888" s="455">
        <v>48</v>
      </c>
      <c r="M888" s="571" t="s">
        <v>684</v>
      </c>
      <c r="N888" s="571" t="s">
        <v>684</v>
      </c>
      <c r="O888" s="571" t="s">
        <v>684</v>
      </c>
      <c r="P888" s="571" t="s">
        <v>684</v>
      </c>
      <c r="Q888" s="571" t="s">
        <v>684</v>
      </c>
      <c r="R888" s="571" t="s">
        <v>684</v>
      </c>
      <c r="S888" s="571" t="s">
        <v>684</v>
      </c>
      <c r="T888" s="571" t="s">
        <v>684</v>
      </c>
      <c r="U888" s="571" t="s">
        <v>684</v>
      </c>
      <c r="V888" s="571" t="s">
        <v>684</v>
      </c>
      <c r="W888" s="571" t="s">
        <v>684</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8">
        <f>E888</f>
        <v>0</v>
      </c>
      <c r="F889" s="459" t="b">
        <f t="shared" si="317"/>
        <v>1</v>
      </c>
      <c r="G889" s="408"/>
      <c r="H889" s="1196"/>
      <c r="I889" s="1197"/>
      <c r="J889" s="569" t="s">
        <v>687</v>
      </c>
      <c r="K889" s="570" t="str">
        <f t="shared" si="318"/>
        <v>-</v>
      </c>
      <c r="L889" s="571" t="s">
        <v>688</v>
      </c>
      <c r="M889" s="455">
        <v>26</v>
      </c>
      <c r="N889" s="571" t="s">
        <v>688</v>
      </c>
      <c r="O889" s="571" t="s">
        <v>688</v>
      </c>
      <c r="P889" s="571" t="s">
        <v>688</v>
      </c>
      <c r="Q889" s="571" t="s">
        <v>688</v>
      </c>
      <c r="R889" s="571" t="s">
        <v>688</v>
      </c>
      <c r="S889" s="571" t="s">
        <v>688</v>
      </c>
      <c r="T889" s="571" t="s">
        <v>688</v>
      </c>
      <c r="U889" s="571" t="s">
        <v>688</v>
      </c>
      <c r="V889" s="571" t="s">
        <v>688</v>
      </c>
      <c r="W889" s="571" t="s">
        <v>688</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8">
        <f>E889</f>
        <v>0</v>
      </c>
      <c r="F890" s="459" t="b">
        <f t="shared" si="317"/>
        <v>1</v>
      </c>
      <c r="G890" s="408"/>
      <c r="H890" s="1198"/>
      <c r="I890" s="1199"/>
      <c r="J890" s="555" t="s">
        <v>689</v>
      </c>
      <c r="K890" s="572" t="str">
        <f t="shared" si="318"/>
        <v>-</v>
      </c>
      <c r="L890" s="569" t="s">
        <v>684</v>
      </c>
      <c r="M890" s="569" t="s">
        <v>684</v>
      </c>
      <c r="N890" s="569" t="s">
        <v>684</v>
      </c>
      <c r="O890" s="569" t="s">
        <v>684</v>
      </c>
      <c r="P890" s="569" t="s">
        <v>684</v>
      </c>
      <c r="Q890" s="569" t="s">
        <v>684</v>
      </c>
      <c r="R890" s="569" t="s">
        <v>684</v>
      </c>
      <c r="S890" s="569" t="s">
        <v>684</v>
      </c>
      <c r="T890" s="569" t="s">
        <v>684</v>
      </c>
      <c r="U890" s="569" t="s">
        <v>684</v>
      </c>
      <c r="V890" s="573" t="s">
        <v>684</v>
      </c>
      <c r="W890" s="573" t="s">
        <v>684</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19">INT($C$875)+3</f>
        <v>4</v>
      </c>
      <c r="D891" s="408"/>
      <c r="E891" s="465">
        <v>1</v>
      </c>
      <c r="F891" s="459" t="b">
        <f t="shared" si="317"/>
        <v>1</v>
      </c>
      <c r="G891" s="408"/>
      <c r="H891" s="565" t="s">
        <v>690</v>
      </c>
      <c r="I891" s="565"/>
      <c r="J891" s="547" t="s">
        <v>683</v>
      </c>
      <c r="K891" s="566" t="str">
        <f t="shared" si="318"/>
        <v>-</v>
      </c>
      <c r="L891" s="567" t="s">
        <v>684</v>
      </c>
      <c r="M891" s="567" t="s">
        <v>684</v>
      </c>
      <c r="N891" s="567" t="s">
        <v>684</v>
      </c>
      <c r="O891" s="567" t="s">
        <v>684</v>
      </c>
      <c r="P891" s="567" t="s">
        <v>684</v>
      </c>
      <c r="Q891" s="567" t="s">
        <v>684</v>
      </c>
      <c r="R891" s="567" t="s">
        <v>684</v>
      </c>
      <c r="S891" s="567" t="s">
        <v>684</v>
      </c>
      <c r="T891" s="567" t="s">
        <v>684</v>
      </c>
      <c r="U891" s="567" t="s">
        <v>684</v>
      </c>
      <c r="V891" s="567" t="s">
        <v>684</v>
      </c>
      <c r="W891" s="567" t="s">
        <v>684</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19"/>
        <v>4</v>
      </c>
      <c r="D892" s="408"/>
      <c r="E892" s="568">
        <f>E891</f>
        <v>1</v>
      </c>
      <c r="F892" s="459" t="b">
        <f t="shared" si="317"/>
        <v>1</v>
      </c>
      <c r="G892" s="408"/>
      <c r="H892" s="1194" t="s">
        <v>691</v>
      </c>
      <c r="I892" s="1195"/>
      <c r="J892" s="569" t="s">
        <v>686</v>
      </c>
      <c r="K892" s="570">
        <f t="shared" si="318"/>
        <v>43536</v>
      </c>
      <c r="L892" s="455">
        <v>10</v>
      </c>
      <c r="M892" s="571" t="s">
        <v>684</v>
      </c>
      <c r="N892" s="571" t="s">
        <v>684</v>
      </c>
      <c r="O892" s="571" t="s">
        <v>684</v>
      </c>
      <c r="P892" s="571" t="s">
        <v>684</v>
      </c>
      <c r="Q892" s="571" t="s">
        <v>684</v>
      </c>
      <c r="R892" s="571" t="s">
        <v>684</v>
      </c>
      <c r="S892" s="455" t="b">
        <v>1</v>
      </c>
      <c r="T892" s="571" t="s">
        <v>684</v>
      </c>
      <c r="U892" s="571" t="s">
        <v>684</v>
      </c>
      <c r="V892" s="571" t="s">
        <v>684</v>
      </c>
      <c r="W892" s="571" t="s">
        <v>684</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19"/>
        <v>4</v>
      </c>
      <c r="D893" s="408"/>
      <c r="E893" s="568">
        <f>E892</f>
        <v>1</v>
      </c>
      <c r="F893" s="459" t="b">
        <f t="shared" si="317"/>
        <v>1</v>
      </c>
      <c r="G893" s="408"/>
      <c r="H893" s="1196"/>
      <c r="I893" s="1197"/>
      <c r="J893" s="569" t="s">
        <v>687</v>
      </c>
      <c r="K893" s="570" t="str">
        <f t="shared" si="318"/>
        <v>-</v>
      </c>
      <c r="L893" s="571" t="s">
        <v>688</v>
      </c>
      <c r="M893" s="571" t="s">
        <v>688</v>
      </c>
      <c r="N893" s="571" t="s">
        <v>688</v>
      </c>
      <c r="O893" s="571" t="s">
        <v>688</v>
      </c>
      <c r="P893" s="571" t="s">
        <v>688</v>
      </c>
      <c r="Q893" s="571" t="s">
        <v>688</v>
      </c>
      <c r="R893" s="571" t="s">
        <v>688</v>
      </c>
      <c r="S893" s="571" t="s">
        <v>688</v>
      </c>
      <c r="T893" s="571" t="s">
        <v>688</v>
      </c>
      <c r="U893" s="571" t="s">
        <v>688</v>
      </c>
      <c r="V893" s="571" t="s">
        <v>688</v>
      </c>
      <c r="W893" s="571" t="s">
        <v>688</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19"/>
        <v>4</v>
      </c>
      <c r="D894" s="408"/>
      <c r="E894" s="568">
        <f>E893</f>
        <v>1</v>
      </c>
      <c r="F894" s="459" t="b">
        <f t="shared" si="317"/>
        <v>1</v>
      </c>
      <c r="G894" s="408"/>
      <c r="H894" s="1198"/>
      <c r="I894" s="1199"/>
      <c r="J894" s="555" t="s">
        <v>689</v>
      </c>
      <c r="K894" s="572" t="str">
        <f t="shared" si="318"/>
        <v>-</v>
      </c>
      <c r="L894" s="569" t="s">
        <v>684</v>
      </c>
      <c r="M894" s="569" t="s">
        <v>684</v>
      </c>
      <c r="N894" s="569" t="s">
        <v>684</v>
      </c>
      <c r="O894" s="569" t="s">
        <v>684</v>
      </c>
      <c r="P894" s="569" t="s">
        <v>684</v>
      </c>
      <c r="Q894" s="569" t="s">
        <v>684</v>
      </c>
      <c r="R894" s="569" t="s">
        <v>684</v>
      </c>
      <c r="S894" s="569" t="s">
        <v>684</v>
      </c>
      <c r="T894" s="569" t="s">
        <v>684</v>
      </c>
      <c r="U894" s="569" t="s">
        <v>684</v>
      </c>
      <c r="V894" s="573" t="s">
        <v>684</v>
      </c>
      <c r="W894" s="573" t="s">
        <v>684</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19"/>
        <v>4</v>
      </c>
      <c r="D895" s="408"/>
      <c r="E895" s="465">
        <v>2</v>
      </c>
      <c r="F895" s="459" t="b">
        <f t="shared" si="317"/>
        <v>1</v>
      </c>
      <c r="G895" s="408"/>
      <c r="H895" s="565" t="s">
        <v>692</v>
      </c>
      <c r="I895" s="565"/>
      <c r="J895" s="547" t="s">
        <v>683</v>
      </c>
      <c r="K895" s="566" t="str">
        <f t="shared" si="318"/>
        <v>-</v>
      </c>
      <c r="L895" s="567" t="s">
        <v>684</v>
      </c>
      <c r="M895" s="574">
        <v>42</v>
      </c>
      <c r="N895" s="567" t="s">
        <v>684</v>
      </c>
      <c r="O895" s="567" t="s">
        <v>684</v>
      </c>
      <c r="P895" s="567" t="s">
        <v>684</v>
      </c>
      <c r="Q895" s="567" t="s">
        <v>684</v>
      </c>
      <c r="R895" s="567" t="s">
        <v>684</v>
      </c>
      <c r="S895" s="567" t="s">
        <v>684</v>
      </c>
      <c r="T895" s="567" t="s">
        <v>684</v>
      </c>
      <c r="U895" s="567" t="s">
        <v>684</v>
      </c>
      <c r="V895" s="567" t="s">
        <v>684</v>
      </c>
      <c r="W895" s="567" t="s">
        <v>684</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19"/>
        <v>4</v>
      </c>
      <c r="D896" s="408"/>
      <c r="E896" s="568">
        <f>E895</f>
        <v>2</v>
      </c>
      <c r="F896" s="459" t="b">
        <f t="shared" si="317"/>
        <v>1</v>
      </c>
      <c r="G896" s="408"/>
      <c r="H896" s="1194" t="s">
        <v>693</v>
      </c>
      <c r="I896" s="1195"/>
      <c r="J896" s="569" t="s">
        <v>686</v>
      </c>
      <c r="K896" s="570">
        <f t="shared" si="318"/>
        <v>43536</v>
      </c>
      <c r="L896" s="455">
        <v>10</v>
      </c>
      <c r="M896" s="571" t="s">
        <v>684</v>
      </c>
      <c r="N896" s="571" t="s">
        <v>684</v>
      </c>
      <c r="O896" s="571" t="s">
        <v>684</v>
      </c>
      <c r="P896" s="571" t="s">
        <v>684</v>
      </c>
      <c r="Q896" s="571" t="s">
        <v>684</v>
      </c>
      <c r="R896" s="571" t="s">
        <v>684</v>
      </c>
      <c r="S896" s="571" t="s">
        <v>684</v>
      </c>
      <c r="T896" s="571" t="s">
        <v>684</v>
      </c>
      <c r="U896" s="571" t="s">
        <v>684</v>
      </c>
      <c r="V896" s="571" t="s">
        <v>684</v>
      </c>
      <c r="W896" s="571" t="s">
        <v>684</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19"/>
        <v>4</v>
      </c>
      <c r="D897" s="408"/>
      <c r="E897" s="568">
        <f>E896</f>
        <v>2</v>
      </c>
      <c r="F897" s="459" t="b">
        <f t="shared" si="317"/>
        <v>1</v>
      </c>
      <c r="G897" s="408"/>
      <c r="H897" s="1196"/>
      <c r="I897" s="1197"/>
      <c r="J897" s="569" t="s">
        <v>687</v>
      </c>
      <c r="K897" s="570" t="str">
        <f t="shared" si="318"/>
        <v>-</v>
      </c>
      <c r="L897" s="571" t="s">
        <v>688</v>
      </c>
      <c r="M897" s="571" t="s">
        <v>688</v>
      </c>
      <c r="N897" s="571" t="s">
        <v>688</v>
      </c>
      <c r="O897" s="571" t="s">
        <v>688</v>
      </c>
      <c r="P897" s="571" t="s">
        <v>688</v>
      </c>
      <c r="Q897" s="571" t="s">
        <v>688</v>
      </c>
      <c r="R897" s="571" t="s">
        <v>688</v>
      </c>
      <c r="S897" s="571" t="s">
        <v>688</v>
      </c>
      <c r="T897" s="571" t="s">
        <v>688</v>
      </c>
      <c r="U897" s="571" t="s">
        <v>688</v>
      </c>
      <c r="V897" s="571" t="s">
        <v>688</v>
      </c>
      <c r="W897" s="571" t="s">
        <v>688</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19"/>
        <v>4</v>
      </c>
      <c r="D898" s="408"/>
      <c r="E898" s="568">
        <f>E897</f>
        <v>2</v>
      </c>
      <c r="F898" s="459" t="b">
        <f t="shared" si="317"/>
        <v>1</v>
      </c>
      <c r="G898" s="408"/>
      <c r="H898" s="1198"/>
      <c r="I898" s="1199"/>
      <c r="J898" s="555" t="s">
        <v>689</v>
      </c>
      <c r="K898" s="572" t="str">
        <f t="shared" si="318"/>
        <v>-</v>
      </c>
      <c r="L898" s="569" t="s">
        <v>684</v>
      </c>
      <c r="M898" s="569" t="s">
        <v>684</v>
      </c>
      <c r="N898" s="569" t="s">
        <v>684</v>
      </c>
      <c r="O898" s="569" t="s">
        <v>684</v>
      </c>
      <c r="P898" s="569" t="s">
        <v>684</v>
      </c>
      <c r="Q898" s="569" t="s">
        <v>684</v>
      </c>
      <c r="R898" s="569" t="s">
        <v>684</v>
      </c>
      <c r="S898" s="569" t="s">
        <v>684</v>
      </c>
      <c r="T898" s="569" t="s">
        <v>684</v>
      </c>
      <c r="U898" s="569" t="s">
        <v>684</v>
      </c>
      <c r="V898" s="573" t="s">
        <v>684</v>
      </c>
      <c r="W898" s="573" t="s">
        <v>684</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19"/>
        <v>4</v>
      </c>
      <c r="D899" s="408"/>
      <c r="E899" s="465">
        <v>3</v>
      </c>
      <c r="F899" s="459" t="b">
        <f t="shared" si="317"/>
        <v>1</v>
      </c>
      <c r="G899" s="408"/>
      <c r="H899" s="565" t="s">
        <v>694</v>
      </c>
      <c r="I899" s="565"/>
      <c r="J899" s="547" t="s">
        <v>683</v>
      </c>
      <c r="K899" s="566" t="str">
        <f t="shared" si="318"/>
        <v>-</v>
      </c>
      <c r="L899" s="567" t="s">
        <v>684</v>
      </c>
      <c r="M899" s="567" t="s">
        <v>684</v>
      </c>
      <c r="N899" s="567" t="s">
        <v>684</v>
      </c>
      <c r="O899" s="567" t="s">
        <v>684</v>
      </c>
      <c r="P899" s="567" t="s">
        <v>684</v>
      </c>
      <c r="Q899" s="567" t="s">
        <v>684</v>
      </c>
      <c r="R899" s="567" t="s">
        <v>684</v>
      </c>
      <c r="S899" s="567" t="s">
        <v>684</v>
      </c>
      <c r="T899" s="567" t="s">
        <v>684</v>
      </c>
      <c r="U899" s="567" t="s">
        <v>684</v>
      </c>
      <c r="V899" s="567" t="s">
        <v>684</v>
      </c>
      <c r="W899" s="567" t="s">
        <v>684</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19"/>
        <v>4</v>
      </c>
      <c r="D900" s="408"/>
      <c r="E900" s="568">
        <f>E899</f>
        <v>3</v>
      </c>
      <c r="F900" s="459" t="b">
        <f t="shared" si="317"/>
        <v>1</v>
      </c>
      <c r="G900" s="408"/>
      <c r="H900" s="1194" t="s">
        <v>695</v>
      </c>
      <c r="I900" s="1195"/>
      <c r="J900" s="569" t="s">
        <v>686</v>
      </c>
      <c r="K900" s="570">
        <f t="shared" si="318"/>
        <v>43802</v>
      </c>
      <c r="L900" s="455">
        <v>48</v>
      </c>
      <c r="M900" s="571" t="s">
        <v>684</v>
      </c>
      <c r="N900" s="571" t="s">
        <v>684</v>
      </c>
      <c r="O900" s="571" t="s">
        <v>684</v>
      </c>
      <c r="P900" s="571" t="s">
        <v>684</v>
      </c>
      <c r="Q900" s="571" t="s">
        <v>684</v>
      </c>
      <c r="R900" s="571" t="s">
        <v>684</v>
      </c>
      <c r="S900" s="571" t="s">
        <v>684</v>
      </c>
      <c r="T900" s="571" t="s">
        <v>684</v>
      </c>
      <c r="U900" s="571" t="s">
        <v>684</v>
      </c>
      <c r="V900" s="571" t="s">
        <v>684</v>
      </c>
      <c r="W900" s="571" t="s">
        <v>684</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19"/>
        <v>4</v>
      </c>
      <c r="D901" s="408"/>
      <c r="E901" s="568">
        <f>E900</f>
        <v>3</v>
      </c>
      <c r="F901" s="459" t="b">
        <f t="shared" si="317"/>
        <v>1</v>
      </c>
      <c r="G901" s="408"/>
      <c r="H901" s="1196"/>
      <c r="I901" s="1197"/>
      <c r="J901" s="569" t="s">
        <v>687</v>
      </c>
      <c r="K901" s="570" t="str">
        <f t="shared" si="318"/>
        <v>-</v>
      </c>
      <c r="L901" s="571" t="s">
        <v>688</v>
      </c>
      <c r="M901" s="455">
        <v>26</v>
      </c>
      <c r="N901" s="571" t="s">
        <v>688</v>
      </c>
      <c r="O901" s="571" t="s">
        <v>688</v>
      </c>
      <c r="P901" s="571" t="s">
        <v>688</v>
      </c>
      <c r="Q901" s="571" t="s">
        <v>688</v>
      </c>
      <c r="R901" s="571" t="s">
        <v>688</v>
      </c>
      <c r="S901" s="571" t="s">
        <v>688</v>
      </c>
      <c r="T901" s="571" t="s">
        <v>688</v>
      </c>
      <c r="U901" s="571" t="s">
        <v>688</v>
      </c>
      <c r="V901" s="571" t="s">
        <v>688</v>
      </c>
      <c r="W901" s="571" t="s">
        <v>688</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19"/>
        <v>4</v>
      </c>
      <c r="D902" s="408"/>
      <c r="E902" s="568">
        <f>E901</f>
        <v>3</v>
      </c>
      <c r="F902" s="459" t="b">
        <f t="shared" si="317"/>
        <v>1</v>
      </c>
      <c r="G902" s="408"/>
      <c r="H902" s="1198"/>
      <c r="I902" s="1199"/>
      <c r="J902" s="555" t="s">
        <v>689</v>
      </c>
      <c r="K902" s="572" t="str">
        <f t="shared" si="318"/>
        <v>-</v>
      </c>
      <c r="L902" s="569" t="s">
        <v>684</v>
      </c>
      <c r="M902" s="569" t="s">
        <v>684</v>
      </c>
      <c r="N902" s="569" t="s">
        <v>684</v>
      </c>
      <c r="O902" s="569" t="s">
        <v>684</v>
      </c>
      <c r="P902" s="569" t="s">
        <v>684</v>
      </c>
      <c r="Q902" s="569" t="s">
        <v>684</v>
      </c>
      <c r="R902" s="569" t="s">
        <v>684</v>
      </c>
      <c r="S902" s="569" t="s">
        <v>684</v>
      </c>
      <c r="T902" s="569" t="s">
        <v>684</v>
      </c>
      <c r="U902" s="569" t="s">
        <v>684</v>
      </c>
      <c r="V902" s="573" t="s">
        <v>684</v>
      </c>
      <c r="W902" s="573" t="s">
        <v>684</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19"/>
        <v>4</v>
      </c>
      <c r="D903" s="408"/>
      <c r="E903" s="465">
        <v>4</v>
      </c>
      <c r="F903" s="459" t="b">
        <f t="shared" si="317"/>
        <v>1</v>
      </c>
      <c r="G903" s="408"/>
      <c r="H903" s="565" t="s">
        <v>696</v>
      </c>
      <c r="I903" s="565"/>
      <c r="J903" s="547" t="s">
        <v>683</v>
      </c>
      <c r="K903" s="566" t="str">
        <f t="shared" si="318"/>
        <v>-</v>
      </c>
      <c r="L903" s="567" t="s">
        <v>684</v>
      </c>
      <c r="M903" s="567" t="s">
        <v>684</v>
      </c>
      <c r="N903" s="567" t="s">
        <v>684</v>
      </c>
      <c r="O903" s="567" t="s">
        <v>684</v>
      </c>
      <c r="P903" s="567" t="s">
        <v>684</v>
      </c>
      <c r="Q903" s="567" t="s">
        <v>684</v>
      </c>
      <c r="R903" s="567" t="s">
        <v>684</v>
      </c>
      <c r="S903" s="567" t="s">
        <v>684</v>
      </c>
      <c r="T903" s="567" t="s">
        <v>684</v>
      </c>
      <c r="U903" s="567" t="s">
        <v>684</v>
      </c>
      <c r="V903" s="567" t="s">
        <v>684</v>
      </c>
      <c r="W903" s="567" t="s">
        <v>684</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19"/>
        <v>4</v>
      </c>
      <c r="D904" s="408"/>
      <c r="E904" s="568">
        <f>E903</f>
        <v>4</v>
      </c>
      <c r="F904" s="459" t="b">
        <f t="shared" si="317"/>
        <v>1</v>
      </c>
      <c r="G904" s="408"/>
      <c r="H904" s="1194" t="s">
        <v>697</v>
      </c>
      <c r="I904" s="1195"/>
      <c r="J904" s="569" t="s">
        <v>686</v>
      </c>
      <c r="K904" s="570">
        <f t="shared" si="318"/>
        <v>43802</v>
      </c>
      <c r="L904" s="455">
        <v>48</v>
      </c>
      <c r="M904" s="571" t="s">
        <v>684</v>
      </c>
      <c r="N904" s="571" t="s">
        <v>684</v>
      </c>
      <c r="O904" s="571" t="s">
        <v>684</v>
      </c>
      <c r="P904" s="571" t="s">
        <v>684</v>
      </c>
      <c r="Q904" s="571" t="s">
        <v>684</v>
      </c>
      <c r="R904" s="571" t="s">
        <v>684</v>
      </c>
      <c r="S904" s="571" t="s">
        <v>684</v>
      </c>
      <c r="T904" s="571" t="s">
        <v>684</v>
      </c>
      <c r="U904" s="571" t="s">
        <v>684</v>
      </c>
      <c r="V904" s="571" t="s">
        <v>684</v>
      </c>
      <c r="W904" s="571" t="s">
        <v>684</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19"/>
        <v>4</v>
      </c>
      <c r="D905" s="408"/>
      <c r="E905" s="568">
        <f>E904</f>
        <v>4</v>
      </c>
      <c r="F905" s="459" t="b">
        <f t="shared" si="317"/>
        <v>1</v>
      </c>
      <c r="G905" s="408"/>
      <c r="H905" s="1196"/>
      <c r="I905" s="1197"/>
      <c r="J905" s="569" t="s">
        <v>687</v>
      </c>
      <c r="K905" s="570" t="str">
        <f t="shared" si="318"/>
        <v>-</v>
      </c>
      <c r="L905" s="571" t="s">
        <v>688</v>
      </c>
      <c r="M905" s="455">
        <v>34</v>
      </c>
      <c r="N905" s="571" t="s">
        <v>688</v>
      </c>
      <c r="O905" s="571" t="s">
        <v>688</v>
      </c>
      <c r="P905" s="571" t="s">
        <v>688</v>
      </c>
      <c r="Q905" s="571" t="s">
        <v>688</v>
      </c>
      <c r="R905" s="571" t="s">
        <v>688</v>
      </c>
      <c r="S905" s="571" t="s">
        <v>688</v>
      </c>
      <c r="T905" s="571" t="s">
        <v>688</v>
      </c>
      <c r="U905" s="571" t="s">
        <v>688</v>
      </c>
      <c r="V905" s="571" t="s">
        <v>688</v>
      </c>
      <c r="W905" s="571" t="s">
        <v>688</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19"/>
        <v>4</v>
      </c>
      <c r="D906" s="408"/>
      <c r="E906" s="568">
        <f>E905</f>
        <v>4</v>
      </c>
      <c r="F906" s="459" t="b">
        <f t="shared" si="317"/>
        <v>1</v>
      </c>
      <c r="G906" s="408"/>
      <c r="H906" s="1198"/>
      <c r="I906" s="1199"/>
      <c r="J906" s="555" t="s">
        <v>689</v>
      </c>
      <c r="K906" s="572" t="str">
        <f t="shared" si="318"/>
        <v>-</v>
      </c>
      <c r="L906" s="569" t="s">
        <v>684</v>
      </c>
      <c r="M906" s="569" t="s">
        <v>684</v>
      </c>
      <c r="N906" s="569" t="s">
        <v>684</v>
      </c>
      <c r="O906" s="569" t="s">
        <v>684</v>
      </c>
      <c r="P906" s="569" t="s">
        <v>684</v>
      </c>
      <c r="Q906" s="569" t="s">
        <v>684</v>
      </c>
      <c r="R906" s="569" t="s">
        <v>684</v>
      </c>
      <c r="S906" s="569" t="s">
        <v>684</v>
      </c>
      <c r="T906" s="569" t="s">
        <v>684</v>
      </c>
      <c r="U906" s="569" t="s">
        <v>684</v>
      </c>
      <c r="V906" s="573" t="s">
        <v>684</v>
      </c>
      <c r="W906" s="573" t="s">
        <v>684</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19"/>
        <v>4</v>
      </c>
      <c r="D907" s="408"/>
      <c r="E907" s="465">
        <v>5</v>
      </c>
      <c r="F907" s="459" t="b">
        <f t="shared" si="317"/>
        <v>1</v>
      </c>
      <c r="G907" s="408"/>
      <c r="H907" s="565" t="s">
        <v>698</v>
      </c>
      <c r="I907" s="565"/>
      <c r="J907" s="547" t="s">
        <v>683</v>
      </c>
      <c r="K907" s="566" t="str">
        <f t="shared" si="318"/>
        <v>-</v>
      </c>
      <c r="L907" s="575">
        <v>-1</v>
      </c>
      <c r="M907" s="567" t="s">
        <v>684</v>
      </c>
      <c r="N907" s="567" t="s">
        <v>684</v>
      </c>
      <c r="O907" s="567" t="s">
        <v>684</v>
      </c>
      <c r="P907" s="567" t="s">
        <v>684</v>
      </c>
      <c r="Q907" s="567" t="s">
        <v>684</v>
      </c>
      <c r="R907" s="567" t="s">
        <v>684</v>
      </c>
      <c r="S907" s="567" t="s">
        <v>684</v>
      </c>
      <c r="T907" s="567" t="s">
        <v>684</v>
      </c>
      <c r="U907" s="567" t="s">
        <v>684</v>
      </c>
      <c r="V907" s="567" t="s">
        <v>684</v>
      </c>
      <c r="W907" s="567" t="s">
        <v>684</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19"/>
        <v>4</v>
      </c>
      <c r="D908" s="408"/>
      <c r="E908" s="568">
        <f>E907</f>
        <v>5</v>
      </c>
      <c r="F908" s="459" t="b">
        <f t="shared" si="317"/>
        <v>1</v>
      </c>
      <c r="G908" s="408"/>
      <c r="H908" s="1194"/>
      <c r="I908" s="1195"/>
      <c r="J908" s="569" t="s">
        <v>686</v>
      </c>
      <c r="K908" s="570" t="str">
        <f t="shared" si="318"/>
        <v>-</v>
      </c>
      <c r="L908" s="571" t="s">
        <v>684</v>
      </c>
      <c r="M908" s="571" t="s">
        <v>684</v>
      </c>
      <c r="N908" s="571" t="s">
        <v>684</v>
      </c>
      <c r="O908" s="571" t="s">
        <v>684</v>
      </c>
      <c r="P908" s="571" t="s">
        <v>684</v>
      </c>
      <c r="Q908" s="571" t="s">
        <v>684</v>
      </c>
      <c r="R908" s="571" t="s">
        <v>684</v>
      </c>
      <c r="S908" s="571" t="s">
        <v>684</v>
      </c>
      <c r="T908" s="571" t="s">
        <v>684</v>
      </c>
      <c r="U908" s="571" t="s">
        <v>684</v>
      </c>
      <c r="V908" s="571" t="s">
        <v>684</v>
      </c>
      <c r="W908" s="571" t="s">
        <v>684</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19"/>
        <v>4</v>
      </c>
      <c r="D909" s="408"/>
      <c r="E909" s="568">
        <f>E908</f>
        <v>5</v>
      </c>
      <c r="F909" s="459" t="b">
        <f t="shared" si="317"/>
        <v>1</v>
      </c>
      <c r="G909" s="408"/>
      <c r="H909" s="1196"/>
      <c r="I909" s="1197"/>
      <c r="J909" s="569" t="s">
        <v>687</v>
      </c>
      <c r="K909" s="570" t="str">
        <f t="shared" si="318"/>
        <v>-</v>
      </c>
      <c r="L909" s="571" t="s">
        <v>688</v>
      </c>
      <c r="M909" s="571" t="s">
        <v>688</v>
      </c>
      <c r="N909" s="571" t="s">
        <v>688</v>
      </c>
      <c r="O909" s="571" t="s">
        <v>688</v>
      </c>
      <c r="P909" s="571" t="s">
        <v>688</v>
      </c>
      <c r="Q909" s="571" t="s">
        <v>688</v>
      </c>
      <c r="R909" s="571" t="s">
        <v>688</v>
      </c>
      <c r="S909" s="571" t="s">
        <v>688</v>
      </c>
      <c r="T909" s="571" t="s">
        <v>688</v>
      </c>
      <c r="U909" s="571" t="s">
        <v>688</v>
      </c>
      <c r="V909" s="571" t="s">
        <v>688</v>
      </c>
      <c r="W909" s="571" t="s">
        <v>688</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19"/>
        <v>4</v>
      </c>
      <c r="D910" s="408"/>
      <c r="E910" s="568">
        <f>E909</f>
        <v>5</v>
      </c>
      <c r="F910" s="459" t="b">
        <f t="shared" si="317"/>
        <v>1</v>
      </c>
      <c r="G910" s="408"/>
      <c r="H910" s="1198"/>
      <c r="I910" s="1199"/>
      <c r="J910" s="555" t="s">
        <v>689</v>
      </c>
      <c r="K910" s="572" t="str">
        <f t="shared" si="318"/>
        <v>-</v>
      </c>
      <c r="L910" s="569" t="s">
        <v>684</v>
      </c>
      <c r="M910" s="569" t="s">
        <v>684</v>
      </c>
      <c r="N910" s="569" t="s">
        <v>684</v>
      </c>
      <c r="O910" s="569" t="s">
        <v>684</v>
      </c>
      <c r="P910" s="569" t="s">
        <v>684</v>
      </c>
      <c r="Q910" s="569" t="s">
        <v>684</v>
      </c>
      <c r="R910" s="569" t="s">
        <v>684</v>
      </c>
      <c r="S910" s="569" t="s">
        <v>684</v>
      </c>
      <c r="T910" s="569" t="s">
        <v>684</v>
      </c>
      <c r="U910" s="569" t="s">
        <v>684</v>
      </c>
      <c r="V910" s="573" t="s">
        <v>684</v>
      </c>
      <c r="W910" s="573" t="s">
        <v>684</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19"/>
        <v>4</v>
      </c>
      <c r="D911" s="408"/>
      <c r="E911" s="465">
        <v>6</v>
      </c>
      <c r="F911" s="459" t="b">
        <f t="shared" si="317"/>
        <v>1</v>
      </c>
      <c r="G911" s="408"/>
      <c r="H911" s="565" t="s">
        <v>699</v>
      </c>
      <c r="I911" s="565"/>
      <c r="J911" s="547" t="s">
        <v>683</v>
      </c>
      <c r="K911" s="566" t="str">
        <f t="shared" si="318"/>
        <v>-</v>
      </c>
      <c r="L911" s="575">
        <v>-1</v>
      </c>
      <c r="M911" s="567" t="s">
        <v>684</v>
      </c>
      <c r="N911" s="567" t="s">
        <v>684</v>
      </c>
      <c r="O911" s="567" t="s">
        <v>684</v>
      </c>
      <c r="P911" s="567" t="s">
        <v>684</v>
      </c>
      <c r="Q911" s="567" t="s">
        <v>684</v>
      </c>
      <c r="R911" s="567" t="s">
        <v>684</v>
      </c>
      <c r="S911" s="567" t="s">
        <v>684</v>
      </c>
      <c r="T911" s="567" t="s">
        <v>684</v>
      </c>
      <c r="U911" s="567" t="s">
        <v>684</v>
      </c>
      <c r="V911" s="567" t="s">
        <v>684</v>
      </c>
      <c r="W911" s="567" t="s">
        <v>684</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19"/>
        <v>4</v>
      </c>
      <c r="D912" s="408"/>
      <c r="E912" s="568">
        <f>E911</f>
        <v>6</v>
      </c>
      <c r="F912" s="459" t="b">
        <f t="shared" si="317"/>
        <v>1</v>
      </c>
      <c r="G912" s="408"/>
      <c r="H912" s="1194"/>
      <c r="I912" s="1195"/>
      <c r="J912" s="569" t="s">
        <v>686</v>
      </c>
      <c r="K912" s="570" t="str">
        <f t="shared" si="318"/>
        <v>-</v>
      </c>
      <c r="L912" s="571" t="s">
        <v>684</v>
      </c>
      <c r="M912" s="571" t="s">
        <v>684</v>
      </c>
      <c r="N912" s="571" t="s">
        <v>684</v>
      </c>
      <c r="O912" s="571" t="s">
        <v>684</v>
      </c>
      <c r="P912" s="571" t="s">
        <v>684</v>
      </c>
      <c r="Q912" s="571" t="s">
        <v>684</v>
      </c>
      <c r="R912" s="571" t="s">
        <v>684</v>
      </c>
      <c r="S912" s="571" t="s">
        <v>684</v>
      </c>
      <c r="T912" s="571" t="s">
        <v>684</v>
      </c>
      <c r="U912" s="571" t="s">
        <v>684</v>
      </c>
      <c r="V912" s="571" t="s">
        <v>684</v>
      </c>
      <c r="W912" s="571" t="s">
        <v>684</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19"/>
        <v>4</v>
      </c>
      <c r="D913" s="408"/>
      <c r="E913" s="568">
        <f>E912</f>
        <v>6</v>
      </c>
      <c r="F913" s="459" t="b">
        <f t="shared" si="317"/>
        <v>1</v>
      </c>
      <c r="G913" s="408"/>
      <c r="H913" s="1196"/>
      <c r="I913" s="1197"/>
      <c r="J913" s="569" t="s">
        <v>687</v>
      </c>
      <c r="K913" s="570" t="str">
        <f t="shared" si="318"/>
        <v>-</v>
      </c>
      <c r="L913" s="571" t="s">
        <v>688</v>
      </c>
      <c r="M913" s="571" t="s">
        <v>688</v>
      </c>
      <c r="N913" s="571" t="s">
        <v>688</v>
      </c>
      <c r="O913" s="571" t="s">
        <v>688</v>
      </c>
      <c r="P913" s="571" t="s">
        <v>688</v>
      </c>
      <c r="Q913" s="571" t="s">
        <v>688</v>
      </c>
      <c r="R913" s="571" t="s">
        <v>688</v>
      </c>
      <c r="S913" s="571" t="s">
        <v>688</v>
      </c>
      <c r="T913" s="571" t="s">
        <v>688</v>
      </c>
      <c r="U913" s="571" t="s">
        <v>688</v>
      </c>
      <c r="V913" s="571" t="s">
        <v>688</v>
      </c>
      <c r="W913" s="571" t="s">
        <v>688</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19"/>
        <v>4</v>
      </c>
      <c r="D914" s="408"/>
      <c r="E914" s="568">
        <f>E913</f>
        <v>6</v>
      </c>
      <c r="F914" s="459" t="b">
        <f t="shared" si="317"/>
        <v>1</v>
      </c>
      <c r="G914" s="408"/>
      <c r="H914" s="1198"/>
      <c r="I914" s="1199"/>
      <c r="J914" s="555" t="s">
        <v>689</v>
      </c>
      <c r="K914" s="572" t="str">
        <f t="shared" si="318"/>
        <v>-</v>
      </c>
      <c r="L914" s="569" t="s">
        <v>684</v>
      </c>
      <c r="M914" s="569" t="s">
        <v>684</v>
      </c>
      <c r="N914" s="569" t="s">
        <v>684</v>
      </c>
      <c r="O914" s="569" t="s">
        <v>684</v>
      </c>
      <c r="P914" s="569" t="s">
        <v>684</v>
      </c>
      <c r="Q914" s="569" t="s">
        <v>684</v>
      </c>
      <c r="R914" s="569" t="s">
        <v>684</v>
      </c>
      <c r="S914" s="569" t="s">
        <v>684</v>
      </c>
      <c r="T914" s="569" t="s">
        <v>684</v>
      </c>
      <c r="U914" s="569" t="s">
        <v>684</v>
      </c>
      <c r="V914" s="573" t="s">
        <v>684</v>
      </c>
      <c r="W914" s="573" t="s">
        <v>684</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19"/>
        <v>4</v>
      </c>
      <c r="D915" s="408"/>
      <c r="E915" s="465">
        <v>7</v>
      </c>
      <c r="F915" s="459" t="b">
        <f t="shared" si="317"/>
        <v>1</v>
      </c>
      <c r="G915" s="408"/>
      <c r="H915" s="565" t="s">
        <v>700</v>
      </c>
      <c r="I915" s="565"/>
      <c r="J915" s="547" t="s">
        <v>683</v>
      </c>
      <c r="K915" s="566" t="str">
        <f t="shared" si="318"/>
        <v>-</v>
      </c>
      <c r="L915" s="575">
        <v>-1</v>
      </c>
      <c r="M915" s="567" t="s">
        <v>684</v>
      </c>
      <c r="N915" s="567" t="s">
        <v>684</v>
      </c>
      <c r="O915" s="567" t="s">
        <v>684</v>
      </c>
      <c r="P915" s="567" t="s">
        <v>684</v>
      </c>
      <c r="Q915" s="567" t="s">
        <v>684</v>
      </c>
      <c r="R915" s="567" t="s">
        <v>684</v>
      </c>
      <c r="S915" s="567" t="s">
        <v>684</v>
      </c>
      <c r="T915" s="567" t="s">
        <v>684</v>
      </c>
      <c r="U915" s="567" t="s">
        <v>684</v>
      </c>
      <c r="V915" s="567" t="s">
        <v>684</v>
      </c>
      <c r="W915" s="567" t="s">
        <v>684</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19"/>
        <v>4</v>
      </c>
      <c r="D916" s="408"/>
      <c r="E916" s="568">
        <f>E915</f>
        <v>7</v>
      </c>
      <c r="F916" s="459" t="b">
        <f t="shared" si="317"/>
        <v>1</v>
      </c>
      <c r="G916" s="408"/>
      <c r="H916" s="1194"/>
      <c r="I916" s="1195"/>
      <c r="J916" s="569" t="s">
        <v>686</v>
      </c>
      <c r="K916" s="570" t="str">
        <f t="shared" si="318"/>
        <v>-</v>
      </c>
      <c r="L916" s="571" t="s">
        <v>684</v>
      </c>
      <c r="M916" s="571" t="s">
        <v>684</v>
      </c>
      <c r="N916" s="571" t="s">
        <v>684</v>
      </c>
      <c r="O916" s="571" t="s">
        <v>684</v>
      </c>
      <c r="P916" s="571" t="s">
        <v>684</v>
      </c>
      <c r="Q916" s="571" t="s">
        <v>684</v>
      </c>
      <c r="R916" s="571" t="s">
        <v>684</v>
      </c>
      <c r="S916" s="571" t="s">
        <v>684</v>
      </c>
      <c r="T916" s="571" t="s">
        <v>684</v>
      </c>
      <c r="U916" s="571" t="s">
        <v>684</v>
      </c>
      <c r="V916" s="571" t="s">
        <v>684</v>
      </c>
      <c r="W916" s="571" t="s">
        <v>684</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19"/>
        <v>4</v>
      </c>
      <c r="D917" s="408"/>
      <c r="E917" s="568">
        <f>E916</f>
        <v>7</v>
      </c>
      <c r="F917" s="459" t="b">
        <f t="shared" si="317"/>
        <v>1</v>
      </c>
      <c r="G917" s="408"/>
      <c r="H917" s="1196"/>
      <c r="I917" s="1197"/>
      <c r="J917" s="569" t="s">
        <v>687</v>
      </c>
      <c r="K917" s="570" t="str">
        <f t="shared" si="318"/>
        <v>-</v>
      </c>
      <c r="L917" s="571" t="s">
        <v>688</v>
      </c>
      <c r="M917" s="571" t="s">
        <v>688</v>
      </c>
      <c r="N917" s="571" t="s">
        <v>688</v>
      </c>
      <c r="O917" s="571" t="s">
        <v>688</v>
      </c>
      <c r="P917" s="571" t="s">
        <v>688</v>
      </c>
      <c r="Q917" s="571" t="s">
        <v>688</v>
      </c>
      <c r="R917" s="571" t="s">
        <v>688</v>
      </c>
      <c r="S917" s="571" t="s">
        <v>688</v>
      </c>
      <c r="T917" s="571" t="s">
        <v>688</v>
      </c>
      <c r="U917" s="571" t="s">
        <v>688</v>
      </c>
      <c r="V917" s="571" t="s">
        <v>688</v>
      </c>
      <c r="W917" s="571" t="s">
        <v>688</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19"/>
        <v>4</v>
      </c>
      <c r="D918" s="408"/>
      <c r="E918" s="568">
        <f>E917</f>
        <v>7</v>
      </c>
      <c r="F918" s="459" t="b">
        <f t="shared" si="317"/>
        <v>1</v>
      </c>
      <c r="G918" s="408"/>
      <c r="H918" s="1198"/>
      <c r="I918" s="1199"/>
      <c r="J918" s="555" t="s">
        <v>689</v>
      </c>
      <c r="K918" s="572" t="str">
        <f t="shared" si="318"/>
        <v>-</v>
      </c>
      <c r="L918" s="569" t="s">
        <v>684</v>
      </c>
      <c r="M918" s="569" t="s">
        <v>684</v>
      </c>
      <c r="N918" s="569" t="s">
        <v>684</v>
      </c>
      <c r="O918" s="569" t="s">
        <v>684</v>
      </c>
      <c r="P918" s="569" t="s">
        <v>684</v>
      </c>
      <c r="Q918" s="569" t="s">
        <v>684</v>
      </c>
      <c r="R918" s="569" t="s">
        <v>684</v>
      </c>
      <c r="S918" s="569" t="s">
        <v>684</v>
      </c>
      <c r="T918" s="569" t="s">
        <v>684</v>
      </c>
      <c r="U918" s="569" t="s">
        <v>684</v>
      </c>
      <c r="V918" s="573" t="s">
        <v>684</v>
      </c>
      <c r="W918" s="573" t="s">
        <v>684</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19"/>
        <v>4</v>
      </c>
      <c r="D919" s="408"/>
      <c r="E919" s="465">
        <v>8</v>
      </c>
      <c r="F919" s="459" t="b">
        <f t="shared" ref="F919:F950" si="320">COUNTIFS($L919:$W919,"-")&lt;&gt;COUNTA($L919:$W919)</f>
        <v>1</v>
      </c>
      <c r="G919" s="408"/>
      <c r="H919" s="565" t="s">
        <v>1082</v>
      </c>
      <c r="I919" s="565"/>
      <c r="J919" s="547" t="s">
        <v>683</v>
      </c>
      <c r="K919" s="566" t="str">
        <f t="shared" si="318"/>
        <v>-</v>
      </c>
      <c r="L919" s="567" t="s">
        <v>684</v>
      </c>
      <c r="M919" s="567" t="s">
        <v>684</v>
      </c>
      <c r="N919" s="567" t="s">
        <v>684</v>
      </c>
      <c r="O919" s="567" t="s">
        <v>684</v>
      </c>
      <c r="P919" s="567" t="s">
        <v>684</v>
      </c>
      <c r="Q919" s="567" t="s">
        <v>684</v>
      </c>
      <c r="R919" s="567" t="s">
        <v>684</v>
      </c>
      <c r="S919" s="567" t="s">
        <v>684</v>
      </c>
      <c r="T919" s="567" t="s">
        <v>684</v>
      </c>
      <c r="U919" s="567" t="s">
        <v>684</v>
      </c>
      <c r="V919" s="567" t="s">
        <v>684</v>
      </c>
      <c r="W919" s="567" t="s">
        <v>684</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19"/>
        <v>4</v>
      </c>
      <c r="D920" s="408"/>
      <c r="E920" s="568">
        <f>E919</f>
        <v>8</v>
      </c>
      <c r="F920" s="459" t="b">
        <f t="shared" si="320"/>
        <v>1</v>
      </c>
      <c r="G920" s="408"/>
      <c r="H920" s="1194" t="s">
        <v>1083</v>
      </c>
      <c r="I920" s="1195"/>
      <c r="J920" s="569" t="s">
        <v>686</v>
      </c>
      <c r="K920" s="570" t="str">
        <f t="shared" si="318"/>
        <v>-</v>
      </c>
      <c r="L920" s="571" t="s">
        <v>684</v>
      </c>
      <c r="M920" s="571" t="s">
        <v>684</v>
      </c>
      <c r="N920" s="571" t="s">
        <v>684</v>
      </c>
      <c r="O920" s="571" t="s">
        <v>684</v>
      </c>
      <c r="P920" s="571" t="s">
        <v>684</v>
      </c>
      <c r="Q920" s="455">
        <v>0</v>
      </c>
      <c r="R920" s="571" t="s">
        <v>684</v>
      </c>
      <c r="S920" s="455" t="b">
        <v>1</v>
      </c>
      <c r="T920" s="571" t="s">
        <v>684</v>
      </c>
      <c r="U920" s="571" t="s">
        <v>684</v>
      </c>
      <c r="V920" s="571" t="s">
        <v>684</v>
      </c>
      <c r="W920" s="571" t="s">
        <v>684</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19"/>
        <v>4</v>
      </c>
      <c r="D921" s="408"/>
      <c r="E921" s="568">
        <f>E920</f>
        <v>8</v>
      </c>
      <c r="F921" s="459" t="b">
        <f t="shared" si="320"/>
        <v>1</v>
      </c>
      <c r="G921" s="408"/>
      <c r="H921" s="1196"/>
      <c r="I921" s="1197"/>
      <c r="J921" s="569" t="s">
        <v>687</v>
      </c>
      <c r="K921" s="570" t="str">
        <f t="shared" si="318"/>
        <v>-</v>
      </c>
      <c r="L921" s="571" t="s">
        <v>688</v>
      </c>
      <c r="M921" s="571" t="s">
        <v>688</v>
      </c>
      <c r="N921" s="571" t="s">
        <v>688</v>
      </c>
      <c r="O921" s="571" t="s">
        <v>688</v>
      </c>
      <c r="P921" s="571" t="s">
        <v>688</v>
      </c>
      <c r="Q921" s="571" t="s">
        <v>688</v>
      </c>
      <c r="R921" s="571" t="s">
        <v>688</v>
      </c>
      <c r="S921" s="571" t="s">
        <v>688</v>
      </c>
      <c r="T921" s="571" t="s">
        <v>688</v>
      </c>
      <c r="U921" s="571" t="s">
        <v>688</v>
      </c>
      <c r="V921" s="571" t="s">
        <v>688</v>
      </c>
      <c r="W921" s="571" t="s">
        <v>688</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19"/>
        <v>4</v>
      </c>
      <c r="D922" s="408"/>
      <c r="E922" s="568">
        <f>E921</f>
        <v>8</v>
      </c>
      <c r="F922" s="459" t="b">
        <f t="shared" si="320"/>
        <v>1</v>
      </c>
      <c r="G922" s="408"/>
      <c r="H922" s="1198"/>
      <c r="I922" s="1199"/>
      <c r="J922" s="555" t="s">
        <v>689</v>
      </c>
      <c r="K922" s="572" t="str">
        <f t="shared" si="318"/>
        <v>-</v>
      </c>
      <c r="L922" s="569" t="s">
        <v>684</v>
      </c>
      <c r="M922" s="569" t="s">
        <v>684</v>
      </c>
      <c r="N922" s="569" t="s">
        <v>684</v>
      </c>
      <c r="O922" s="569" t="s">
        <v>684</v>
      </c>
      <c r="P922" s="569" t="s">
        <v>684</v>
      </c>
      <c r="Q922" s="569" t="s">
        <v>684</v>
      </c>
      <c r="R922" s="569" t="s">
        <v>684</v>
      </c>
      <c r="S922" s="569" t="s">
        <v>684</v>
      </c>
      <c r="T922" s="569" t="s">
        <v>684</v>
      </c>
      <c r="U922" s="569" t="s">
        <v>684</v>
      </c>
      <c r="V922" s="573" t="s">
        <v>684</v>
      </c>
      <c r="W922" s="573" t="s">
        <v>684</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21">INT($C$875)+3</f>
        <v>4</v>
      </c>
      <c r="D923" s="408"/>
      <c r="E923" s="465">
        <v>9</v>
      </c>
      <c r="F923" s="459" t="b">
        <f t="shared" si="320"/>
        <v>1</v>
      </c>
      <c r="G923" s="408"/>
      <c r="H923" s="565" t="s">
        <v>701</v>
      </c>
      <c r="I923" s="565"/>
      <c r="J923" s="547" t="s">
        <v>683</v>
      </c>
      <c r="K923" s="566" t="str">
        <f t="shared" si="318"/>
        <v>-</v>
      </c>
      <c r="L923" s="567" t="s">
        <v>684</v>
      </c>
      <c r="M923" s="567" t="s">
        <v>684</v>
      </c>
      <c r="N923" s="567" t="s">
        <v>684</v>
      </c>
      <c r="O923" s="567" t="s">
        <v>684</v>
      </c>
      <c r="P923" s="567" t="s">
        <v>684</v>
      </c>
      <c r="Q923" s="567" t="s">
        <v>684</v>
      </c>
      <c r="R923" s="567" t="s">
        <v>684</v>
      </c>
      <c r="S923" s="567" t="s">
        <v>684</v>
      </c>
      <c r="T923" s="567" t="s">
        <v>684</v>
      </c>
      <c r="U923" s="567" t="s">
        <v>684</v>
      </c>
      <c r="V923" s="567" t="s">
        <v>684</v>
      </c>
      <c r="W923" s="567" t="s">
        <v>684</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21"/>
        <v>4</v>
      </c>
      <c r="D924" s="408"/>
      <c r="E924" s="568">
        <f>E923</f>
        <v>9</v>
      </c>
      <c r="F924" s="459" t="b">
        <f t="shared" si="320"/>
        <v>1</v>
      </c>
      <c r="G924" s="408"/>
      <c r="H924" s="1194" t="s">
        <v>1084</v>
      </c>
      <c r="I924" s="1195"/>
      <c r="J924" s="569" t="s">
        <v>686</v>
      </c>
      <c r="K924" s="570" t="str">
        <f t="shared" si="318"/>
        <v>-</v>
      </c>
      <c r="L924" s="571" t="s">
        <v>684</v>
      </c>
      <c r="M924" s="571" t="s">
        <v>684</v>
      </c>
      <c r="N924" s="571" t="s">
        <v>684</v>
      </c>
      <c r="O924" s="571" t="s">
        <v>684</v>
      </c>
      <c r="P924" s="571" t="s">
        <v>684</v>
      </c>
      <c r="Q924" s="1026">
        <f>INT($I$392/7)+2</f>
        <v>7</v>
      </c>
      <c r="R924" s="571" t="s">
        <v>684</v>
      </c>
      <c r="S924" s="455" t="b">
        <v>1</v>
      </c>
      <c r="T924" s="571">
        <v>1</v>
      </c>
      <c r="U924" s="571" t="s">
        <v>684</v>
      </c>
      <c r="V924" s="571" t="s">
        <v>684</v>
      </c>
      <c r="W924" s="571" t="s">
        <v>684</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21"/>
        <v>4</v>
      </c>
      <c r="D925" s="408"/>
      <c r="E925" s="568">
        <f>E924</f>
        <v>9</v>
      </c>
      <c r="F925" s="459" t="b">
        <f t="shared" si="320"/>
        <v>1</v>
      </c>
      <c r="G925" s="408"/>
      <c r="H925" s="1196"/>
      <c r="I925" s="1197"/>
      <c r="J925" s="569" t="s">
        <v>687</v>
      </c>
      <c r="K925" s="570" t="str">
        <f t="shared" si="318"/>
        <v>-</v>
      </c>
      <c r="L925" s="571" t="s">
        <v>688</v>
      </c>
      <c r="M925" s="571" t="s">
        <v>688</v>
      </c>
      <c r="N925" s="571" t="s">
        <v>688</v>
      </c>
      <c r="O925" s="571" t="s">
        <v>688</v>
      </c>
      <c r="P925" s="571" t="s">
        <v>688</v>
      </c>
      <c r="Q925" s="571" t="s">
        <v>688</v>
      </c>
      <c r="R925" s="571" t="s">
        <v>688</v>
      </c>
      <c r="S925" s="571" t="s">
        <v>688</v>
      </c>
      <c r="T925" s="571" t="s">
        <v>688</v>
      </c>
      <c r="U925" s="571" t="s">
        <v>688</v>
      </c>
      <c r="V925" s="571" t="s">
        <v>688</v>
      </c>
      <c r="W925" s="571" t="s">
        <v>688</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21"/>
        <v>4</v>
      </c>
      <c r="D926" s="408"/>
      <c r="E926" s="568">
        <f>E925</f>
        <v>9</v>
      </c>
      <c r="F926" s="459" t="b">
        <f t="shared" si="320"/>
        <v>1</v>
      </c>
      <c r="G926" s="408"/>
      <c r="H926" s="1198"/>
      <c r="I926" s="1199"/>
      <c r="J926" s="555" t="s">
        <v>689</v>
      </c>
      <c r="K926" s="572" t="str">
        <f t="shared" si="318"/>
        <v>-</v>
      </c>
      <c r="L926" s="569" t="s">
        <v>684</v>
      </c>
      <c r="M926" s="569" t="s">
        <v>684</v>
      </c>
      <c r="N926" s="569" t="s">
        <v>684</v>
      </c>
      <c r="O926" s="569" t="s">
        <v>684</v>
      </c>
      <c r="P926" s="569" t="s">
        <v>684</v>
      </c>
      <c r="Q926" s="569" t="s">
        <v>684</v>
      </c>
      <c r="R926" s="569" t="s">
        <v>684</v>
      </c>
      <c r="S926" s="569" t="s">
        <v>684</v>
      </c>
      <c r="T926" s="569" t="s">
        <v>684</v>
      </c>
      <c r="U926" s="569" t="s">
        <v>684</v>
      </c>
      <c r="V926" s="573" t="s">
        <v>684</v>
      </c>
      <c r="W926" s="573" t="s">
        <v>684</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21"/>
        <v>4</v>
      </c>
      <c r="D927" s="408"/>
      <c r="E927" s="465">
        <v>10</v>
      </c>
      <c r="F927" s="459" t="b">
        <f t="shared" si="320"/>
        <v>1</v>
      </c>
      <c r="G927" s="408"/>
      <c r="H927" s="565" t="s">
        <v>702</v>
      </c>
      <c r="I927" s="565"/>
      <c r="J927" s="547" t="s">
        <v>683</v>
      </c>
      <c r="K927" s="566" t="str">
        <f t="shared" si="318"/>
        <v>-</v>
      </c>
      <c r="L927" s="567" t="s">
        <v>684</v>
      </c>
      <c r="M927" s="567" t="s">
        <v>684</v>
      </c>
      <c r="N927" s="567" t="s">
        <v>684</v>
      </c>
      <c r="O927" s="567" t="s">
        <v>684</v>
      </c>
      <c r="P927" s="567" t="s">
        <v>684</v>
      </c>
      <c r="Q927" s="567" t="s">
        <v>684</v>
      </c>
      <c r="R927" s="567" t="s">
        <v>684</v>
      </c>
      <c r="S927" s="567" t="s">
        <v>684</v>
      </c>
      <c r="T927" s="567" t="s">
        <v>684</v>
      </c>
      <c r="U927" s="567" t="s">
        <v>684</v>
      </c>
      <c r="V927" s="567" t="s">
        <v>684</v>
      </c>
      <c r="W927" s="567" t="s">
        <v>684</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21"/>
        <v>4</v>
      </c>
      <c r="D928" s="408"/>
      <c r="E928" s="568">
        <f>E927</f>
        <v>10</v>
      </c>
      <c r="F928" s="459" t="b">
        <f t="shared" si="320"/>
        <v>1</v>
      </c>
      <c r="G928" s="408"/>
      <c r="H928" s="1194" t="s">
        <v>1085</v>
      </c>
      <c r="I928" s="1195"/>
      <c r="J928" s="569" t="s">
        <v>686</v>
      </c>
      <c r="K928" s="570" t="str">
        <f t="shared" si="318"/>
        <v>-</v>
      </c>
      <c r="L928" s="571" t="s">
        <v>684</v>
      </c>
      <c r="M928" s="571" t="s">
        <v>684</v>
      </c>
      <c r="N928" s="571" t="s">
        <v>684</v>
      </c>
      <c r="O928" s="571" t="s">
        <v>684</v>
      </c>
      <c r="P928" s="571" t="s">
        <v>684</v>
      </c>
      <c r="Q928" s="1026">
        <f>INT($I$393/7)+2</f>
        <v>9</v>
      </c>
      <c r="R928" s="571" t="s">
        <v>684</v>
      </c>
      <c r="S928" s="455" t="b">
        <v>1</v>
      </c>
      <c r="T928" s="571">
        <v>2</v>
      </c>
      <c r="U928" s="571" t="s">
        <v>684</v>
      </c>
      <c r="V928" s="571" t="s">
        <v>684</v>
      </c>
      <c r="W928" s="571" t="s">
        <v>684</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21"/>
        <v>4</v>
      </c>
      <c r="D929" s="408"/>
      <c r="E929" s="568">
        <f>E928</f>
        <v>10</v>
      </c>
      <c r="F929" s="459" t="b">
        <f t="shared" si="320"/>
        <v>1</v>
      </c>
      <c r="G929" s="408"/>
      <c r="H929" s="1196"/>
      <c r="I929" s="1197"/>
      <c r="J929" s="569" t="s">
        <v>687</v>
      </c>
      <c r="K929" s="570" t="str">
        <f t="shared" si="318"/>
        <v>-</v>
      </c>
      <c r="L929" s="571" t="s">
        <v>688</v>
      </c>
      <c r="M929" s="571" t="s">
        <v>688</v>
      </c>
      <c r="N929" s="571" t="s">
        <v>688</v>
      </c>
      <c r="O929" s="571" t="s">
        <v>688</v>
      </c>
      <c r="P929" s="571" t="s">
        <v>688</v>
      </c>
      <c r="Q929" s="571" t="s">
        <v>688</v>
      </c>
      <c r="R929" s="571" t="s">
        <v>688</v>
      </c>
      <c r="S929" s="571" t="s">
        <v>688</v>
      </c>
      <c r="T929" s="571" t="s">
        <v>688</v>
      </c>
      <c r="U929" s="571" t="s">
        <v>688</v>
      </c>
      <c r="V929" s="571" t="s">
        <v>688</v>
      </c>
      <c r="W929" s="571" t="s">
        <v>688</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21"/>
        <v>4</v>
      </c>
      <c r="D930" s="408"/>
      <c r="E930" s="568">
        <f>E929</f>
        <v>10</v>
      </c>
      <c r="F930" s="459" t="b">
        <f t="shared" si="320"/>
        <v>1</v>
      </c>
      <c r="G930" s="408"/>
      <c r="H930" s="1198"/>
      <c r="I930" s="1199"/>
      <c r="J930" s="555" t="s">
        <v>689</v>
      </c>
      <c r="K930" s="572" t="str">
        <f t="shared" si="318"/>
        <v>-</v>
      </c>
      <c r="L930" s="569" t="s">
        <v>684</v>
      </c>
      <c r="M930" s="569" t="s">
        <v>684</v>
      </c>
      <c r="N930" s="569" t="s">
        <v>684</v>
      </c>
      <c r="O930" s="569" t="s">
        <v>684</v>
      </c>
      <c r="P930" s="569" t="s">
        <v>684</v>
      </c>
      <c r="Q930" s="569" t="s">
        <v>684</v>
      </c>
      <c r="R930" s="569" t="s">
        <v>684</v>
      </c>
      <c r="S930" s="569" t="s">
        <v>684</v>
      </c>
      <c r="T930" s="569" t="s">
        <v>684</v>
      </c>
      <c r="U930" s="569" t="s">
        <v>684</v>
      </c>
      <c r="V930" s="573" t="s">
        <v>684</v>
      </c>
      <c r="W930" s="573" t="s">
        <v>684</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21"/>
        <v>4</v>
      </c>
      <c r="D931" s="408"/>
      <c r="E931" s="465">
        <v>11</v>
      </c>
      <c r="F931" s="459" t="b">
        <f t="shared" si="320"/>
        <v>1</v>
      </c>
      <c r="G931" s="408"/>
      <c r="H931" s="565" t="s">
        <v>703</v>
      </c>
      <c r="I931" s="565"/>
      <c r="J931" s="547" t="s">
        <v>683</v>
      </c>
      <c r="K931" s="566" t="str">
        <f t="shared" si="318"/>
        <v>-</v>
      </c>
      <c r="L931" s="567" t="s">
        <v>684</v>
      </c>
      <c r="M931" s="567" t="s">
        <v>684</v>
      </c>
      <c r="N931" s="567" t="s">
        <v>684</v>
      </c>
      <c r="O931" s="567" t="s">
        <v>684</v>
      </c>
      <c r="P931" s="567" t="s">
        <v>684</v>
      </c>
      <c r="Q931" s="567" t="s">
        <v>684</v>
      </c>
      <c r="R931" s="567" t="s">
        <v>684</v>
      </c>
      <c r="S931" s="567" t="s">
        <v>684</v>
      </c>
      <c r="T931" s="567" t="s">
        <v>684</v>
      </c>
      <c r="U931" s="567" t="s">
        <v>684</v>
      </c>
      <c r="V931" s="567" t="s">
        <v>684</v>
      </c>
      <c r="W931" s="567" t="s">
        <v>684</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21"/>
        <v>4</v>
      </c>
      <c r="D932" s="408"/>
      <c r="E932" s="568">
        <f>E931</f>
        <v>11</v>
      </c>
      <c r="F932" s="459" t="b">
        <f t="shared" si="320"/>
        <v>1</v>
      </c>
      <c r="G932" s="408"/>
      <c r="H932" s="1194" t="s">
        <v>1085</v>
      </c>
      <c r="I932" s="1195"/>
      <c r="J932" s="569" t="s">
        <v>686</v>
      </c>
      <c r="K932" s="570" t="str">
        <f t="shared" si="318"/>
        <v>-</v>
      </c>
      <c r="L932" s="571" t="s">
        <v>684</v>
      </c>
      <c r="M932" s="571" t="s">
        <v>684</v>
      </c>
      <c r="N932" s="571" t="s">
        <v>684</v>
      </c>
      <c r="O932" s="571" t="s">
        <v>684</v>
      </c>
      <c r="P932" s="571" t="s">
        <v>684</v>
      </c>
      <c r="Q932" s="1026">
        <f>INT($I$394/7)+2</f>
        <v>9</v>
      </c>
      <c r="R932" s="571" t="s">
        <v>684</v>
      </c>
      <c r="S932" s="455" t="b">
        <v>1</v>
      </c>
      <c r="T932" s="571">
        <v>3</v>
      </c>
      <c r="U932" s="571" t="s">
        <v>684</v>
      </c>
      <c r="V932" s="571" t="s">
        <v>684</v>
      </c>
      <c r="W932" s="571" t="s">
        <v>684</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21"/>
        <v>4</v>
      </c>
      <c r="D933" s="408"/>
      <c r="E933" s="568">
        <f>E932</f>
        <v>11</v>
      </c>
      <c r="F933" s="459" t="b">
        <f t="shared" si="320"/>
        <v>1</v>
      </c>
      <c r="G933" s="408"/>
      <c r="H933" s="1196"/>
      <c r="I933" s="1197"/>
      <c r="J933" s="569" t="s">
        <v>687</v>
      </c>
      <c r="K933" s="570" t="str">
        <f t="shared" si="318"/>
        <v>-</v>
      </c>
      <c r="L933" s="571" t="s">
        <v>688</v>
      </c>
      <c r="M933" s="571" t="s">
        <v>688</v>
      </c>
      <c r="N933" s="571" t="s">
        <v>688</v>
      </c>
      <c r="O933" s="571" t="s">
        <v>688</v>
      </c>
      <c r="P933" s="571" t="s">
        <v>688</v>
      </c>
      <c r="Q933" s="571" t="s">
        <v>688</v>
      </c>
      <c r="R933" s="571" t="s">
        <v>688</v>
      </c>
      <c r="S933" s="571" t="s">
        <v>688</v>
      </c>
      <c r="T933" s="571" t="s">
        <v>688</v>
      </c>
      <c r="U933" s="571" t="s">
        <v>688</v>
      </c>
      <c r="V933" s="571" t="s">
        <v>688</v>
      </c>
      <c r="W933" s="571" t="s">
        <v>688</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21"/>
        <v>4</v>
      </c>
      <c r="D934" s="408"/>
      <c r="E934" s="568">
        <f>E933</f>
        <v>11</v>
      </c>
      <c r="F934" s="459" t="b">
        <f t="shared" si="320"/>
        <v>1</v>
      </c>
      <c r="G934" s="408"/>
      <c r="H934" s="1198"/>
      <c r="I934" s="1199"/>
      <c r="J934" s="555" t="s">
        <v>689</v>
      </c>
      <c r="K934" s="572" t="str">
        <f t="shared" si="318"/>
        <v>-</v>
      </c>
      <c r="L934" s="569" t="s">
        <v>684</v>
      </c>
      <c r="M934" s="569" t="s">
        <v>684</v>
      </c>
      <c r="N934" s="569" t="s">
        <v>684</v>
      </c>
      <c r="O934" s="569" t="s">
        <v>684</v>
      </c>
      <c r="P934" s="569" t="s">
        <v>684</v>
      </c>
      <c r="Q934" s="569" t="s">
        <v>684</v>
      </c>
      <c r="R934" s="569" t="s">
        <v>684</v>
      </c>
      <c r="S934" s="569" t="s">
        <v>684</v>
      </c>
      <c r="T934" s="569" t="s">
        <v>684</v>
      </c>
      <c r="U934" s="569" t="s">
        <v>684</v>
      </c>
      <c r="V934" s="573" t="s">
        <v>684</v>
      </c>
      <c r="W934" s="573" t="s">
        <v>684</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21"/>
        <v>4</v>
      </c>
      <c r="D935" s="408"/>
      <c r="E935" s="465">
        <v>12</v>
      </c>
      <c r="F935" s="459" t="b">
        <f t="shared" si="320"/>
        <v>1</v>
      </c>
      <c r="G935" s="408"/>
      <c r="H935" s="565" t="s">
        <v>704</v>
      </c>
      <c r="I935" s="565"/>
      <c r="J935" s="547" t="s">
        <v>683</v>
      </c>
      <c r="K935" s="566" t="str">
        <f t="shared" si="318"/>
        <v>-</v>
      </c>
      <c r="L935" s="567" t="s">
        <v>684</v>
      </c>
      <c r="M935" s="567" t="s">
        <v>684</v>
      </c>
      <c r="N935" s="567" t="s">
        <v>684</v>
      </c>
      <c r="O935" s="567" t="s">
        <v>684</v>
      </c>
      <c r="P935" s="567" t="s">
        <v>684</v>
      </c>
      <c r="Q935" s="567" t="s">
        <v>684</v>
      </c>
      <c r="R935" s="567" t="s">
        <v>684</v>
      </c>
      <c r="S935" s="567" t="s">
        <v>684</v>
      </c>
      <c r="T935" s="567" t="s">
        <v>684</v>
      </c>
      <c r="U935" s="567" t="s">
        <v>684</v>
      </c>
      <c r="V935" s="567" t="s">
        <v>684</v>
      </c>
      <c r="W935" s="567" t="s">
        <v>684</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21"/>
        <v>4</v>
      </c>
      <c r="D936" s="408"/>
      <c r="E936" s="568">
        <f>E935</f>
        <v>12</v>
      </c>
      <c r="F936" s="459" t="b">
        <f t="shared" si="320"/>
        <v>1</v>
      </c>
      <c r="G936" s="408"/>
      <c r="H936" s="1194" t="s">
        <v>1085</v>
      </c>
      <c r="I936" s="1195"/>
      <c r="J936" s="569" t="s">
        <v>686</v>
      </c>
      <c r="K936" s="570" t="str">
        <f t="shared" si="318"/>
        <v>-</v>
      </c>
      <c r="L936" s="571" t="s">
        <v>684</v>
      </c>
      <c r="M936" s="571" t="s">
        <v>684</v>
      </c>
      <c r="N936" s="571" t="s">
        <v>684</v>
      </c>
      <c r="O936" s="571" t="s">
        <v>684</v>
      </c>
      <c r="P936" s="571" t="s">
        <v>684</v>
      </c>
      <c r="Q936" s="1026">
        <f>INT($I$395/7)+2</f>
        <v>9</v>
      </c>
      <c r="R936" s="571" t="s">
        <v>684</v>
      </c>
      <c r="S936" s="455" t="b">
        <v>1</v>
      </c>
      <c r="T936" s="571">
        <v>4</v>
      </c>
      <c r="U936" s="571" t="s">
        <v>684</v>
      </c>
      <c r="V936" s="571" t="s">
        <v>684</v>
      </c>
      <c r="W936" s="571" t="s">
        <v>684</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21"/>
        <v>4</v>
      </c>
      <c r="D937" s="408"/>
      <c r="E937" s="568">
        <f>E936</f>
        <v>12</v>
      </c>
      <c r="F937" s="459" t="b">
        <f t="shared" si="320"/>
        <v>1</v>
      </c>
      <c r="G937" s="408"/>
      <c r="H937" s="1196"/>
      <c r="I937" s="1197"/>
      <c r="J937" s="569" t="s">
        <v>687</v>
      </c>
      <c r="K937" s="570" t="str">
        <f t="shared" si="318"/>
        <v>-</v>
      </c>
      <c r="L937" s="571" t="s">
        <v>688</v>
      </c>
      <c r="M937" s="571" t="s">
        <v>688</v>
      </c>
      <c r="N937" s="571" t="s">
        <v>688</v>
      </c>
      <c r="O937" s="571" t="s">
        <v>688</v>
      </c>
      <c r="P937" s="571" t="s">
        <v>688</v>
      </c>
      <c r="Q937" s="571" t="s">
        <v>688</v>
      </c>
      <c r="R937" s="571" t="s">
        <v>688</v>
      </c>
      <c r="S937" s="571" t="s">
        <v>688</v>
      </c>
      <c r="T937" s="571" t="s">
        <v>688</v>
      </c>
      <c r="U937" s="571" t="s">
        <v>688</v>
      </c>
      <c r="V937" s="571" t="s">
        <v>688</v>
      </c>
      <c r="W937" s="571" t="s">
        <v>688</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21"/>
        <v>4</v>
      </c>
      <c r="D938" s="408"/>
      <c r="E938" s="568">
        <f>E937</f>
        <v>12</v>
      </c>
      <c r="F938" s="459" t="b">
        <f t="shared" si="320"/>
        <v>1</v>
      </c>
      <c r="G938" s="408"/>
      <c r="H938" s="1198"/>
      <c r="I938" s="1199"/>
      <c r="J938" s="555" t="s">
        <v>689</v>
      </c>
      <c r="K938" s="572" t="str">
        <f t="shared" si="318"/>
        <v>-</v>
      </c>
      <c r="L938" s="569" t="s">
        <v>684</v>
      </c>
      <c r="M938" s="569" t="s">
        <v>684</v>
      </c>
      <c r="N938" s="569" t="s">
        <v>684</v>
      </c>
      <c r="O938" s="569" t="s">
        <v>684</v>
      </c>
      <c r="P938" s="569" t="s">
        <v>684</v>
      </c>
      <c r="Q938" s="569" t="s">
        <v>684</v>
      </c>
      <c r="R938" s="569" t="s">
        <v>684</v>
      </c>
      <c r="S938" s="569" t="s">
        <v>684</v>
      </c>
      <c r="T938" s="569" t="s">
        <v>684</v>
      </c>
      <c r="U938" s="569" t="s">
        <v>684</v>
      </c>
      <c r="V938" s="573" t="s">
        <v>684</v>
      </c>
      <c r="W938" s="573" t="s">
        <v>684</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21"/>
        <v>4</v>
      </c>
      <c r="D939" s="408"/>
      <c r="E939" s="465">
        <v>13</v>
      </c>
      <c r="F939" s="459" t="b">
        <f t="shared" si="320"/>
        <v>1</v>
      </c>
      <c r="G939" s="408"/>
      <c r="H939" s="565" t="s">
        <v>705</v>
      </c>
      <c r="I939" s="565"/>
      <c r="J939" s="547" t="s">
        <v>683</v>
      </c>
      <c r="K939" s="566" t="str">
        <f t="shared" si="318"/>
        <v>-</v>
      </c>
      <c r="L939" s="575">
        <v>-1</v>
      </c>
      <c r="M939" s="567" t="s">
        <v>684</v>
      </c>
      <c r="N939" s="567" t="s">
        <v>684</v>
      </c>
      <c r="O939" s="567" t="s">
        <v>684</v>
      </c>
      <c r="P939" s="567" t="s">
        <v>684</v>
      </c>
      <c r="Q939" s="567" t="s">
        <v>684</v>
      </c>
      <c r="R939" s="567" t="s">
        <v>684</v>
      </c>
      <c r="S939" s="567" t="s">
        <v>684</v>
      </c>
      <c r="T939" s="567" t="s">
        <v>684</v>
      </c>
      <c r="U939" s="567" t="s">
        <v>684</v>
      </c>
      <c r="V939" s="567" t="s">
        <v>684</v>
      </c>
      <c r="W939" s="567" t="s">
        <v>684</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21"/>
        <v>4</v>
      </c>
      <c r="D940" s="408"/>
      <c r="E940" s="568">
        <f>E939</f>
        <v>13</v>
      </c>
      <c r="F940" s="459" t="b">
        <f t="shared" si="320"/>
        <v>1</v>
      </c>
      <c r="G940" s="408"/>
      <c r="H940" s="1194" t="s">
        <v>706</v>
      </c>
      <c r="I940" s="1195"/>
      <c r="J940" s="569" t="s">
        <v>686</v>
      </c>
      <c r="K940" s="570" t="str">
        <f t="shared" si="318"/>
        <v>-</v>
      </c>
      <c r="L940" s="571" t="s">
        <v>684</v>
      </c>
      <c r="M940" s="571" t="s">
        <v>684</v>
      </c>
      <c r="N940" s="571" t="s">
        <v>684</v>
      </c>
      <c r="O940" s="571" t="s">
        <v>684</v>
      </c>
      <c r="P940" s="571" t="s">
        <v>684</v>
      </c>
      <c r="Q940" s="455">
        <f>INT(150/7)+2</f>
        <v>23</v>
      </c>
      <c r="R940" s="571" t="s">
        <v>684</v>
      </c>
      <c r="S940" s="455" t="b">
        <v>1</v>
      </c>
      <c r="T940" s="571" t="s">
        <v>684</v>
      </c>
      <c r="U940" s="571" t="s">
        <v>684</v>
      </c>
      <c r="V940" s="571" t="s">
        <v>684</v>
      </c>
      <c r="W940" s="571" t="s">
        <v>684</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21"/>
        <v>4</v>
      </c>
      <c r="D941" s="408"/>
      <c r="E941" s="568">
        <f>E940</f>
        <v>13</v>
      </c>
      <c r="F941" s="459" t="b">
        <f t="shared" si="320"/>
        <v>1</v>
      </c>
      <c r="G941" s="408"/>
      <c r="H941" s="1196"/>
      <c r="I941" s="1197"/>
      <c r="J941" s="569" t="s">
        <v>687</v>
      </c>
      <c r="K941" s="570" t="str">
        <f t="shared" si="318"/>
        <v>-</v>
      </c>
      <c r="L941" s="571" t="s">
        <v>688</v>
      </c>
      <c r="M941" s="571" t="s">
        <v>688</v>
      </c>
      <c r="N941" s="571" t="s">
        <v>688</v>
      </c>
      <c r="O941" s="571" t="s">
        <v>688</v>
      </c>
      <c r="P941" s="571" t="s">
        <v>688</v>
      </c>
      <c r="Q941" s="571" t="s">
        <v>688</v>
      </c>
      <c r="R941" s="571" t="s">
        <v>688</v>
      </c>
      <c r="S941" s="571" t="s">
        <v>688</v>
      </c>
      <c r="T941" s="571" t="s">
        <v>688</v>
      </c>
      <c r="U941" s="571" t="s">
        <v>688</v>
      </c>
      <c r="V941" s="571" t="s">
        <v>688</v>
      </c>
      <c r="W941" s="571" t="s">
        <v>688</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21"/>
        <v>4</v>
      </c>
      <c r="D942" s="408"/>
      <c r="E942" s="568">
        <f>E941</f>
        <v>13</v>
      </c>
      <c r="F942" s="459" t="b">
        <f t="shared" si="320"/>
        <v>1</v>
      </c>
      <c r="G942" s="408"/>
      <c r="H942" s="1198"/>
      <c r="I942" s="1199"/>
      <c r="J942" s="555" t="s">
        <v>689</v>
      </c>
      <c r="K942" s="572" t="str">
        <f t="shared" si="318"/>
        <v>-</v>
      </c>
      <c r="L942" s="569" t="s">
        <v>684</v>
      </c>
      <c r="M942" s="569" t="s">
        <v>684</v>
      </c>
      <c r="N942" s="569" t="s">
        <v>684</v>
      </c>
      <c r="O942" s="569" t="s">
        <v>684</v>
      </c>
      <c r="P942" s="569" t="s">
        <v>684</v>
      </c>
      <c r="Q942" s="569" t="s">
        <v>684</v>
      </c>
      <c r="R942" s="569" t="s">
        <v>684</v>
      </c>
      <c r="S942" s="569" t="s">
        <v>684</v>
      </c>
      <c r="T942" s="569" t="s">
        <v>684</v>
      </c>
      <c r="U942" s="569" t="s">
        <v>684</v>
      </c>
      <c r="V942" s="573" t="s">
        <v>684</v>
      </c>
      <c r="W942" s="573" t="s">
        <v>684</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21"/>
        <v>4</v>
      </c>
      <c r="D943" s="408"/>
      <c r="E943" s="465">
        <v>14</v>
      </c>
      <c r="F943" s="459" t="b">
        <f t="shared" si="320"/>
        <v>1</v>
      </c>
      <c r="G943" s="408"/>
      <c r="H943" s="565" t="s">
        <v>707</v>
      </c>
      <c r="I943" s="565"/>
      <c r="J943" s="547" t="s">
        <v>683</v>
      </c>
      <c r="K943" s="566" t="str">
        <f t="shared" si="318"/>
        <v>-</v>
      </c>
      <c r="L943" s="567" t="s">
        <v>684</v>
      </c>
      <c r="M943" s="567" t="s">
        <v>684</v>
      </c>
      <c r="N943" s="567" t="s">
        <v>684</v>
      </c>
      <c r="O943" s="567" t="s">
        <v>684</v>
      </c>
      <c r="P943" s="567" t="s">
        <v>684</v>
      </c>
      <c r="Q943" s="567" t="s">
        <v>684</v>
      </c>
      <c r="R943" s="567" t="s">
        <v>684</v>
      </c>
      <c r="S943" s="567" t="s">
        <v>684</v>
      </c>
      <c r="T943" s="567" t="s">
        <v>684</v>
      </c>
      <c r="U943" s="567" t="s">
        <v>684</v>
      </c>
      <c r="V943" s="567" t="s">
        <v>684</v>
      </c>
      <c r="W943" s="567" t="s">
        <v>684</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21"/>
        <v>4</v>
      </c>
      <c r="D944" s="408"/>
      <c r="E944" s="568">
        <f>E943</f>
        <v>14</v>
      </c>
      <c r="F944" s="459" t="b">
        <f t="shared" si="320"/>
        <v>1</v>
      </c>
      <c r="G944" s="408"/>
      <c r="H944" s="1194" t="s">
        <v>708</v>
      </c>
      <c r="I944" s="1195"/>
      <c r="J944" s="569" t="s">
        <v>686</v>
      </c>
      <c r="K944" s="570" t="str">
        <f t="shared" si="318"/>
        <v>-</v>
      </c>
      <c r="L944" s="571" t="s">
        <v>684</v>
      </c>
      <c r="M944" s="571" t="s">
        <v>684</v>
      </c>
      <c r="N944" s="571" t="s">
        <v>684</v>
      </c>
      <c r="O944" s="571" t="s">
        <v>684</v>
      </c>
      <c r="P944" s="571" t="s">
        <v>684</v>
      </c>
      <c r="Q944" s="455">
        <f>INT(150/7)+2</f>
        <v>23</v>
      </c>
      <c r="R944" s="571" t="s">
        <v>684</v>
      </c>
      <c r="S944" s="455" t="b">
        <v>1</v>
      </c>
      <c r="T944" s="571" t="s">
        <v>684</v>
      </c>
      <c r="U944" s="571" t="s">
        <v>684</v>
      </c>
      <c r="V944" s="571" t="s">
        <v>684</v>
      </c>
      <c r="W944" s="571" t="s">
        <v>684</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21"/>
        <v>4</v>
      </c>
      <c r="D945" s="408"/>
      <c r="E945" s="568">
        <f>E944</f>
        <v>14</v>
      </c>
      <c r="F945" s="459" t="b">
        <f t="shared" si="320"/>
        <v>1</v>
      </c>
      <c r="G945" s="408"/>
      <c r="H945" s="1196"/>
      <c r="I945" s="1197"/>
      <c r="J945" s="569" t="s">
        <v>687</v>
      </c>
      <c r="K945" s="570" t="str">
        <f t="shared" si="318"/>
        <v>-</v>
      </c>
      <c r="L945" s="571" t="s">
        <v>688</v>
      </c>
      <c r="M945" s="571" t="s">
        <v>688</v>
      </c>
      <c r="N945" s="571" t="s">
        <v>688</v>
      </c>
      <c r="O945" s="571" t="s">
        <v>688</v>
      </c>
      <c r="P945" s="571" t="s">
        <v>688</v>
      </c>
      <c r="Q945" s="571" t="s">
        <v>688</v>
      </c>
      <c r="R945" s="571" t="s">
        <v>688</v>
      </c>
      <c r="S945" s="571" t="s">
        <v>688</v>
      </c>
      <c r="T945" s="571" t="s">
        <v>688</v>
      </c>
      <c r="U945" s="571" t="s">
        <v>688</v>
      </c>
      <c r="V945" s="571" t="s">
        <v>688</v>
      </c>
      <c r="W945" s="571" t="s">
        <v>688</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21"/>
        <v>4</v>
      </c>
      <c r="D946" s="408"/>
      <c r="E946" s="568">
        <f>E945</f>
        <v>14</v>
      </c>
      <c r="F946" s="459" t="b">
        <f t="shared" si="320"/>
        <v>1</v>
      </c>
      <c r="G946" s="408"/>
      <c r="H946" s="1198"/>
      <c r="I946" s="1199"/>
      <c r="J946" s="555" t="s">
        <v>689</v>
      </c>
      <c r="K946" s="572" t="str">
        <f t="shared" si="318"/>
        <v>-</v>
      </c>
      <c r="L946" s="569" t="s">
        <v>684</v>
      </c>
      <c r="M946" s="569" t="s">
        <v>684</v>
      </c>
      <c r="N946" s="569" t="s">
        <v>684</v>
      </c>
      <c r="O946" s="569" t="s">
        <v>684</v>
      </c>
      <c r="P946" s="569" t="s">
        <v>684</v>
      </c>
      <c r="Q946" s="569" t="s">
        <v>684</v>
      </c>
      <c r="R946" s="569" t="s">
        <v>684</v>
      </c>
      <c r="S946" s="569" t="s">
        <v>684</v>
      </c>
      <c r="T946" s="569" t="s">
        <v>684</v>
      </c>
      <c r="U946" s="569" t="s">
        <v>684</v>
      </c>
      <c r="V946" s="573" t="s">
        <v>684</v>
      </c>
      <c r="W946" s="573" t="s">
        <v>684</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21"/>
        <v>4</v>
      </c>
      <c r="D947" s="408"/>
      <c r="E947" s="465">
        <v>15</v>
      </c>
      <c r="F947" s="459" t="b">
        <f t="shared" si="320"/>
        <v>1</v>
      </c>
      <c r="G947" s="408"/>
      <c r="H947" s="565" t="s">
        <v>709</v>
      </c>
      <c r="I947" s="565"/>
      <c r="J947" s="547" t="s">
        <v>683</v>
      </c>
      <c r="K947" s="566" t="str">
        <f t="shared" si="318"/>
        <v>-</v>
      </c>
      <c r="L947" s="567" t="s">
        <v>684</v>
      </c>
      <c r="M947" s="567" t="s">
        <v>684</v>
      </c>
      <c r="N947" s="567" t="s">
        <v>684</v>
      </c>
      <c r="O947" s="567" t="s">
        <v>684</v>
      </c>
      <c r="P947" s="567" t="s">
        <v>684</v>
      </c>
      <c r="Q947" s="567" t="s">
        <v>684</v>
      </c>
      <c r="R947" s="567" t="s">
        <v>684</v>
      </c>
      <c r="S947" s="567" t="s">
        <v>684</v>
      </c>
      <c r="T947" s="567" t="s">
        <v>684</v>
      </c>
      <c r="U947" s="567" t="s">
        <v>684</v>
      </c>
      <c r="V947" s="567" t="s">
        <v>684</v>
      </c>
      <c r="W947" s="567" t="s">
        <v>684</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21"/>
        <v>4</v>
      </c>
      <c r="D948" s="408"/>
      <c r="E948" s="568">
        <f>E947</f>
        <v>15</v>
      </c>
      <c r="F948" s="459" t="b">
        <f t="shared" si="320"/>
        <v>1</v>
      </c>
      <c r="G948" s="408"/>
      <c r="H948" s="1194" t="s">
        <v>710</v>
      </c>
      <c r="I948" s="1195"/>
      <c r="J948" s="569" t="s">
        <v>686</v>
      </c>
      <c r="K948" s="570" t="str">
        <f t="shared" si="318"/>
        <v>-</v>
      </c>
      <c r="L948" s="571" t="s">
        <v>684</v>
      </c>
      <c r="M948" s="571" t="s">
        <v>684</v>
      </c>
      <c r="N948" s="571" t="s">
        <v>684</v>
      </c>
      <c r="O948" s="571" t="s">
        <v>684</v>
      </c>
      <c r="P948" s="571" t="s">
        <v>684</v>
      </c>
      <c r="Q948" s="455">
        <f>INT(150/7)+2</f>
        <v>23</v>
      </c>
      <c r="R948" s="571" t="s">
        <v>684</v>
      </c>
      <c r="S948" s="455" t="b">
        <v>1</v>
      </c>
      <c r="T948" s="571" t="s">
        <v>684</v>
      </c>
      <c r="U948" s="571" t="s">
        <v>684</v>
      </c>
      <c r="V948" s="571" t="s">
        <v>684</v>
      </c>
      <c r="W948" s="571" t="s">
        <v>684</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21"/>
        <v>4</v>
      </c>
      <c r="D949" s="408"/>
      <c r="E949" s="568">
        <f>E948</f>
        <v>15</v>
      </c>
      <c r="F949" s="459" t="b">
        <f t="shared" si="320"/>
        <v>1</v>
      </c>
      <c r="G949" s="408"/>
      <c r="H949" s="1196"/>
      <c r="I949" s="1197"/>
      <c r="J949" s="569" t="s">
        <v>687</v>
      </c>
      <c r="K949" s="570" t="str">
        <f t="shared" si="318"/>
        <v>-</v>
      </c>
      <c r="L949" s="571" t="s">
        <v>688</v>
      </c>
      <c r="M949" s="571" t="s">
        <v>688</v>
      </c>
      <c r="N949" s="571" t="s">
        <v>688</v>
      </c>
      <c r="O949" s="571" t="s">
        <v>688</v>
      </c>
      <c r="P949" s="571" t="s">
        <v>688</v>
      </c>
      <c r="Q949" s="571" t="s">
        <v>688</v>
      </c>
      <c r="R949" s="571" t="s">
        <v>688</v>
      </c>
      <c r="S949" s="571" t="s">
        <v>688</v>
      </c>
      <c r="T949" s="571" t="s">
        <v>688</v>
      </c>
      <c r="U949" s="571" t="s">
        <v>688</v>
      </c>
      <c r="V949" s="571" t="s">
        <v>688</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21"/>
        <v>4</v>
      </c>
      <c r="D950" s="408"/>
      <c r="E950" s="568">
        <f>E949</f>
        <v>15</v>
      </c>
      <c r="F950" s="459" t="b">
        <f t="shared" si="320"/>
        <v>1</v>
      </c>
      <c r="G950" s="408"/>
      <c r="H950" s="1198"/>
      <c r="I950" s="1199"/>
      <c r="J950" s="555" t="s">
        <v>689</v>
      </c>
      <c r="K950" s="572" t="str">
        <f t="shared" si="318"/>
        <v>-</v>
      </c>
      <c r="L950" s="569" t="s">
        <v>684</v>
      </c>
      <c r="M950" s="569" t="s">
        <v>684</v>
      </c>
      <c r="N950" s="569" t="s">
        <v>684</v>
      </c>
      <c r="O950" s="569" t="s">
        <v>684</v>
      </c>
      <c r="P950" s="569" t="s">
        <v>684</v>
      </c>
      <c r="Q950" s="569" t="s">
        <v>684</v>
      </c>
      <c r="R950" s="569" t="s">
        <v>684</v>
      </c>
      <c r="S950" s="569" t="s">
        <v>684</v>
      </c>
      <c r="T950" s="569" t="s">
        <v>684</v>
      </c>
      <c r="U950" s="569" t="s">
        <v>684</v>
      </c>
      <c r="V950" s="573" t="s">
        <v>684</v>
      </c>
      <c r="W950" s="573" t="s">
        <v>684</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21"/>
        <v>4</v>
      </c>
      <c r="D951" s="408"/>
      <c r="E951" s="465">
        <v>16</v>
      </c>
      <c r="F951" s="459" t="b">
        <f t="shared" ref="F951:F982" si="322">COUNTIFS($L951:$W951,"-")&lt;&gt;COUNTA($L951:$W951)</f>
        <v>1</v>
      </c>
      <c r="G951" s="408"/>
      <c r="H951" s="565" t="s">
        <v>711</v>
      </c>
      <c r="I951" s="565"/>
      <c r="J951" s="547" t="s">
        <v>683</v>
      </c>
      <c r="K951" s="566" t="str">
        <f t="shared" si="318"/>
        <v>-</v>
      </c>
      <c r="L951" s="567" t="s">
        <v>684</v>
      </c>
      <c r="M951" s="567" t="s">
        <v>684</v>
      </c>
      <c r="N951" s="567" t="s">
        <v>684</v>
      </c>
      <c r="O951" s="567" t="s">
        <v>684</v>
      </c>
      <c r="P951" s="567" t="s">
        <v>684</v>
      </c>
      <c r="Q951" s="567" t="s">
        <v>684</v>
      </c>
      <c r="R951" s="567" t="s">
        <v>684</v>
      </c>
      <c r="S951" s="567" t="s">
        <v>684</v>
      </c>
      <c r="T951" s="567" t="s">
        <v>684</v>
      </c>
      <c r="U951" s="567" t="s">
        <v>684</v>
      </c>
      <c r="V951" s="567" t="s">
        <v>684</v>
      </c>
      <c r="W951" s="567" t="s">
        <v>684</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21"/>
        <v>4</v>
      </c>
      <c r="D952" s="408"/>
      <c r="E952" s="568">
        <f>E951</f>
        <v>16</v>
      </c>
      <c r="F952" s="459" t="b">
        <f t="shared" si="322"/>
        <v>1</v>
      </c>
      <c r="G952" s="408"/>
      <c r="H952" s="1194"/>
      <c r="I952" s="1195"/>
      <c r="J952" s="569" t="s">
        <v>686</v>
      </c>
      <c r="K952" s="570" t="str">
        <f t="shared" ref="K952:K994" si="323">IF(L952&lt;0,"-",IFERROR(DATE(2019,1,($L952)*7+1),"-"))</f>
        <v>-</v>
      </c>
      <c r="L952" s="571" t="s">
        <v>684</v>
      </c>
      <c r="M952" s="571" t="s">
        <v>684</v>
      </c>
      <c r="N952" s="571" t="s">
        <v>684</v>
      </c>
      <c r="O952" s="571" t="s">
        <v>684</v>
      </c>
      <c r="P952" s="571" t="s">
        <v>684</v>
      </c>
      <c r="Q952" s="571" t="s">
        <v>684</v>
      </c>
      <c r="R952" s="455">
        <v>0</v>
      </c>
      <c r="S952" s="455" t="b">
        <v>1</v>
      </c>
      <c r="T952" s="571" t="s">
        <v>684</v>
      </c>
      <c r="U952" s="571" t="s">
        <v>684</v>
      </c>
      <c r="V952" s="571" t="s">
        <v>684</v>
      </c>
      <c r="W952" s="571" t="s">
        <v>684</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21"/>
        <v>4</v>
      </c>
      <c r="D953" s="408"/>
      <c r="E953" s="568">
        <f>E952</f>
        <v>16</v>
      </c>
      <c r="F953" s="459" t="b">
        <f t="shared" si="322"/>
        <v>1</v>
      </c>
      <c r="G953" s="408"/>
      <c r="H953" s="1196"/>
      <c r="I953" s="1197"/>
      <c r="J953" s="569" t="s">
        <v>687</v>
      </c>
      <c r="K953" s="570" t="str">
        <f t="shared" si="323"/>
        <v>-</v>
      </c>
      <c r="L953" s="571" t="s">
        <v>688</v>
      </c>
      <c r="M953" s="571" t="s">
        <v>688</v>
      </c>
      <c r="N953" s="571" t="s">
        <v>688</v>
      </c>
      <c r="O953" s="571" t="s">
        <v>688</v>
      </c>
      <c r="P953" s="571" t="s">
        <v>688</v>
      </c>
      <c r="Q953" s="571" t="s">
        <v>688</v>
      </c>
      <c r="R953" s="571" t="s">
        <v>688</v>
      </c>
      <c r="S953" s="571" t="s">
        <v>688</v>
      </c>
      <c r="T953" s="571" t="s">
        <v>688</v>
      </c>
      <c r="U953" s="571" t="s">
        <v>688</v>
      </c>
      <c r="V953" s="571" t="s">
        <v>688</v>
      </c>
      <c r="W953" s="571" t="s">
        <v>688</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21"/>
        <v>4</v>
      </c>
      <c r="D954" s="408"/>
      <c r="E954" s="568">
        <f>E953</f>
        <v>16</v>
      </c>
      <c r="F954" s="459" t="b">
        <f t="shared" si="322"/>
        <v>1</v>
      </c>
      <c r="G954" s="408"/>
      <c r="H954" s="1198"/>
      <c r="I954" s="1199"/>
      <c r="J954" s="555" t="s">
        <v>689</v>
      </c>
      <c r="K954" s="572" t="str">
        <f t="shared" si="323"/>
        <v>-</v>
      </c>
      <c r="L954" s="569" t="s">
        <v>684</v>
      </c>
      <c r="M954" s="569" t="s">
        <v>684</v>
      </c>
      <c r="N954" s="569" t="s">
        <v>684</v>
      </c>
      <c r="O954" s="569" t="s">
        <v>684</v>
      </c>
      <c r="P954" s="569" t="s">
        <v>684</v>
      </c>
      <c r="Q954" s="569" t="s">
        <v>684</v>
      </c>
      <c r="R954" s="569" t="s">
        <v>684</v>
      </c>
      <c r="S954" s="569" t="s">
        <v>684</v>
      </c>
      <c r="T954" s="569" t="s">
        <v>684</v>
      </c>
      <c r="U954" s="569" t="s">
        <v>684</v>
      </c>
      <c r="V954" s="573" t="s">
        <v>684</v>
      </c>
      <c r="W954" s="573" t="s">
        <v>684</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24">INT($C$875)+3</f>
        <v>4</v>
      </c>
      <c r="D955" s="408"/>
      <c r="E955" s="465">
        <v>17</v>
      </c>
      <c r="F955" s="459" t="b">
        <f t="shared" si="322"/>
        <v>1</v>
      </c>
      <c r="G955" s="408"/>
      <c r="H955" s="565" t="s">
        <v>712</v>
      </c>
      <c r="I955" s="565"/>
      <c r="J955" s="547" t="s">
        <v>683</v>
      </c>
      <c r="K955" s="566" t="str">
        <f t="shared" si="323"/>
        <v>-</v>
      </c>
      <c r="L955" s="567" t="s">
        <v>684</v>
      </c>
      <c r="M955" s="574">
        <v>42</v>
      </c>
      <c r="N955" s="567" t="s">
        <v>684</v>
      </c>
      <c r="O955" s="567" t="s">
        <v>684</v>
      </c>
      <c r="P955" s="567" t="s">
        <v>684</v>
      </c>
      <c r="Q955" s="567" t="s">
        <v>684</v>
      </c>
      <c r="R955" s="567" t="s">
        <v>684</v>
      </c>
      <c r="S955" s="567" t="s">
        <v>684</v>
      </c>
      <c r="T955" s="567" t="s">
        <v>684</v>
      </c>
      <c r="U955" s="567" t="s">
        <v>684</v>
      </c>
      <c r="V955" s="567" t="s">
        <v>684</v>
      </c>
      <c r="W955" s="567" t="s">
        <v>684</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24"/>
        <v>4</v>
      </c>
      <c r="D956" s="408"/>
      <c r="E956" s="568">
        <f>E955</f>
        <v>17</v>
      </c>
      <c r="F956" s="459" t="b">
        <f t="shared" si="322"/>
        <v>1</v>
      </c>
      <c r="G956" s="408"/>
      <c r="H956" s="1194" t="s">
        <v>713</v>
      </c>
      <c r="I956" s="1195"/>
      <c r="J956" s="569" t="s">
        <v>686</v>
      </c>
      <c r="K956" s="570" t="str">
        <f t="shared" si="323"/>
        <v>-</v>
      </c>
      <c r="L956" s="571" t="s">
        <v>684</v>
      </c>
      <c r="M956" s="571" t="s">
        <v>684</v>
      </c>
      <c r="N956" s="571" t="s">
        <v>684</v>
      </c>
      <c r="O956" s="571" t="s">
        <v>684</v>
      </c>
      <c r="P956" s="571" t="s">
        <v>684</v>
      </c>
      <c r="Q956" s="571" t="s">
        <v>684</v>
      </c>
      <c r="R956" s="455">
        <v>0</v>
      </c>
      <c r="S956" s="571" t="s">
        <v>684</v>
      </c>
      <c r="T956" s="571" t="s">
        <v>684</v>
      </c>
      <c r="U956" s="571" t="s">
        <v>684</v>
      </c>
      <c r="V956" s="571" t="s">
        <v>684</v>
      </c>
      <c r="W956" s="571" t="s">
        <v>684</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24"/>
        <v>4</v>
      </c>
      <c r="D957" s="408"/>
      <c r="E957" s="568">
        <f>E956</f>
        <v>17</v>
      </c>
      <c r="F957" s="459" t="b">
        <f t="shared" si="322"/>
        <v>1</v>
      </c>
      <c r="G957" s="408"/>
      <c r="H957" s="1196"/>
      <c r="I957" s="1197"/>
      <c r="J957" s="569" t="s">
        <v>687</v>
      </c>
      <c r="K957" s="570" t="str">
        <f t="shared" si="323"/>
        <v>-</v>
      </c>
      <c r="L957" s="571" t="s">
        <v>688</v>
      </c>
      <c r="M957" s="571" t="s">
        <v>688</v>
      </c>
      <c r="N957" s="571" t="s">
        <v>688</v>
      </c>
      <c r="O957" s="571" t="s">
        <v>688</v>
      </c>
      <c r="P957" s="571" t="s">
        <v>688</v>
      </c>
      <c r="Q957" s="571" t="s">
        <v>688</v>
      </c>
      <c r="R957" s="571" t="s">
        <v>688</v>
      </c>
      <c r="S957" s="571" t="s">
        <v>688</v>
      </c>
      <c r="T957" s="571" t="s">
        <v>688</v>
      </c>
      <c r="U957" s="571" t="s">
        <v>688</v>
      </c>
      <c r="V957" s="571" t="s">
        <v>688</v>
      </c>
      <c r="W957" s="571" t="s">
        <v>688</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24"/>
        <v>4</v>
      </c>
      <c r="D958" s="408"/>
      <c r="E958" s="568">
        <f>E957</f>
        <v>17</v>
      </c>
      <c r="F958" s="459" t="b">
        <f t="shared" si="322"/>
        <v>1</v>
      </c>
      <c r="G958" s="408"/>
      <c r="H958" s="1198"/>
      <c r="I958" s="1199"/>
      <c r="J958" s="555" t="s">
        <v>689</v>
      </c>
      <c r="K958" s="572" t="str">
        <f t="shared" si="323"/>
        <v>-</v>
      </c>
      <c r="L958" s="569" t="s">
        <v>684</v>
      </c>
      <c r="M958" s="569" t="s">
        <v>684</v>
      </c>
      <c r="N958" s="569" t="s">
        <v>684</v>
      </c>
      <c r="O958" s="569" t="s">
        <v>684</v>
      </c>
      <c r="P958" s="569" t="s">
        <v>684</v>
      </c>
      <c r="Q958" s="569" t="s">
        <v>684</v>
      </c>
      <c r="R958" s="569" t="s">
        <v>684</v>
      </c>
      <c r="S958" s="569" t="s">
        <v>684</v>
      </c>
      <c r="T958" s="569" t="s">
        <v>684</v>
      </c>
      <c r="U958" s="569" t="s">
        <v>684</v>
      </c>
      <c r="V958" s="573" t="s">
        <v>684</v>
      </c>
      <c r="W958" s="573" t="s">
        <v>684</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24"/>
        <v>4</v>
      </c>
      <c r="D959" s="408"/>
      <c r="E959" s="465">
        <v>18</v>
      </c>
      <c r="F959" s="459" t="b">
        <f t="shared" si="322"/>
        <v>1</v>
      </c>
      <c r="G959" s="408"/>
      <c r="H959" s="565" t="s">
        <v>714</v>
      </c>
      <c r="I959" s="565"/>
      <c r="J959" s="547" t="s">
        <v>683</v>
      </c>
      <c r="K959" s="566" t="str">
        <f t="shared" si="323"/>
        <v>-</v>
      </c>
      <c r="L959" s="567" t="s">
        <v>684</v>
      </c>
      <c r="M959" s="567" t="s">
        <v>684</v>
      </c>
      <c r="N959" s="567" t="s">
        <v>684</v>
      </c>
      <c r="O959" s="567" t="s">
        <v>684</v>
      </c>
      <c r="P959" s="567" t="s">
        <v>684</v>
      </c>
      <c r="Q959" s="567" t="s">
        <v>684</v>
      </c>
      <c r="R959" s="567" t="s">
        <v>684</v>
      </c>
      <c r="S959" s="567" t="s">
        <v>684</v>
      </c>
      <c r="T959" s="567" t="s">
        <v>684</v>
      </c>
      <c r="U959" s="567" t="s">
        <v>684</v>
      </c>
      <c r="V959" s="567" t="s">
        <v>684</v>
      </c>
      <c r="W959" s="567" t="s">
        <v>684</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24"/>
        <v>4</v>
      </c>
      <c r="D960" s="408"/>
      <c r="E960" s="568">
        <f>E959</f>
        <v>18</v>
      </c>
      <c r="F960" s="459" t="b">
        <f t="shared" si="322"/>
        <v>1</v>
      </c>
      <c r="G960" s="408"/>
      <c r="H960" s="1194" t="s">
        <v>715</v>
      </c>
      <c r="I960" s="1195"/>
      <c r="J960" s="569" t="s">
        <v>686</v>
      </c>
      <c r="K960" s="570" t="str">
        <f t="shared" si="323"/>
        <v>-</v>
      </c>
      <c r="L960" s="571" t="s">
        <v>684</v>
      </c>
      <c r="M960" s="571" t="s">
        <v>684</v>
      </c>
      <c r="N960" s="571" t="s">
        <v>684</v>
      </c>
      <c r="O960" s="455">
        <v>1</v>
      </c>
      <c r="P960" s="571" t="s">
        <v>684</v>
      </c>
      <c r="Q960" s="571" t="s">
        <v>684</v>
      </c>
      <c r="R960" s="571" t="s">
        <v>684</v>
      </c>
      <c r="S960" s="571" t="s">
        <v>684</v>
      </c>
      <c r="T960" s="571" t="s">
        <v>684</v>
      </c>
      <c r="U960" s="571" t="s">
        <v>684</v>
      </c>
      <c r="V960" s="571" t="s">
        <v>684</v>
      </c>
      <c r="W960" s="571" t="s">
        <v>684</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24"/>
        <v>4</v>
      </c>
      <c r="D961" s="408"/>
      <c r="E961" s="568">
        <f>E960</f>
        <v>18</v>
      </c>
      <c r="F961" s="459" t="b">
        <f t="shared" si="322"/>
        <v>1</v>
      </c>
      <c r="G961" s="408"/>
      <c r="H961" s="1196"/>
      <c r="I961" s="1197"/>
      <c r="J961" s="569" t="s">
        <v>687</v>
      </c>
      <c r="K961" s="570" t="str">
        <f t="shared" si="323"/>
        <v>-</v>
      </c>
      <c r="L961" s="571" t="s">
        <v>688</v>
      </c>
      <c r="M961" s="455">
        <v>38</v>
      </c>
      <c r="N961" s="571" t="s">
        <v>688</v>
      </c>
      <c r="O961" s="571" t="s">
        <v>688</v>
      </c>
      <c r="P961" s="571" t="s">
        <v>688</v>
      </c>
      <c r="Q961" s="571" t="s">
        <v>688</v>
      </c>
      <c r="R961" s="571" t="s">
        <v>688</v>
      </c>
      <c r="S961" s="571" t="s">
        <v>688</v>
      </c>
      <c r="T961" s="571" t="s">
        <v>688</v>
      </c>
      <c r="U961" s="571" t="s">
        <v>688</v>
      </c>
      <c r="V961" s="571" t="s">
        <v>688</v>
      </c>
      <c r="W961" s="571" t="s">
        <v>688</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24"/>
        <v>4</v>
      </c>
      <c r="D962" s="408"/>
      <c r="E962" s="568">
        <f>E961</f>
        <v>18</v>
      </c>
      <c r="F962" s="459" t="b">
        <f t="shared" si="322"/>
        <v>1</v>
      </c>
      <c r="G962" s="408"/>
      <c r="H962" s="1198"/>
      <c r="I962" s="1199"/>
      <c r="J962" s="555" t="s">
        <v>689</v>
      </c>
      <c r="K962" s="572" t="str">
        <f t="shared" si="323"/>
        <v>-</v>
      </c>
      <c r="L962" s="569" t="s">
        <v>684</v>
      </c>
      <c r="M962" s="569" t="s">
        <v>684</v>
      </c>
      <c r="N962" s="569" t="s">
        <v>684</v>
      </c>
      <c r="O962" s="569" t="s">
        <v>684</v>
      </c>
      <c r="P962" s="569" t="s">
        <v>684</v>
      </c>
      <c r="Q962" s="569" t="s">
        <v>684</v>
      </c>
      <c r="R962" s="569" t="s">
        <v>684</v>
      </c>
      <c r="S962" s="569" t="s">
        <v>684</v>
      </c>
      <c r="T962" s="569" t="s">
        <v>684</v>
      </c>
      <c r="U962" s="569" t="s">
        <v>684</v>
      </c>
      <c r="V962" s="573" t="s">
        <v>684</v>
      </c>
      <c r="W962" s="573" t="s">
        <v>684</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24"/>
        <v>4</v>
      </c>
      <c r="D963" s="408"/>
      <c r="E963" s="465">
        <v>19</v>
      </c>
      <c r="F963" s="459" t="b">
        <f t="shared" si="322"/>
        <v>1</v>
      </c>
      <c r="G963" s="408"/>
      <c r="H963" s="565" t="s">
        <v>716</v>
      </c>
      <c r="I963" s="565"/>
      <c r="J963" s="547" t="s">
        <v>683</v>
      </c>
      <c r="K963" s="566" t="str">
        <f t="shared" si="323"/>
        <v>-</v>
      </c>
      <c r="L963" s="567" t="s">
        <v>684</v>
      </c>
      <c r="M963" s="567" t="s">
        <v>684</v>
      </c>
      <c r="N963" s="567" t="s">
        <v>684</v>
      </c>
      <c r="O963" s="567" t="s">
        <v>684</v>
      </c>
      <c r="P963" s="567" t="s">
        <v>684</v>
      </c>
      <c r="Q963" s="567" t="s">
        <v>684</v>
      </c>
      <c r="R963" s="567" t="s">
        <v>684</v>
      </c>
      <c r="S963" s="567" t="s">
        <v>684</v>
      </c>
      <c r="T963" s="567" t="s">
        <v>684</v>
      </c>
      <c r="U963" s="567" t="s">
        <v>684</v>
      </c>
      <c r="V963" s="567" t="s">
        <v>684</v>
      </c>
      <c r="W963" s="567" t="s">
        <v>684</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24"/>
        <v>4</v>
      </c>
      <c r="D964" s="408"/>
      <c r="E964" s="568">
        <f>E963</f>
        <v>19</v>
      </c>
      <c r="F964" s="459" t="b">
        <f t="shared" si="322"/>
        <v>1</v>
      </c>
      <c r="G964" s="408"/>
      <c r="H964" s="1194" t="s">
        <v>717</v>
      </c>
      <c r="I964" s="1195"/>
      <c r="J964" s="569" t="s">
        <v>686</v>
      </c>
      <c r="K964" s="570">
        <f t="shared" si="323"/>
        <v>43543</v>
      </c>
      <c r="L964" s="455">
        <v>11</v>
      </c>
      <c r="M964" s="571" t="s">
        <v>684</v>
      </c>
      <c r="N964" s="571" t="s">
        <v>684</v>
      </c>
      <c r="O964" s="571" t="s">
        <v>684</v>
      </c>
      <c r="P964" s="571" t="s">
        <v>684</v>
      </c>
      <c r="Q964" s="571" t="s">
        <v>684</v>
      </c>
      <c r="R964" s="571" t="s">
        <v>684</v>
      </c>
      <c r="S964" s="571" t="s">
        <v>684</v>
      </c>
      <c r="T964" s="571" t="s">
        <v>684</v>
      </c>
      <c r="U964" s="571" t="s">
        <v>684</v>
      </c>
      <c r="V964" s="571" t="s">
        <v>684</v>
      </c>
      <c r="W964" s="571" t="s">
        <v>684</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24"/>
        <v>4</v>
      </c>
      <c r="D965" s="408"/>
      <c r="E965" s="568">
        <f>E964</f>
        <v>19</v>
      </c>
      <c r="F965" s="459" t="b">
        <f t="shared" si="322"/>
        <v>1</v>
      </c>
      <c r="G965" s="408"/>
      <c r="H965" s="1196"/>
      <c r="I965" s="1197"/>
      <c r="J965" s="569" t="s">
        <v>687</v>
      </c>
      <c r="K965" s="570" t="str">
        <f t="shared" si="323"/>
        <v>-</v>
      </c>
      <c r="L965" s="571" t="s">
        <v>688</v>
      </c>
      <c r="M965" s="571" t="s">
        <v>688</v>
      </c>
      <c r="N965" s="455">
        <v>20</v>
      </c>
      <c r="O965" s="455">
        <v>3</v>
      </c>
      <c r="P965" s="571" t="s">
        <v>688</v>
      </c>
      <c r="Q965" s="571" t="s">
        <v>688</v>
      </c>
      <c r="R965" s="571" t="s">
        <v>688</v>
      </c>
      <c r="S965" s="571" t="s">
        <v>688</v>
      </c>
      <c r="T965" s="571" t="s">
        <v>688</v>
      </c>
      <c r="U965" s="571" t="s">
        <v>688</v>
      </c>
      <c r="V965" s="571" t="s">
        <v>688</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24"/>
        <v>4</v>
      </c>
      <c r="D966" s="408"/>
      <c r="E966" s="568">
        <f>E965</f>
        <v>19</v>
      </c>
      <c r="F966" s="459" t="b">
        <f t="shared" si="322"/>
        <v>1</v>
      </c>
      <c r="G966" s="408"/>
      <c r="H966" s="1198"/>
      <c r="I966" s="1199"/>
      <c r="J966" s="555" t="s">
        <v>689</v>
      </c>
      <c r="K966" s="572" t="str">
        <f t="shared" si="323"/>
        <v>-</v>
      </c>
      <c r="L966" s="569" t="s">
        <v>684</v>
      </c>
      <c r="M966" s="569" t="s">
        <v>684</v>
      </c>
      <c r="N966" s="569" t="s">
        <v>684</v>
      </c>
      <c r="O966" s="569" t="s">
        <v>684</v>
      </c>
      <c r="P966" s="569" t="s">
        <v>684</v>
      </c>
      <c r="Q966" s="569" t="s">
        <v>684</v>
      </c>
      <c r="R966" s="569" t="s">
        <v>684</v>
      </c>
      <c r="S966" s="569" t="s">
        <v>684</v>
      </c>
      <c r="T966" s="569" t="s">
        <v>684</v>
      </c>
      <c r="U966" s="569" t="s">
        <v>684</v>
      </c>
      <c r="V966" s="573" t="s">
        <v>684</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24"/>
        <v>4</v>
      </c>
      <c r="D967" s="408"/>
      <c r="E967" s="465">
        <v>20</v>
      </c>
      <c r="F967" s="459" t="b">
        <f t="shared" si="322"/>
        <v>1</v>
      </c>
      <c r="G967" s="408"/>
      <c r="H967" s="565" t="s">
        <v>718</v>
      </c>
      <c r="I967" s="565"/>
      <c r="J967" s="547" t="s">
        <v>683</v>
      </c>
      <c r="K967" s="566" t="str">
        <f t="shared" si="323"/>
        <v>-</v>
      </c>
      <c r="L967" s="567" t="s">
        <v>684</v>
      </c>
      <c r="M967" s="567" t="s">
        <v>684</v>
      </c>
      <c r="N967" s="567" t="s">
        <v>684</v>
      </c>
      <c r="O967" s="567" t="s">
        <v>684</v>
      </c>
      <c r="P967" s="567" t="s">
        <v>684</v>
      </c>
      <c r="Q967" s="567" t="s">
        <v>684</v>
      </c>
      <c r="R967" s="567" t="s">
        <v>684</v>
      </c>
      <c r="S967" s="567" t="s">
        <v>684</v>
      </c>
      <c r="T967" s="567" t="s">
        <v>684</v>
      </c>
      <c r="U967" s="567" t="s">
        <v>684</v>
      </c>
      <c r="V967" s="567" t="s">
        <v>684</v>
      </c>
      <c r="W967" s="567" t="s">
        <v>684</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24"/>
        <v>4</v>
      </c>
      <c r="D968" s="408"/>
      <c r="E968" s="568">
        <f>E967</f>
        <v>20</v>
      </c>
      <c r="F968" s="459" t="b">
        <f t="shared" si="322"/>
        <v>1</v>
      </c>
      <c r="G968" s="408"/>
      <c r="H968" s="1194" t="s">
        <v>719</v>
      </c>
      <c r="I968" s="1195"/>
      <c r="J968" s="569" t="s">
        <v>686</v>
      </c>
      <c r="K968" s="570">
        <f t="shared" si="323"/>
        <v>43718</v>
      </c>
      <c r="L968" s="455">
        <v>36</v>
      </c>
      <c r="M968" s="571" t="s">
        <v>684</v>
      </c>
      <c r="N968" s="571" t="s">
        <v>684</v>
      </c>
      <c r="O968" s="571" t="s">
        <v>684</v>
      </c>
      <c r="P968" s="571" t="s">
        <v>684</v>
      </c>
      <c r="Q968" s="571" t="s">
        <v>684</v>
      </c>
      <c r="R968" s="571" t="s">
        <v>684</v>
      </c>
      <c r="S968" s="571" t="s">
        <v>684</v>
      </c>
      <c r="T968" s="571" t="s">
        <v>684</v>
      </c>
      <c r="U968" s="571" t="s">
        <v>684</v>
      </c>
      <c r="V968" s="571" t="s">
        <v>684</v>
      </c>
      <c r="W968" s="571" t="s">
        <v>684</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24"/>
        <v>4</v>
      </c>
      <c r="D969" s="408"/>
      <c r="E969" s="568">
        <f>E968</f>
        <v>20</v>
      </c>
      <c r="F969" s="459" t="b">
        <f t="shared" si="322"/>
        <v>1</v>
      </c>
      <c r="G969" s="408"/>
      <c r="H969" s="1196"/>
      <c r="I969" s="1197"/>
      <c r="J969" s="569" t="s">
        <v>687</v>
      </c>
      <c r="K969" s="570" t="str">
        <f t="shared" si="323"/>
        <v>-</v>
      </c>
      <c r="L969" s="571" t="s">
        <v>688</v>
      </c>
      <c r="M969" s="571" t="s">
        <v>688</v>
      </c>
      <c r="N969" s="455">
        <v>20</v>
      </c>
      <c r="O969" s="455">
        <v>6</v>
      </c>
      <c r="P969" s="571" t="s">
        <v>688</v>
      </c>
      <c r="Q969" s="571" t="s">
        <v>688</v>
      </c>
      <c r="R969" s="571" t="s">
        <v>688</v>
      </c>
      <c r="S969" s="571" t="s">
        <v>688</v>
      </c>
      <c r="T969" s="571" t="s">
        <v>688</v>
      </c>
      <c r="U969" s="571" t="s">
        <v>688</v>
      </c>
      <c r="V969" s="571" t="s">
        <v>688</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24"/>
        <v>4</v>
      </c>
      <c r="D970" s="408"/>
      <c r="E970" s="568">
        <f>E969</f>
        <v>20</v>
      </c>
      <c r="F970" s="459" t="b">
        <f t="shared" si="322"/>
        <v>1</v>
      </c>
      <c r="G970" s="408"/>
      <c r="H970" s="1198"/>
      <c r="I970" s="1199"/>
      <c r="J970" s="555" t="s">
        <v>689</v>
      </c>
      <c r="K970" s="572" t="str">
        <f t="shared" si="323"/>
        <v>-</v>
      </c>
      <c r="L970" s="569" t="s">
        <v>684</v>
      </c>
      <c r="M970" s="569" t="s">
        <v>684</v>
      </c>
      <c r="N970" s="569" t="s">
        <v>684</v>
      </c>
      <c r="O970" s="569" t="s">
        <v>684</v>
      </c>
      <c r="P970" s="569" t="s">
        <v>684</v>
      </c>
      <c r="Q970" s="569" t="s">
        <v>684</v>
      </c>
      <c r="R970" s="569" t="s">
        <v>684</v>
      </c>
      <c r="S970" s="569" t="s">
        <v>684</v>
      </c>
      <c r="T970" s="569" t="s">
        <v>684</v>
      </c>
      <c r="U970" s="569" t="s">
        <v>684</v>
      </c>
      <c r="V970" s="573" t="s">
        <v>684</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24"/>
        <v>4</v>
      </c>
      <c r="D971" s="408"/>
      <c r="E971" s="465">
        <v>21</v>
      </c>
      <c r="F971" s="459" t="b">
        <f t="shared" si="322"/>
        <v>1</v>
      </c>
      <c r="G971" s="408"/>
      <c r="H971" s="565" t="s">
        <v>720</v>
      </c>
      <c r="I971" s="565"/>
      <c r="J971" s="547" t="s">
        <v>683</v>
      </c>
      <c r="K971" s="566" t="str">
        <f t="shared" si="323"/>
        <v>-</v>
      </c>
      <c r="L971" s="567" t="s">
        <v>684</v>
      </c>
      <c r="M971" s="567" t="s">
        <v>684</v>
      </c>
      <c r="N971" s="567" t="s">
        <v>684</v>
      </c>
      <c r="O971" s="567" t="s">
        <v>684</v>
      </c>
      <c r="P971" s="567" t="s">
        <v>684</v>
      </c>
      <c r="Q971" s="567" t="s">
        <v>684</v>
      </c>
      <c r="R971" s="567" t="s">
        <v>684</v>
      </c>
      <c r="S971" s="567" t="s">
        <v>684</v>
      </c>
      <c r="T971" s="567" t="s">
        <v>684</v>
      </c>
      <c r="U971" s="567" t="s">
        <v>684</v>
      </c>
      <c r="V971" s="567" t="s">
        <v>684</v>
      </c>
      <c r="W971" s="567" t="s">
        <v>684</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24"/>
        <v>4</v>
      </c>
      <c r="D972" s="408"/>
      <c r="E972" s="568">
        <f>E971</f>
        <v>21</v>
      </c>
      <c r="F972" s="459" t="b">
        <f t="shared" si="322"/>
        <v>1</v>
      </c>
      <c r="G972" s="408"/>
      <c r="H972" s="1194" t="s">
        <v>721</v>
      </c>
      <c r="I972" s="1195"/>
      <c r="J972" s="569" t="s">
        <v>686</v>
      </c>
      <c r="K972" s="570">
        <f t="shared" si="323"/>
        <v>43760</v>
      </c>
      <c r="L972" s="455">
        <v>42</v>
      </c>
      <c r="M972" s="571" t="s">
        <v>684</v>
      </c>
      <c r="N972" s="571" t="s">
        <v>684</v>
      </c>
      <c r="O972" s="571" t="s">
        <v>684</v>
      </c>
      <c r="P972" s="571" t="s">
        <v>684</v>
      </c>
      <c r="Q972" s="571" t="s">
        <v>684</v>
      </c>
      <c r="R972" s="571" t="s">
        <v>684</v>
      </c>
      <c r="S972" s="571" t="s">
        <v>684</v>
      </c>
      <c r="T972" s="571" t="s">
        <v>684</v>
      </c>
      <c r="U972" s="571" t="s">
        <v>684</v>
      </c>
      <c r="V972" s="571" t="s">
        <v>684</v>
      </c>
      <c r="W972" s="571" t="s">
        <v>684</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24"/>
        <v>4</v>
      </c>
      <c r="D973" s="408"/>
      <c r="E973" s="568">
        <f>E972</f>
        <v>21</v>
      </c>
      <c r="F973" s="459" t="b">
        <f t="shared" si="322"/>
        <v>1</v>
      </c>
      <c r="G973" s="408"/>
      <c r="H973" s="1196"/>
      <c r="I973" s="1197"/>
      <c r="J973" s="569" t="s">
        <v>687</v>
      </c>
      <c r="K973" s="570" t="str">
        <f t="shared" si="323"/>
        <v>-</v>
      </c>
      <c r="L973" s="571" t="s">
        <v>688</v>
      </c>
      <c r="M973" s="571" t="s">
        <v>688</v>
      </c>
      <c r="N973" s="455">
        <v>28</v>
      </c>
      <c r="O973" s="455">
        <v>3</v>
      </c>
      <c r="P973" s="571" t="s">
        <v>688</v>
      </c>
      <c r="Q973" s="571" t="s">
        <v>688</v>
      </c>
      <c r="R973" s="571" t="s">
        <v>688</v>
      </c>
      <c r="S973" s="571" t="s">
        <v>688</v>
      </c>
      <c r="T973" s="571" t="s">
        <v>688</v>
      </c>
      <c r="U973" s="571" t="s">
        <v>688</v>
      </c>
      <c r="V973" s="571" t="s">
        <v>688</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24"/>
        <v>4</v>
      </c>
      <c r="D974" s="408"/>
      <c r="E974" s="568">
        <f>E973</f>
        <v>21</v>
      </c>
      <c r="F974" s="459" t="b">
        <f t="shared" si="322"/>
        <v>1</v>
      </c>
      <c r="G974" s="408"/>
      <c r="H974" s="1198"/>
      <c r="I974" s="1199"/>
      <c r="J974" s="555" t="s">
        <v>689</v>
      </c>
      <c r="K974" s="572" t="str">
        <f t="shared" si="323"/>
        <v>-</v>
      </c>
      <c r="L974" s="569" t="s">
        <v>684</v>
      </c>
      <c r="M974" s="569" t="s">
        <v>684</v>
      </c>
      <c r="N974" s="569" t="s">
        <v>684</v>
      </c>
      <c r="O974" s="569" t="s">
        <v>684</v>
      </c>
      <c r="P974" s="569" t="s">
        <v>684</v>
      </c>
      <c r="Q974" s="569" t="s">
        <v>684</v>
      </c>
      <c r="R974" s="569" t="s">
        <v>684</v>
      </c>
      <c r="S974" s="569" t="s">
        <v>684</v>
      </c>
      <c r="T974" s="569" t="s">
        <v>684</v>
      </c>
      <c r="U974" s="569" t="s">
        <v>684</v>
      </c>
      <c r="V974" s="573" t="s">
        <v>684</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24"/>
        <v>4</v>
      </c>
      <c r="D975" s="408"/>
      <c r="E975" s="465">
        <v>22</v>
      </c>
      <c r="F975" s="459" t="b">
        <f t="shared" si="322"/>
        <v>1</v>
      </c>
      <c r="G975" s="408"/>
      <c r="H975" s="565" t="s">
        <v>722</v>
      </c>
      <c r="I975" s="565"/>
      <c r="J975" s="547" t="s">
        <v>683</v>
      </c>
      <c r="K975" s="566" t="str">
        <f t="shared" si="323"/>
        <v>-</v>
      </c>
      <c r="L975" s="567" t="s">
        <v>684</v>
      </c>
      <c r="M975" s="567" t="s">
        <v>684</v>
      </c>
      <c r="N975" s="567" t="s">
        <v>684</v>
      </c>
      <c r="O975" s="567" t="s">
        <v>684</v>
      </c>
      <c r="P975" s="567" t="s">
        <v>684</v>
      </c>
      <c r="Q975" s="567" t="s">
        <v>684</v>
      </c>
      <c r="R975" s="567" t="s">
        <v>684</v>
      </c>
      <c r="S975" s="567" t="s">
        <v>684</v>
      </c>
      <c r="T975" s="567" t="s">
        <v>684</v>
      </c>
      <c r="U975" s="567" t="s">
        <v>684</v>
      </c>
      <c r="V975" s="567" t="s">
        <v>684</v>
      </c>
      <c r="W975" s="567" t="s">
        <v>684</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24"/>
        <v>4</v>
      </c>
      <c r="D976" s="408"/>
      <c r="E976" s="568">
        <f>E975</f>
        <v>22</v>
      </c>
      <c r="F976" s="459" t="b">
        <f t="shared" si="322"/>
        <v>1</v>
      </c>
      <c r="G976" s="408"/>
      <c r="H976" s="1194" t="s">
        <v>723</v>
      </c>
      <c r="I976" s="1195"/>
      <c r="J976" s="569" t="s">
        <v>686</v>
      </c>
      <c r="K976" s="570" t="str">
        <f t="shared" si="323"/>
        <v>-</v>
      </c>
      <c r="L976" s="571" t="s">
        <v>684</v>
      </c>
      <c r="M976" s="571" t="s">
        <v>684</v>
      </c>
      <c r="N976" s="455">
        <v>0</v>
      </c>
      <c r="O976" s="571" t="s">
        <v>684</v>
      </c>
      <c r="P976" s="571" t="s">
        <v>684</v>
      </c>
      <c r="Q976" s="571" t="s">
        <v>684</v>
      </c>
      <c r="R976" s="571" t="s">
        <v>684</v>
      </c>
      <c r="S976" s="571" t="s">
        <v>684</v>
      </c>
      <c r="T976" s="571" t="s">
        <v>684</v>
      </c>
      <c r="U976" s="571" t="s">
        <v>684</v>
      </c>
      <c r="V976" s="571" t="s">
        <v>684</v>
      </c>
      <c r="W976" s="571" t="s">
        <v>684</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24"/>
        <v>4</v>
      </c>
      <c r="D977" s="408"/>
      <c r="E977" s="568">
        <f>E976</f>
        <v>22</v>
      </c>
      <c r="F977" s="459" t="b">
        <f t="shared" si="322"/>
        <v>1</v>
      </c>
      <c r="G977" s="408"/>
      <c r="H977" s="1196"/>
      <c r="I977" s="1197"/>
      <c r="J977" s="569" t="s">
        <v>687</v>
      </c>
      <c r="K977" s="570" t="str">
        <f t="shared" si="323"/>
        <v>-</v>
      </c>
      <c r="L977" s="571" t="s">
        <v>688</v>
      </c>
      <c r="M977" s="571" t="s">
        <v>688</v>
      </c>
      <c r="N977" s="571" t="s">
        <v>688</v>
      </c>
      <c r="O977" s="571" t="s">
        <v>688</v>
      </c>
      <c r="P977" s="571" t="s">
        <v>688</v>
      </c>
      <c r="Q977" s="571" t="s">
        <v>688</v>
      </c>
      <c r="R977" s="571" t="s">
        <v>688</v>
      </c>
      <c r="S977" s="571" t="s">
        <v>688</v>
      </c>
      <c r="T977" s="571" t="s">
        <v>688</v>
      </c>
      <c r="U977" s="571" t="s">
        <v>688</v>
      </c>
      <c r="V977" s="571" t="s">
        <v>688</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24"/>
        <v>4</v>
      </c>
      <c r="D978" s="408"/>
      <c r="E978" s="568">
        <f>E977</f>
        <v>22</v>
      </c>
      <c r="F978" s="459" t="b">
        <f t="shared" si="322"/>
        <v>1</v>
      </c>
      <c r="G978" s="408"/>
      <c r="H978" s="1198"/>
      <c r="I978" s="1199"/>
      <c r="J978" s="555" t="s">
        <v>689</v>
      </c>
      <c r="K978" s="572" t="str">
        <f t="shared" si="323"/>
        <v>-</v>
      </c>
      <c r="L978" s="569" t="s">
        <v>684</v>
      </c>
      <c r="M978" s="569" t="s">
        <v>684</v>
      </c>
      <c r="N978" s="569" t="s">
        <v>684</v>
      </c>
      <c r="O978" s="569" t="s">
        <v>684</v>
      </c>
      <c r="P978" s="569" t="s">
        <v>684</v>
      </c>
      <c r="Q978" s="569" t="s">
        <v>684</v>
      </c>
      <c r="R978" s="569" t="s">
        <v>684</v>
      </c>
      <c r="S978" s="569" t="s">
        <v>684</v>
      </c>
      <c r="T978" s="569" t="s">
        <v>684</v>
      </c>
      <c r="U978" s="569" t="s">
        <v>684</v>
      </c>
      <c r="V978" s="573" t="s">
        <v>684</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24"/>
        <v>4</v>
      </c>
      <c r="D979" s="408"/>
      <c r="E979" s="465">
        <v>23</v>
      </c>
      <c r="F979" s="459" t="b">
        <f t="shared" si="322"/>
        <v>1</v>
      </c>
      <c r="G979" s="408"/>
      <c r="H979" s="565" t="s">
        <v>724</v>
      </c>
      <c r="I979" s="565"/>
      <c r="J979" s="547" t="s">
        <v>683</v>
      </c>
      <c r="K979" s="566" t="str">
        <f t="shared" si="323"/>
        <v>-</v>
      </c>
      <c r="L979" s="567" t="s">
        <v>684</v>
      </c>
      <c r="M979" s="567" t="s">
        <v>684</v>
      </c>
      <c r="N979" s="567" t="s">
        <v>684</v>
      </c>
      <c r="O979" s="567" t="s">
        <v>684</v>
      </c>
      <c r="P979" s="567" t="s">
        <v>684</v>
      </c>
      <c r="Q979" s="567" t="s">
        <v>684</v>
      </c>
      <c r="R979" s="567" t="s">
        <v>684</v>
      </c>
      <c r="S979" s="567" t="s">
        <v>684</v>
      </c>
      <c r="T979" s="567" t="s">
        <v>684</v>
      </c>
      <c r="U979" s="567" t="s">
        <v>684</v>
      </c>
      <c r="V979" s="567" t="s">
        <v>684</v>
      </c>
      <c r="W979" s="567" t="s">
        <v>684</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24"/>
        <v>4</v>
      </c>
      <c r="D980" s="408"/>
      <c r="E980" s="568">
        <f>E979</f>
        <v>23</v>
      </c>
      <c r="F980" s="459" t="b">
        <f t="shared" si="322"/>
        <v>1</v>
      </c>
      <c r="G980" s="408"/>
      <c r="H980" s="1194" t="s">
        <v>725</v>
      </c>
      <c r="I980" s="1195"/>
      <c r="J980" s="569" t="s">
        <v>686</v>
      </c>
      <c r="K980" s="570" t="str">
        <f t="shared" si="323"/>
        <v>-</v>
      </c>
      <c r="L980" s="571" t="s">
        <v>684</v>
      </c>
      <c r="M980" s="571" t="s">
        <v>684</v>
      </c>
      <c r="N980" s="455">
        <v>0</v>
      </c>
      <c r="O980" s="571" t="s">
        <v>684</v>
      </c>
      <c r="P980" s="571" t="s">
        <v>684</v>
      </c>
      <c r="Q980" s="571" t="s">
        <v>684</v>
      </c>
      <c r="R980" s="571" t="s">
        <v>684</v>
      </c>
      <c r="S980" s="571" t="s">
        <v>684</v>
      </c>
      <c r="T980" s="571" t="s">
        <v>684</v>
      </c>
      <c r="U980" s="571" t="s">
        <v>684</v>
      </c>
      <c r="V980" s="571" t="s">
        <v>684</v>
      </c>
      <c r="W980" s="571" t="s">
        <v>684</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24"/>
        <v>4</v>
      </c>
      <c r="D981" s="408"/>
      <c r="E981" s="568">
        <f>E980</f>
        <v>23</v>
      </c>
      <c r="F981" s="459" t="b">
        <f t="shared" si="322"/>
        <v>1</v>
      </c>
      <c r="G981" s="408"/>
      <c r="H981" s="1196"/>
      <c r="I981" s="1197"/>
      <c r="J981" s="569" t="s">
        <v>687</v>
      </c>
      <c r="K981" s="570" t="str">
        <f t="shared" si="323"/>
        <v>-</v>
      </c>
      <c r="L981" s="571" t="s">
        <v>688</v>
      </c>
      <c r="M981" s="571" t="s">
        <v>688</v>
      </c>
      <c r="N981" s="571" t="s">
        <v>688</v>
      </c>
      <c r="O981" s="571" t="s">
        <v>688</v>
      </c>
      <c r="P981" s="571" t="s">
        <v>688</v>
      </c>
      <c r="Q981" s="571" t="s">
        <v>688</v>
      </c>
      <c r="R981" s="571" t="s">
        <v>688</v>
      </c>
      <c r="S981" s="571" t="s">
        <v>688</v>
      </c>
      <c r="T981" s="571" t="s">
        <v>688</v>
      </c>
      <c r="U981" s="571" t="s">
        <v>688</v>
      </c>
      <c r="V981" s="571" t="s">
        <v>688</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24"/>
        <v>4</v>
      </c>
      <c r="D982" s="408"/>
      <c r="E982" s="568">
        <f>E981</f>
        <v>23</v>
      </c>
      <c r="F982" s="459" t="b">
        <f t="shared" si="322"/>
        <v>1</v>
      </c>
      <c r="G982" s="408"/>
      <c r="H982" s="1198"/>
      <c r="I982" s="1199"/>
      <c r="J982" s="555" t="s">
        <v>689</v>
      </c>
      <c r="K982" s="572" t="str">
        <f t="shared" si="323"/>
        <v>-</v>
      </c>
      <c r="L982" s="569" t="s">
        <v>684</v>
      </c>
      <c r="M982" s="569" t="s">
        <v>684</v>
      </c>
      <c r="N982" s="569" t="s">
        <v>684</v>
      </c>
      <c r="O982" s="569" t="s">
        <v>684</v>
      </c>
      <c r="P982" s="569" t="s">
        <v>684</v>
      </c>
      <c r="Q982" s="569" t="s">
        <v>684</v>
      </c>
      <c r="R982" s="569" t="s">
        <v>684</v>
      </c>
      <c r="S982" s="569" t="s">
        <v>684</v>
      </c>
      <c r="T982" s="569" t="s">
        <v>684</v>
      </c>
      <c r="U982" s="569" t="s">
        <v>684</v>
      </c>
      <c r="V982" s="573" t="s">
        <v>684</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24"/>
        <v>4</v>
      </c>
      <c r="D983" s="408"/>
      <c r="E983" s="465">
        <v>24</v>
      </c>
      <c r="F983" s="459" t="b">
        <f t="shared" ref="F983:F994" si="325">COUNTIFS($L983:$W983,"-")&lt;&gt;COUNTA($L983:$W983)</f>
        <v>1</v>
      </c>
      <c r="G983" s="408"/>
      <c r="H983" s="565" t="s">
        <v>726</v>
      </c>
      <c r="I983" s="565"/>
      <c r="J983" s="547" t="s">
        <v>683</v>
      </c>
      <c r="K983" s="566" t="str">
        <f t="shared" si="323"/>
        <v>-</v>
      </c>
      <c r="L983" s="567" t="s">
        <v>684</v>
      </c>
      <c r="M983" s="567" t="s">
        <v>684</v>
      </c>
      <c r="N983" s="567" t="s">
        <v>684</v>
      </c>
      <c r="O983" s="567" t="s">
        <v>684</v>
      </c>
      <c r="P983" s="567" t="s">
        <v>684</v>
      </c>
      <c r="Q983" s="567" t="s">
        <v>684</v>
      </c>
      <c r="R983" s="567" t="s">
        <v>684</v>
      </c>
      <c r="S983" s="567" t="s">
        <v>684</v>
      </c>
      <c r="T983" s="567" t="s">
        <v>684</v>
      </c>
      <c r="U983" s="567" t="s">
        <v>684</v>
      </c>
      <c r="V983" s="567" t="s">
        <v>684</v>
      </c>
      <c r="W983" s="567" t="s">
        <v>684</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24"/>
        <v>4</v>
      </c>
      <c r="D984" s="408"/>
      <c r="E984" s="568">
        <f>E983</f>
        <v>24</v>
      </c>
      <c r="F984" s="459" t="b">
        <f t="shared" si="325"/>
        <v>1</v>
      </c>
      <c r="G984" s="408"/>
      <c r="H984" s="1194" t="s">
        <v>727</v>
      </c>
      <c r="I984" s="1195"/>
      <c r="J984" s="569" t="s">
        <v>686</v>
      </c>
      <c r="K984" s="570" t="str">
        <f t="shared" si="323"/>
        <v>-</v>
      </c>
      <c r="L984" s="571" t="s">
        <v>684</v>
      </c>
      <c r="M984" s="571" t="s">
        <v>684</v>
      </c>
      <c r="N984" s="571" t="s">
        <v>684</v>
      </c>
      <c r="O984" s="571" t="s">
        <v>684</v>
      </c>
      <c r="P984" s="571" t="s">
        <v>684</v>
      </c>
      <c r="Q984" s="571" t="s">
        <v>684</v>
      </c>
      <c r="R984" s="571" t="s">
        <v>684</v>
      </c>
      <c r="S984" s="571" t="s">
        <v>684</v>
      </c>
      <c r="T984" s="571" t="s">
        <v>684</v>
      </c>
      <c r="U984" s="571" t="s">
        <v>684</v>
      </c>
      <c r="V984" s="571" t="s">
        <v>684</v>
      </c>
      <c r="W984" s="571" t="s">
        <v>684</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24"/>
        <v>4</v>
      </c>
      <c r="D985" s="408"/>
      <c r="E985" s="568">
        <f>E984</f>
        <v>24</v>
      </c>
      <c r="F985" s="459" t="b">
        <f t="shared" si="325"/>
        <v>1</v>
      </c>
      <c r="G985" s="408"/>
      <c r="H985" s="1196"/>
      <c r="I985" s="1197"/>
      <c r="J985" s="569" t="s">
        <v>687</v>
      </c>
      <c r="K985" s="570" t="str">
        <f t="shared" si="323"/>
        <v>-</v>
      </c>
      <c r="L985" s="571" t="s">
        <v>688</v>
      </c>
      <c r="M985" s="571" t="s">
        <v>688</v>
      </c>
      <c r="N985" s="571" t="s">
        <v>688</v>
      </c>
      <c r="O985" s="571" t="s">
        <v>688</v>
      </c>
      <c r="P985" s="571" t="s">
        <v>688</v>
      </c>
      <c r="Q985" s="571" t="s">
        <v>688</v>
      </c>
      <c r="R985" s="571" t="s">
        <v>688</v>
      </c>
      <c r="S985" s="571" t="s">
        <v>688</v>
      </c>
      <c r="T985" s="571" t="s">
        <v>688</v>
      </c>
      <c r="U985" s="571" t="s">
        <v>688</v>
      </c>
      <c r="V985" s="571" t="s">
        <v>688</v>
      </c>
      <c r="W985" s="571" t="s">
        <v>688</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24"/>
        <v>4</v>
      </c>
      <c r="D986" s="408"/>
      <c r="E986" s="568">
        <f>E985</f>
        <v>24</v>
      </c>
      <c r="F986" s="459" t="b">
        <f t="shared" si="325"/>
        <v>1</v>
      </c>
      <c r="G986" s="408"/>
      <c r="H986" s="1198"/>
      <c r="I986" s="1199"/>
      <c r="J986" s="555" t="s">
        <v>689</v>
      </c>
      <c r="K986" s="572" t="str">
        <f t="shared" si="323"/>
        <v>-</v>
      </c>
      <c r="L986" s="569" t="s">
        <v>684</v>
      </c>
      <c r="M986" s="569" t="s">
        <v>684</v>
      </c>
      <c r="N986" s="569" t="s">
        <v>684</v>
      </c>
      <c r="O986" s="569" t="s">
        <v>684</v>
      </c>
      <c r="P986" s="569" t="s">
        <v>684</v>
      </c>
      <c r="Q986" s="569" t="s">
        <v>684</v>
      </c>
      <c r="R986" s="569" t="s">
        <v>684</v>
      </c>
      <c r="S986" s="569" t="s">
        <v>684</v>
      </c>
      <c r="T986" s="569" t="s">
        <v>684</v>
      </c>
      <c r="U986" s="569" t="s">
        <v>684</v>
      </c>
      <c r="V986" s="573" t="s">
        <v>684</v>
      </c>
      <c r="W986" s="573" t="s">
        <v>684</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26">INT($C$875)+3</f>
        <v>4</v>
      </c>
      <c r="D987" s="408"/>
      <c r="E987" s="465">
        <v>25</v>
      </c>
      <c r="F987" s="459" t="b">
        <f t="shared" si="325"/>
        <v>1</v>
      </c>
      <c r="G987" s="408"/>
      <c r="H987" s="565" t="s">
        <v>1078</v>
      </c>
      <c r="I987" s="565"/>
      <c r="J987" s="547" t="s">
        <v>683</v>
      </c>
      <c r="K987" s="566" t="str">
        <f t="shared" si="323"/>
        <v>-</v>
      </c>
      <c r="L987" s="567" t="s">
        <v>684</v>
      </c>
      <c r="M987" s="567" t="s">
        <v>684</v>
      </c>
      <c r="N987" s="567" t="s">
        <v>684</v>
      </c>
      <c r="O987" s="567" t="s">
        <v>684</v>
      </c>
      <c r="P987" s="567" t="s">
        <v>684</v>
      </c>
      <c r="Q987" s="574">
        <v>21</v>
      </c>
      <c r="R987" s="567" t="s">
        <v>684</v>
      </c>
      <c r="S987" s="567" t="s">
        <v>684</v>
      </c>
      <c r="T987" s="567" t="s">
        <v>684</v>
      </c>
      <c r="U987" s="567" t="s">
        <v>684</v>
      </c>
      <c r="V987" s="567" t="s">
        <v>684</v>
      </c>
      <c r="W987" s="567" t="s">
        <v>684</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26"/>
        <v>4</v>
      </c>
      <c r="D988" s="408"/>
      <c r="E988" s="568">
        <f>E987</f>
        <v>25</v>
      </c>
      <c r="F988" s="459" t="b">
        <f t="shared" si="325"/>
        <v>1</v>
      </c>
      <c r="G988" s="408"/>
      <c r="H988" s="1194" t="s">
        <v>1079</v>
      </c>
      <c r="I988" s="1195"/>
      <c r="J988" s="569" t="s">
        <v>686</v>
      </c>
      <c r="K988" s="570" t="str">
        <f t="shared" si="323"/>
        <v>-</v>
      </c>
      <c r="L988" s="571" t="s">
        <v>684</v>
      </c>
      <c r="M988" s="571" t="s">
        <v>684</v>
      </c>
      <c r="N988" s="571" t="s">
        <v>684</v>
      </c>
      <c r="O988" s="571" t="s">
        <v>684</v>
      </c>
      <c r="P988" s="571" t="s">
        <v>684</v>
      </c>
      <c r="Q988" s="571" t="s">
        <v>684</v>
      </c>
      <c r="R988" s="571" t="s">
        <v>684</v>
      </c>
      <c r="S988" s="455" t="b">
        <v>1</v>
      </c>
      <c r="T988" s="571" t="s">
        <v>684</v>
      </c>
      <c r="U988" s="571" t="s">
        <v>684</v>
      </c>
      <c r="V988" s="571" t="s">
        <v>684</v>
      </c>
      <c r="W988" s="571" t="s">
        <v>684</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26"/>
        <v>4</v>
      </c>
      <c r="D989" s="408"/>
      <c r="E989" s="568">
        <f>E988</f>
        <v>25</v>
      </c>
      <c r="F989" s="459" t="b">
        <f t="shared" si="325"/>
        <v>1</v>
      </c>
      <c r="G989" s="408"/>
      <c r="H989" s="1196"/>
      <c r="I989" s="1197"/>
      <c r="J989" s="569" t="s">
        <v>687</v>
      </c>
      <c r="K989" s="570" t="str">
        <f t="shared" si="323"/>
        <v>-</v>
      </c>
      <c r="L989" s="571" t="s">
        <v>688</v>
      </c>
      <c r="M989" s="571" t="s">
        <v>688</v>
      </c>
      <c r="N989" s="571" t="s">
        <v>688</v>
      </c>
      <c r="O989" s="571" t="s">
        <v>688</v>
      </c>
      <c r="P989" s="455">
        <v>21</v>
      </c>
      <c r="Q989" s="571" t="s">
        <v>688</v>
      </c>
      <c r="R989" s="571" t="s">
        <v>688</v>
      </c>
      <c r="S989" s="571" t="s">
        <v>688</v>
      </c>
      <c r="T989" s="571" t="s">
        <v>688</v>
      </c>
      <c r="U989" s="571" t="s">
        <v>688</v>
      </c>
      <c r="V989" s="571" t="s">
        <v>688</v>
      </c>
      <c r="W989" s="571" t="s">
        <v>688</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26"/>
        <v>4</v>
      </c>
      <c r="D990" s="408"/>
      <c r="E990" s="568">
        <f>E989</f>
        <v>25</v>
      </c>
      <c r="F990" s="459" t="b">
        <f t="shared" si="325"/>
        <v>1</v>
      </c>
      <c r="G990" s="408"/>
      <c r="H990" s="1198"/>
      <c r="I990" s="1199"/>
      <c r="J990" s="555" t="s">
        <v>689</v>
      </c>
      <c r="K990" s="572" t="str">
        <f t="shared" si="323"/>
        <v>-</v>
      </c>
      <c r="L990" s="569" t="s">
        <v>684</v>
      </c>
      <c r="M990" s="569" t="s">
        <v>684</v>
      </c>
      <c r="N990" s="569" t="s">
        <v>684</v>
      </c>
      <c r="O990" s="569" t="s">
        <v>684</v>
      </c>
      <c r="P990" s="569" t="s">
        <v>684</v>
      </c>
      <c r="Q990" s="569" t="s">
        <v>684</v>
      </c>
      <c r="R990" s="569" t="s">
        <v>684</v>
      </c>
      <c r="S990" s="569" t="s">
        <v>684</v>
      </c>
      <c r="T990" s="569" t="s">
        <v>684</v>
      </c>
      <c r="U990" s="569" t="s">
        <v>684</v>
      </c>
      <c r="V990" s="573" t="s">
        <v>684</v>
      </c>
      <c r="W990" s="573" t="s">
        <v>684</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26"/>
        <v>4</v>
      </c>
      <c r="D991" s="408"/>
      <c r="E991" s="465">
        <v>26</v>
      </c>
      <c r="F991" s="459" t="b">
        <f t="shared" si="325"/>
        <v>1</v>
      </c>
      <c r="G991" s="408"/>
      <c r="H991" s="565" t="s">
        <v>728</v>
      </c>
      <c r="I991" s="565"/>
      <c r="J991" s="547" t="s">
        <v>683</v>
      </c>
      <c r="K991" s="566" t="str">
        <f t="shared" si="323"/>
        <v>-</v>
      </c>
      <c r="L991" s="575">
        <v>-1</v>
      </c>
      <c r="M991" s="567" t="s">
        <v>684</v>
      </c>
      <c r="N991" s="567" t="s">
        <v>684</v>
      </c>
      <c r="O991" s="567" t="s">
        <v>684</v>
      </c>
      <c r="P991" s="567" t="s">
        <v>684</v>
      </c>
      <c r="Q991" s="567" t="s">
        <v>684</v>
      </c>
      <c r="R991" s="567" t="s">
        <v>684</v>
      </c>
      <c r="S991" s="567" t="s">
        <v>684</v>
      </c>
      <c r="T991" s="567" t="s">
        <v>684</v>
      </c>
      <c r="U991" s="567" t="s">
        <v>684</v>
      </c>
      <c r="V991" s="574">
        <v>0.05</v>
      </c>
      <c r="W991" s="567" t="s">
        <v>684</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26"/>
        <v>4</v>
      </c>
      <c r="D992" s="408"/>
      <c r="E992" s="568">
        <f>E991</f>
        <v>26</v>
      </c>
      <c r="F992" s="459" t="b">
        <f t="shared" si="325"/>
        <v>1</v>
      </c>
      <c r="G992" s="408"/>
      <c r="H992" s="1194" t="s">
        <v>729</v>
      </c>
      <c r="I992" s="1195"/>
      <c r="J992" s="569" t="s">
        <v>686</v>
      </c>
      <c r="K992" s="570" t="str">
        <f t="shared" si="323"/>
        <v>-</v>
      </c>
      <c r="L992" s="571" t="s">
        <v>684</v>
      </c>
      <c r="M992" s="571" t="s">
        <v>684</v>
      </c>
      <c r="N992" s="571" t="s">
        <v>684</v>
      </c>
      <c r="O992" s="571" t="s">
        <v>684</v>
      </c>
      <c r="P992" s="571" t="s">
        <v>684</v>
      </c>
      <c r="Q992" s="571" t="s">
        <v>684</v>
      </c>
      <c r="R992" s="571" t="s">
        <v>684</v>
      </c>
      <c r="S992" s="571" t="s">
        <v>684</v>
      </c>
      <c r="T992" s="571" t="s">
        <v>684</v>
      </c>
      <c r="U992" s="571" t="s">
        <v>684</v>
      </c>
      <c r="V992" s="571" t="s">
        <v>684</v>
      </c>
      <c r="W992" s="571" t="s">
        <v>684</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26"/>
        <v>4</v>
      </c>
      <c r="D993" s="408"/>
      <c r="E993" s="568">
        <f>E992</f>
        <v>26</v>
      </c>
      <c r="F993" s="459" t="b">
        <f t="shared" si="325"/>
        <v>1</v>
      </c>
      <c r="G993" s="408"/>
      <c r="H993" s="1196"/>
      <c r="I993" s="1197"/>
      <c r="J993" s="569" t="s">
        <v>687</v>
      </c>
      <c r="K993" s="570" t="str">
        <f t="shared" si="323"/>
        <v>-</v>
      </c>
      <c r="L993" s="571" t="s">
        <v>688</v>
      </c>
      <c r="M993" s="571" t="s">
        <v>688</v>
      </c>
      <c r="N993" s="571" t="s">
        <v>688</v>
      </c>
      <c r="O993" s="571" t="s">
        <v>688</v>
      </c>
      <c r="P993" s="571" t="s">
        <v>688</v>
      </c>
      <c r="Q993" s="571" t="s">
        <v>688</v>
      </c>
      <c r="R993" s="571" t="s">
        <v>688</v>
      </c>
      <c r="S993" s="571" t="s">
        <v>688</v>
      </c>
      <c r="T993" s="571" t="s">
        <v>688</v>
      </c>
      <c r="U993" s="571" t="s">
        <v>688</v>
      </c>
      <c r="V993" s="571" t="s">
        <v>688</v>
      </c>
      <c r="W993" s="571" t="s">
        <v>688</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26"/>
        <v>4</v>
      </c>
      <c r="D994" s="408"/>
      <c r="E994" s="568">
        <f>E993</f>
        <v>26</v>
      </c>
      <c r="F994" s="459" t="b">
        <f t="shared" si="325"/>
        <v>1</v>
      </c>
      <c r="G994" s="408"/>
      <c r="H994" s="1198"/>
      <c r="I994" s="1199"/>
      <c r="J994" s="555" t="s">
        <v>689</v>
      </c>
      <c r="K994" s="572" t="str">
        <f t="shared" si="323"/>
        <v>-</v>
      </c>
      <c r="L994" s="577" t="s">
        <v>684</v>
      </c>
      <c r="M994" s="577" t="s">
        <v>684</v>
      </c>
      <c r="N994" s="577" t="s">
        <v>684</v>
      </c>
      <c r="O994" s="577" t="s">
        <v>684</v>
      </c>
      <c r="P994" s="577" t="s">
        <v>684</v>
      </c>
      <c r="Q994" s="577" t="s">
        <v>684</v>
      </c>
      <c r="R994" s="577" t="s">
        <v>684</v>
      </c>
      <c r="S994" s="577" t="s">
        <v>684</v>
      </c>
      <c r="T994" s="577" t="s">
        <v>684</v>
      </c>
      <c r="U994" s="577" t="s">
        <v>684</v>
      </c>
      <c r="V994" s="576">
        <v>-0.05</v>
      </c>
      <c r="W994" s="573" t="s">
        <v>684</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429</v>
      </c>
      <c r="AR995" s="394"/>
      <c r="AS995" s="382"/>
      <c r="AT995" s="382"/>
      <c r="AU995" s="382"/>
    </row>
    <row r="996" spans="1:47" ht="5.0999999999999996" customHeight="1" outlineLevel="2" x14ac:dyDescent="0.25">
      <c r="A996" s="382"/>
      <c r="B996" s="391"/>
      <c r="C996" s="384">
        <f>INT($C$875)+2.005</f>
        <v>3.0049999999999999</v>
      </c>
      <c r="D996" s="408" t="s">
        <v>425</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730</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731</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732</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733</v>
      </c>
      <c r="I1000" s="413"/>
      <c r="J1000" s="455">
        <v>0</v>
      </c>
      <c r="K1000" s="455">
        <v>0.5</v>
      </c>
      <c r="L1000" s="455">
        <v>1.25</v>
      </c>
      <c r="M1000" s="429">
        <f>FORECAST(M999,CHOOSE({1,2},L1000,N1000),CHOOSE({1,2},L999,N999))</f>
        <v>13.624999999999998</v>
      </c>
      <c r="N1000" s="455">
        <v>3.5</v>
      </c>
      <c r="O1000" s="413" t="s">
        <v>734</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429</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129</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8" t="s">
        <v>735</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collapsed="1" thickBot="1" x14ac:dyDescent="0.3">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hidden="1" customHeight="1" outlineLevel="1" x14ac:dyDescent="0.2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hidden="1" outlineLevel="4" x14ac:dyDescent="0.2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79">
        <v>1.02</v>
      </c>
      <c r="D6" s="395"/>
      <c r="E6" s="458" t="s">
        <v>417</v>
      </c>
      <c r="F6" s="459">
        <v>2</v>
      </c>
      <c r="G6" s="396"/>
      <c r="H6" s="858" t="s">
        <v>736</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79">
        <f>INT($C$6)+1.02</f>
        <v>2.02</v>
      </c>
      <c r="D7" s="395"/>
      <c r="E7" s="458" t="s">
        <v>419</v>
      </c>
      <c r="F7" s="462">
        <v>1</v>
      </c>
      <c r="G7" s="400"/>
      <c r="H7" s="588" t="s">
        <v>420</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79">
        <f>INT($C$6)+1.005</f>
        <v>2.0049999999999999</v>
      </c>
      <c r="D9" s="408" t="s">
        <v>425</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25">
      <c r="A10" s="382"/>
      <c r="B10" s="391"/>
      <c r="C10" s="579">
        <f>INT($C$6)+1</f>
        <v>2</v>
      </c>
      <c r="D10" s="408"/>
      <c r="E10" s="465"/>
      <c r="F10" s="465"/>
      <c r="G10" s="408"/>
      <c r="H10" s="583" t="s">
        <v>426</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79">
        <f>INT($C$6)+1.045</f>
        <v>2.0449999999999999</v>
      </c>
      <c r="D11" s="408"/>
      <c r="E11" s="465"/>
      <c r="F11" s="465"/>
      <c r="G11" s="408"/>
      <c r="H11" s="413" t="s">
        <v>427</v>
      </c>
      <c r="I11" s="413"/>
      <c r="J11" s="674">
        <v>44526.325755208301</v>
      </c>
      <c r="K11" s="1238" t="s">
        <v>991</v>
      </c>
      <c r="L11" s="1239"/>
      <c r="M11" s="1239"/>
      <c r="N11" s="1239"/>
      <c r="O11" s="1239"/>
      <c r="P11" s="1239"/>
      <c r="Q11" s="1239"/>
      <c r="R11" s="1239"/>
      <c r="S11" s="1239"/>
      <c r="T11" s="1239"/>
      <c r="U11" s="1239"/>
      <c r="V11" s="1239"/>
      <c r="W11" s="1239"/>
      <c r="X11" s="1239"/>
      <c r="Y11" s="1239"/>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79">
        <f>INT($C$6)+1.045</f>
        <v>2.0449999999999999</v>
      </c>
      <c r="D12" s="408"/>
      <c r="E12" s="465"/>
      <c r="F12" s="465"/>
      <c r="G12" s="408"/>
      <c r="H12" s="413" t="s">
        <v>428</v>
      </c>
      <c r="I12" s="413"/>
      <c r="J12" s="673">
        <v>44697.529600694397</v>
      </c>
      <c r="K12" s="1240" t="s">
        <v>1161</v>
      </c>
      <c r="L12" s="1241"/>
      <c r="M12" s="1241"/>
      <c r="N12" s="1241"/>
      <c r="O12" s="1241"/>
      <c r="P12" s="1241"/>
      <c r="Q12" s="1241"/>
      <c r="R12" s="1241"/>
      <c r="S12" s="1241"/>
      <c r="T12" s="1241"/>
      <c r="U12" s="1241"/>
      <c r="V12" s="1241"/>
      <c r="W12" s="1241"/>
      <c r="X12" s="1241"/>
      <c r="Y12" s="1242"/>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429</v>
      </c>
      <c r="SK13" s="394"/>
      <c r="SL13" s="382"/>
      <c r="SM13" s="382"/>
      <c r="SN13" s="382"/>
    </row>
    <row r="14" spans="1:508" ht="5.0999999999999996" hidden="1" customHeight="1" outlineLevel="3" x14ac:dyDescent="0.25">
      <c r="A14" s="382"/>
      <c r="B14" s="391"/>
      <c r="C14" s="579">
        <f>INT($C$6)+3.005</f>
        <v>4.0049999999999999</v>
      </c>
      <c r="D14" s="408" t="s">
        <v>425</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79">
        <f>INT($C$6)+3</f>
        <v>4</v>
      </c>
      <c r="D15" s="408"/>
      <c r="E15" s="465"/>
      <c r="F15" s="465"/>
      <c r="G15" s="408"/>
      <c r="H15" s="583" t="s">
        <v>430</v>
      </c>
      <c r="I15" s="583"/>
      <c r="J15" s="415" t="s">
        <v>431</v>
      </c>
      <c r="K15" s="416">
        <v>15</v>
      </c>
      <c r="L15" s="415" t="s">
        <v>432</v>
      </c>
      <c r="M15" s="416">
        <v>8.43</v>
      </c>
      <c r="N15" s="413" t="s">
        <v>433</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79">
        <f>INT($C$6)+3</f>
        <v>4</v>
      </c>
      <c r="D16" s="408"/>
      <c r="E16" s="465"/>
      <c r="F16" s="465"/>
      <c r="G16" s="408"/>
      <c r="H16" s="413" t="s">
        <v>434</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79">
        <f>INT($C$6)+3</f>
        <v>4</v>
      </c>
      <c r="D17" s="408"/>
      <c r="E17" s="465"/>
      <c r="F17" s="465"/>
      <c r="G17" s="408"/>
      <c r="H17" s="413" t="s">
        <v>435</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79">
        <f>INT($C$6)+3</f>
        <v>4</v>
      </c>
      <c r="D18" s="408"/>
      <c r="E18" s="465"/>
      <c r="F18" s="465"/>
      <c r="G18" s="408"/>
      <c r="H18" s="413" t="s">
        <v>436</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79">
        <f>INT($C$6)+3</f>
        <v>4</v>
      </c>
      <c r="D19" s="408"/>
      <c r="E19" s="465"/>
      <c r="F19" s="465"/>
      <c r="G19" s="408"/>
      <c r="H19" s="413" t="s">
        <v>437</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429</v>
      </c>
      <c r="SK20" s="394"/>
      <c r="SL20" s="382"/>
      <c r="SM20" s="382"/>
      <c r="SN20" s="382"/>
    </row>
    <row r="21" spans="1:508" ht="5.0999999999999996" hidden="1" customHeight="1" outlineLevel="2" x14ac:dyDescent="0.2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129</v>
      </c>
      <c r="SL22" s="382"/>
      <c r="SM22" s="382"/>
      <c r="SN22" s="382"/>
    </row>
    <row r="23" spans="1:508" ht="5.0999999999999996" customHeight="1" x14ac:dyDescent="0.2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79">
        <v>1.02</v>
      </c>
      <c r="D29" s="395"/>
      <c r="E29" s="458" t="s">
        <v>417</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79">
        <f>INT($C$29)+1.02</f>
        <v>2.02</v>
      </c>
      <c r="D30" s="395"/>
      <c r="E30" s="458" t="s">
        <v>419</v>
      </c>
      <c r="F30" s="462">
        <v>1</v>
      </c>
      <c r="G30" s="400"/>
      <c r="H30" s="588" t="s">
        <v>983</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79">
        <f>INT($C$29)+2</f>
        <v>3</v>
      </c>
      <c r="D32" s="392"/>
      <c r="E32" s="465"/>
      <c r="F32" s="465"/>
      <c r="G32" s="392"/>
      <c r="H32" s="406"/>
      <c r="I32" s="406"/>
      <c r="J32" s="859" t="s">
        <v>986</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79">
        <f>INT($C$29)+2</f>
        <v>3</v>
      </c>
      <c r="D33" s="392"/>
      <c r="E33" s="465"/>
      <c r="F33" s="465"/>
      <c r="G33" s="392"/>
      <c r="H33" s="407"/>
      <c r="I33" s="407"/>
      <c r="J33" s="590" t="s">
        <v>164</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25">
      <c r="A34" s="382"/>
      <c r="B34" s="391"/>
      <c r="C34" s="579">
        <f>INT($C$29)+3</f>
        <v>4</v>
      </c>
      <c r="D34" s="392"/>
      <c r="E34" s="465"/>
      <c r="F34" s="465"/>
      <c r="G34" s="392"/>
      <c r="H34" s="407"/>
      <c r="I34" s="407"/>
      <c r="J34" s="590" t="s">
        <v>737</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25">
      <c r="A35" s="382"/>
      <c r="B35" s="391"/>
      <c r="C35" s="579">
        <f>INT($C$29)+3</f>
        <v>4</v>
      </c>
      <c r="D35" s="392"/>
      <c r="E35" s="465"/>
      <c r="F35" s="465"/>
      <c r="G35" s="392"/>
      <c r="H35" s="407"/>
      <c r="I35" s="407"/>
      <c r="J35" s="590" t="s">
        <v>738</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25">
      <c r="A36" s="382"/>
      <c r="B36" s="391"/>
      <c r="C36" s="579">
        <f>INT($C$29)+2</f>
        <v>3</v>
      </c>
      <c r="D36" s="392"/>
      <c r="E36" s="465"/>
      <c r="F36" s="465"/>
      <c r="G36" s="392"/>
      <c r="H36" s="407"/>
      <c r="I36" s="407" t="s">
        <v>739</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79">
        <f>INT($C$29)+3</f>
        <v>4</v>
      </c>
      <c r="D37" s="392"/>
      <c r="E37" s="465"/>
      <c r="F37" s="465"/>
      <c r="G37" s="392"/>
      <c r="H37" s="407"/>
      <c r="I37" s="407"/>
      <c r="J37" s="590" t="s">
        <v>737</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25">
      <c r="A38" s="382"/>
      <c r="B38" s="391"/>
      <c r="C38" s="579">
        <f>INT($C$29)+3</f>
        <v>4</v>
      </c>
      <c r="D38" s="392"/>
      <c r="E38" s="465"/>
      <c r="F38" s="465"/>
      <c r="G38" s="392"/>
      <c r="H38" s="407"/>
      <c r="I38" s="407"/>
      <c r="J38" s="590" t="s">
        <v>738</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2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79">
        <f>INT($C$29)+3</f>
        <v>4</v>
      </c>
      <c r="D40" s="392"/>
      <c r="E40" s="465"/>
      <c r="F40" s="465"/>
      <c r="G40" s="392"/>
      <c r="H40" s="407"/>
      <c r="I40" s="407"/>
      <c r="J40" s="590" t="s">
        <v>737</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25">
      <c r="A41" s="382"/>
      <c r="B41" s="391"/>
      <c r="C41" s="579">
        <f>INT($C$29)+3</f>
        <v>4</v>
      </c>
      <c r="D41" s="392"/>
      <c r="E41" s="465"/>
      <c r="F41" s="465"/>
      <c r="G41" s="392"/>
      <c r="H41" s="407"/>
      <c r="I41" s="407"/>
      <c r="J41" s="590" t="s">
        <v>738</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2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422</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79">
        <f>INT(MAX($C$48:$C$112))+1</f>
        <v>5</v>
      </c>
      <c r="D44" s="408"/>
      <c r="E44" s="465"/>
      <c r="F44" s="465"/>
      <c r="G44" s="408"/>
      <c r="H44" s="465" t="s">
        <v>740</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423</v>
      </c>
      <c r="C45" s="579">
        <f>INT(MAX($C$48:$C$112))+1</f>
        <v>5</v>
      </c>
      <c r="D45" s="408" t="s">
        <v>424</v>
      </c>
      <c r="E45" s="465"/>
      <c r="F45" s="465"/>
      <c r="G45" s="408"/>
      <c r="H45" s="465" t="s">
        <v>741</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79">
        <f>INT($C$29)+1</f>
        <v>2</v>
      </c>
      <c r="D46" s="408"/>
      <c r="E46" s="465"/>
      <c r="F46" s="465"/>
      <c r="G46" s="408"/>
      <c r="H46" s="468" t="s">
        <v>743</v>
      </c>
      <c r="I46" s="426" t="s">
        <v>990</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79">
        <f>INT($C$29)+1</f>
        <v>2</v>
      </c>
      <c r="D47" s="408"/>
      <c r="E47" s="465"/>
      <c r="F47" s="465"/>
      <c r="G47" s="408"/>
      <c r="H47" s="592" t="s">
        <v>421</v>
      </c>
      <c r="I47" s="592" t="s">
        <v>187</v>
      </c>
      <c r="J47" s="397" t="s">
        <v>827</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79">
        <f>INT($C$29)+3.005</f>
        <v>4.0049999999999999</v>
      </c>
      <c r="D48" s="408" t="s">
        <v>425</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25">
      <c r="A49" s="382"/>
      <c r="B49" s="391"/>
      <c r="C49" s="579">
        <f>INT($C$29)+2</f>
        <v>3</v>
      </c>
      <c r="D49" s="408"/>
      <c r="E49" s="459">
        <v>0</v>
      </c>
      <c r="F49" s="465"/>
      <c r="G49" s="408"/>
      <c r="H49" s="413" t="s">
        <v>879</v>
      </c>
      <c r="I49" s="429" t="s">
        <v>742</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25">
      <c r="A50" s="382"/>
      <c r="B50" s="391"/>
      <c r="C50" s="579">
        <f t="shared" ref="C50:C111" si="32">INT($C$29)+3</f>
        <v>4</v>
      </c>
      <c r="D50" s="408"/>
      <c r="E50" s="459"/>
      <c r="F50" s="465"/>
      <c r="G50" s="408"/>
      <c r="H50" s="415"/>
      <c r="I50" s="429" t="s">
        <v>208</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25">
      <c r="A51" s="382"/>
      <c r="B51" s="391"/>
      <c r="C51" s="579">
        <f t="shared" si="32"/>
        <v>4</v>
      </c>
      <c r="D51" s="408"/>
      <c r="E51" s="459"/>
      <c r="F51" s="465"/>
      <c r="G51" s="408"/>
      <c r="H51" s="597"/>
      <c r="I51" s="598" t="s">
        <v>209</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25">
      <c r="A52" s="382"/>
      <c r="B52" s="391"/>
      <c r="C52" s="579">
        <f>INT($C$29)+2</f>
        <v>3</v>
      </c>
      <c r="D52" s="408"/>
      <c r="E52" s="459">
        <f>E49+1</f>
        <v>1</v>
      </c>
      <c r="F52" s="465"/>
      <c r="G52" s="408"/>
      <c r="H52" s="593" t="s">
        <v>882</v>
      </c>
      <c r="I52" s="594" t="s">
        <v>742</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25">
      <c r="A53" s="382"/>
      <c r="B53" s="391"/>
      <c r="C53" s="579">
        <f t="shared" si="32"/>
        <v>4</v>
      </c>
      <c r="D53" s="408"/>
      <c r="E53" s="459"/>
      <c r="F53" s="465"/>
      <c r="G53" s="408"/>
      <c r="H53" s="415"/>
      <c r="I53" s="429" t="s">
        <v>208</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25">
      <c r="A54" s="382"/>
      <c r="B54" s="391"/>
      <c r="C54" s="579">
        <f t="shared" si="32"/>
        <v>4</v>
      </c>
      <c r="D54" s="408"/>
      <c r="E54" s="459"/>
      <c r="F54" s="465"/>
      <c r="G54" s="408"/>
      <c r="H54" s="597"/>
      <c r="I54" s="598" t="s">
        <v>209</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25">
      <c r="A55" s="382"/>
      <c r="B55" s="391"/>
      <c r="C55" s="579">
        <f>INT($C$29)+2</f>
        <v>3</v>
      </c>
      <c r="D55" s="408"/>
      <c r="E55" s="459">
        <f>E52+1</f>
        <v>2</v>
      </c>
      <c r="F55" s="465"/>
      <c r="G55" s="408"/>
      <c r="H55" s="413" t="s">
        <v>883</v>
      </c>
      <c r="I55" s="429" t="s">
        <v>742</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25">
      <c r="A56" s="382"/>
      <c r="B56" s="391"/>
      <c r="C56" s="579">
        <f t="shared" si="32"/>
        <v>4</v>
      </c>
      <c r="D56" s="408"/>
      <c r="E56" s="459"/>
      <c r="F56" s="465"/>
      <c r="G56" s="408"/>
      <c r="H56" s="415"/>
      <c r="I56" s="429" t="s">
        <v>208</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25">
      <c r="A57" s="382"/>
      <c r="B57" s="391"/>
      <c r="C57" s="579">
        <f t="shared" si="32"/>
        <v>4</v>
      </c>
      <c r="D57" s="408"/>
      <c r="E57" s="459"/>
      <c r="F57" s="465"/>
      <c r="G57" s="408"/>
      <c r="H57" s="597"/>
      <c r="I57" s="598" t="s">
        <v>209</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25">
      <c r="A58" s="382"/>
      <c r="B58" s="391"/>
      <c r="C58" s="579">
        <f>INT($C$29)+2</f>
        <v>3</v>
      </c>
      <c r="D58" s="408"/>
      <c r="E58" s="459">
        <f t="shared" ref="E58" si="34">E55+1</f>
        <v>3</v>
      </c>
      <c r="F58" s="465"/>
      <c r="G58" s="408"/>
      <c r="H58" s="413" t="s">
        <v>884</v>
      </c>
      <c r="I58" s="429" t="s">
        <v>742</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25">
      <c r="A59" s="382"/>
      <c r="B59" s="391"/>
      <c r="C59" s="579">
        <f t="shared" si="32"/>
        <v>4</v>
      </c>
      <c r="D59" s="408"/>
      <c r="E59" s="459"/>
      <c r="F59" s="465"/>
      <c r="G59" s="408"/>
      <c r="H59" s="415"/>
      <c r="I59" s="429" t="s">
        <v>208</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25">
      <c r="A60" s="382"/>
      <c r="B60" s="391"/>
      <c r="C60" s="579">
        <f t="shared" si="32"/>
        <v>4</v>
      </c>
      <c r="D60" s="408"/>
      <c r="E60" s="459"/>
      <c r="F60" s="465"/>
      <c r="G60" s="408"/>
      <c r="H60" s="597"/>
      <c r="I60" s="598" t="s">
        <v>209</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25">
      <c r="A61" s="382"/>
      <c r="B61" s="391"/>
      <c r="C61" s="579">
        <f>INT($C$29)+2</f>
        <v>3</v>
      </c>
      <c r="D61" s="408"/>
      <c r="E61" s="459">
        <f t="shared" ref="E61" si="35">E58+1</f>
        <v>4</v>
      </c>
      <c r="F61" s="465"/>
      <c r="G61" s="408"/>
      <c r="H61" s="413" t="s">
        <v>881</v>
      </c>
      <c r="I61" s="429" t="s">
        <v>742</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25">
      <c r="A62" s="382"/>
      <c r="B62" s="391"/>
      <c r="C62" s="579">
        <f t="shared" si="32"/>
        <v>4</v>
      </c>
      <c r="D62" s="408"/>
      <c r="E62" s="459"/>
      <c r="F62" s="465"/>
      <c r="G62" s="408"/>
      <c r="H62" s="415"/>
      <c r="I62" s="429" t="s">
        <v>208</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25">
      <c r="A63" s="382"/>
      <c r="B63" s="391"/>
      <c r="C63" s="579">
        <f t="shared" si="32"/>
        <v>4</v>
      </c>
      <c r="D63" s="408"/>
      <c r="E63" s="459"/>
      <c r="F63" s="465"/>
      <c r="G63" s="408"/>
      <c r="H63" s="597"/>
      <c r="I63" s="598" t="s">
        <v>209</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25">
      <c r="A64" s="382"/>
      <c r="B64" s="391"/>
      <c r="C64" s="579">
        <f t="shared" ref="C64" si="36">INT($C$29)+2</f>
        <v>3</v>
      </c>
      <c r="D64" s="408"/>
      <c r="E64" s="459">
        <f t="shared" ref="E64" si="37">E61+1</f>
        <v>5</v>
      </c>
      <c r="F64" s="465"/>
      <c r="G64" s="408"/>
      <c r="H64" s="413" t="s">
        <v>885</v>
      </c>
      <c r="I64" s="429" t="s">
        <v>742</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25">
      <c r="A65" s="382"/>
      <c r="B65" s="391"/>
      <c r="C65" s="579">
        <f t="shared" si="32"/>
        <v>4</v>
      </c>
      <c r="D65" s="408"/>
      <c r="E65" s="459"/>
      <c r="F65" s="465"/>
      <c r="G65" s="408"/>
      <c r="H65" s="415"/>
      <c r="I65" s="429" t="s">
        <v>208</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25">
      <c r="A66" s="382"/>
      <c r="B66" s="391"/>
      <c r="C66" s="579">
        <f t="shared" si="32"/>
        <v>4</v>
      </c>
      <c r="D66" s="408"/>
      <c r="E66" s="459"/>
      <c r="F66" s="465"/>
      <c r="G66" s="408"/>
      <c r="H66" s="597"/>
      <c r="I66" s="598" t="s">
        <v>209</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25">
      <c r="A67" s="382"/>
      <c r="B67" s="391"/>
      <c r="C67" s="579">
        <f t="shared" ref="C67" si="38">INT($C$29)+2</f>
        <v>3</v>
      </c>
      <c r="D67" s="408"/>
      <c r="E67" s="459">
        <f t="shared" ref="E67" si="39">E64+1</f>
        <v>6</v>
      </c>
      <c r="F67" s="465"/>
      <c r="G67" s="408"/>
      <c r="H67" s="413" t="s">
        <v>880</v>
      </c>
      <c r="I67" s="429" t="s">
        <v>742</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25">
      <c r="A68" s="382"/>
      <c r="B68" s="391"/>
      <c r="C68" s="579">
        <f t="shared" si="32"/>
        <v>4</v>
      </c>
      <c r="D68" s="408"/>
      <c r="E68" s="459"/>
      <c r="F68" s="465"/>
      <c r="G68" s="408"/>
      <c r="H68" s="415"/>
      <c r="I68" s="429" t="s">
        <v>208</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25">
      <c r="A69" s="382"/>
      <c r="B69" s="391"/>
      <c r="C69" s="579">
        <f t="shared" si="32"/>
        <v>4</v>
      </c>
      <c r="D69" s="408"/>
      <c r="E69" s="459"/>
      <c r="F69" s="465"/>
      <c r="G69" s="408"/>
      <c r="H69" s="597"/>
      <c r="I69" s="598" t="s">
        <v>209</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25">
      <c r="A70" s="382"/>
      <c r="B70" s="391"/>
      <c r="C70" s="579">
        <f>INT($C$29)+2</f>
        <v>3</v>
      </c>
      <c r="D70" s="408"/>
      <c r="E70" s="459">
        <f t="shared" ref="E70" si="40">E67+1</f>
        <v>7</v>
      </c>
      <c r="F70" s="465"/>
      <c r="G70" s="408"/>
      <c r="H70" s="593" t="s">
        <v>886</v>
      </c>
      <c r="I70" s="594" t="s">
        <v>742</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25">
      <c r="A71" s="382"/>
      <c r="B71" s="391"/>
      <c r="C71" s="579">
        <f t="shared" si="32"/>
        <v>4</v>
      </c>
      <c r="D71" s="408"/>
      <c r="E71" s="459"/>
      <c r="F71" s="465"/>
      <c r="G71" s="408"/>
      <c r="H71" s="415"/>
      <c r="I71" s="429" t="s">
        <v>208</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25">
      <c r="A72" s="382"/>
      <c r="B72" s="391"/>
      <c r="C72" s="579">
        <f t="shared" si="32"/>
        <v>4</v>
      </c>
      <c r="D72" s="408"/>
      <c r="E72" s="459"/>
      <c r="F72" s="465"/>
      <c r="G72" s="408"/>
      <c r="H72" s="597"/>
      <c r="I72" s="598" t="s">
        <v>209</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25">
      <c r="A73" s="382"/>
      <c r="B73" s="391"/>
      <c r="C73" s="579">
        <f>INT($C$29)+2</f>
        <v>3</v>
      </c>
      <c r="D73" s="408"/>
      <c r="E73" s="459">
        <f t="shared" ref="E73" si="42">E70+1</f>
        <v>8</v>
      </c>
      <c r="F73" s="465"/>
      <c r="G73" s="408"/>
      <c r="H73" s="413" t="s">
        <v>887</v>
      </c>
      <c r="I73" s="429" t="s">
        <v>742</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25">
      <c r="A74" s="382"/>
      <c r="B74" s="391"/>
      <c r="C74" s="579">
        <f t="shared" si="32"/>
        <v>4</v>
      </c>
      <c r="D74" s="408"/>
      <c r="E74" s="459"/>
      <c r="F74" s="465"/>
      <c r="G74" s="408"/>
      <c r="H74" s="415"/>
      <c r="I74" s="429" t="s">
        <v>208</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25">
      <c r="A75" s="382"/>
      <c r="B75" s="391"/>
      <c r="C75" s="579">
        <f t="shared" si="32"/>
        <v>4</v>
      </c>
      <c r="D75" s="408"/>
      <c r="E75" s="459"/>
      <c r="F75" s="465"/>
      <c r="G75" s="408"/>
      <c r="H75" s="597"/>
      <c r="I75" s="598" t="s">
        <v>209</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25">
      <c r="A76" s="382"/>
      <c r="B76" s="391"/>
      <c r="C76" s="579">
        <f>INT($C$29)+2</f>
        <v>3</v>
      </c>
      <c r="D76" s="408"/>
      <c r="E76" s="459">
        <f t="shared" ref="E76" si="43">E73+1</f>
        <v>9</v>
      </c>
      <c r="F76" s="465"/>
      <c r="G76" s="408"/>
      <c r="H76" s="413" t="s">
        <v>888</v>
      </c>
      <c r="I76" s="429" t="s">
        <v>742</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25">
      <c r="A77" s="382"/>
      <c r="B77" s="391"/>
      <c r="C77" s="579">
        <f t="shared" si="32"/>
        <v>4</v>
      </c>
      <c r="D77" s="408"/>
      <c r="E77" s="459"/>
      <c r="F77" s="465"/>
      <c r="G77" s="408"/>
      <c r="H77" s="415"/>
      <c r="I77" s="429" t="s">
        <v>208</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25">
      <c r="A78" s="382"/>
      <c r="B78" s="391"/>
      <c r="C78" s="579">
        <f t="shared" si="32"/>
        <v>4</v>
      </c>
      <c r="D78" s="408"/>
      <c r="E78" s="459"/>
      <c r="F78" s="465"/>
      <c r="G78" s="408"/>
      <c r="H78" s="597"/>
      <c r="I78" s="598" t="s">
        <v>209</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25">
      <c r="A79" s="382"/>
      <c r="B79" s="391"/>
      <c r="C79" s="579">
        <f>INT($C$29)+2</f>
        <v>3</v>
      </c>
      <c r="D79" s="408"/>
      <c r="E79" s="459">
        <f t="shared" ref="E79" si="44">E76+1</f>
        <v>10</v>
      </c>
      <c r="F79" s="465"/>
      <c r="G79" s="408"/>
      <c r="H79" s="413" t="s">
        <v>889</v>
      </c>
      <c r="I79" s="429" t="s">
        <v>742</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25">
      <c r="A80" s="382"/>
      <c r="B80" s="391"/>
      <c r="C80" s="579">
        <f t="shared" si="32"/>
        <v>4</v>
      </c>
      <c r="D80" s="408"/>
      <c r="E80" s="459"/>
      <c r="F80" s="465"/>
      <c r="G80" s="408"/>
      <c r="H80" s="415"/>
      <c r="I80" s="429" t="s">
        <v>208</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25">
      <c r="A81" s="382"/>
      <c r="B81" s="391"/>
      <c r="C81" s="579">
        <f t="shared" si="32"/>
        <v>4</v>
      </c>
      <c r="D81" s="408"/>
      <c r="E81" s="459"/>
      <c r="F81" s="465"/>
      <c r="G81" s="408"/>
      <c r="H81" s="597"/>
      <c r="I81" s="598" t="s">
        <v>209</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25">
      <c r="A82" s="382"/>
      <c r="B82" s="391"/>
      <c r="C82" s="579">
        <f t="shared" ref="C82" si="45">INT($C$29)+2</f>
        <v>3</v>
      </c>
      <c r="D82" s="408"/>
      <c r="E82" s="459">
        <f t="shared" ref="E82" si="46">E79+1</f>
        <v>11</v>
      </c>
      <c r="F82" s="465"/>
      <c r="G82" s="408"/>
      <c r="H82" s="413" t="s">
        <v>890</v>
      </c>
      <c r="I82" s="429" t="s">
        <v>742</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25">
      <c r="A83" s="382"/>
      <c r="B83" s="391"/>
      <c r="C83" s="579">
        <f t="shared" si="32"/>
        <v>4</v>
      </c>
      <c r="D83" s="408"/>
      <c r="E83" s="459"/>
      <c r="F83" s="465"/>
      <c r="G83" s="408"/>
      <c r="H83" s="415"/>
      <c r="I83" s="429" t="s">
        <v>208</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25">
      <c r="A84" s="382"/>
      <c r="B84" s="391"/>
      <c r="C84" s="579">
        <f t="shared" si="32"/>
        <v>4</v>
      </c>
      <c r="D84" s="408"/>
      <c r="E84" s="459"/>
      <c r="F84" s="465"/>
      <c r="G84" s="408"/>
      <c r="H84" s="597"/>
      <c r="I84" s="598" t="s">
        <v>209</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25">
      <c r="A85" s="382"/>
      <c r="B85" s="391"/>
      <c r="C85" s="579">
        <f t="shared" ref="C85" si="47">INT($C$29)+2</f>
        <v>3</v>
      </c>
      <c r="D85" s="408"/>
      <c r="E85" s="459">
        <f t="shared" ref="E85" si="48">E82+1</f>
        <v>12</v>
      </c>
      <c r="F85" s="465"/>
      <c r="G85" s="408"/>
      <c r="H85" s="413" t="s">
        <v>891</v>
      </c>
      <c r="I85" s="429" t="s">
        <v>742</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25">
      <c r="A86" s="382"/>
      <c r="B86" s="391"/>
      <c r="C86" s="579">
        <f t="shared" si="32"/>
        <v>4</v>
      </c>
      <c r="D86" s="408"/>
      <c r="E86" s="459"/>
      <c r="F86" s="465"/>
      <c r="G86" s="408"/>
      <c r="H86" s="415"/>
      <c r="I86" s="429" t="s">
        <v>208</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25">
      <c r="A87" s="382"/>
      <c r="B87" s="391"/>
      <c r="C87" s="579">
        <f t="shared" si="32"/>
        <v>4</v>
      </c>
      <c r="D87" s="408"/>
      <c r="E87" s="459"/>
      <c r="F87" s="465"/>
      <c r="G87" s="408"/>
      <c r="H87" s="597"/>
      <c r="I87" s="598" t="s">
        <v>209</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25">
      <c r="A88" s="382"/>
      <c r="B88" s="391"/>
      <c r="C88" s="579">
        <f>INT($C$29)+2</f>
        <v>3</v>
      </c>
      <c r="D88" s="408"/>
      <c r="E88" s="459">
        <f t="shared" ref="E88" si="49">E85+1</f>
        <v>13</v>
      </c>
      <c r="F88" s="465"/>
      <c r="G88" s="408"/>
      <c r="H88" s="593" t="s">
        <v>892</v>
      </c>
      <c r="I88" s="594" t="s">
        <v>742</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25">
      <c r="A89" s="382"/>
      <c r="B89" s="391"/>
      <c r="C89" s="579">
        <f t="shared" si="32"/>
        <v>4</v>
      </c>
      <c r="D89" s="408"/>
      <c r="E89" s="459"/>
      <c r="F89" s="465"/>
      <c r="G89" s="408"/>
      <c r="H89" s="415"/>
      <c r="I89" s="429" t="s">
        <v>208</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25">
      <c r="A90" s="382"/>
      <c r="B90" s="391"/>
      <c r="C90" s="579">
        <f t="shared" si="32"/>
        <v>4</v>
      </c>
      <c r="D90" s="408"/>
      <c r="E90" s="459"/>
      <c r="F90" s="465"/>
      <c r="G90" s="408"/>
      <c r="H90" s="597"/>
      <c r="I90" s="598" t="s">
        <v>209</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25">
      <c r="A91" s="382"/>
      <c r="B91" s="391"/>
      <c r="C91" s="579">
        <f>INT($C$29)+2</f>
        <v>3</v>
      </c>
      <c r="D91" s="408"/>
      <c r="E91" s="459">
        <f t="shared" ref="E91" si="51">E88+1</f>
        <v>14</v>
      </c>
      <c r="F91" s="465"/>
      <c r="G91" s="408"/>
      <c r="H91" s="413" t="s">
        <v>893</v>
      </c>
      <c r="I91" s="429" t="s">
        <v>742</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25">
      <c r="A92" s="382"/>
      <c r="B92" s="391"/>
      <c r="C92" s="579">
        <f t="shared" si="32"/>
        <v>4</v>
      </c>
      <c r="D92" s="408"/>
      <c r="E92" s="459"/>
      <c r="F92" s="465"/>
      <c r="G92" s="408"/>
      <c r="H92" s="415"/>
      <c r="I92" s="429" t="s">
        <v>208</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25">
      <c r="A93" s="382"/>
      <c r="B93" s="391"/>
      <c r="C93" s="579">
        <f t="shared" si="32"/>
        <v>4</v>
      </c>
      <c r="D93" s="408"/>
      <c r="E93" s="459"/>
      <c r="F93" s="465"/>
      <c r="G93" s="408"/>
      <c r="H93" s="597"/>
      <c r="I93" s="598" t="s">
        <v>209</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25">
      <c r="A94" s="382"/>
      <c r="B94" s="391"/>
      <c r="C94" s="579">
        <f>INT($C$29)+2</f>
        <v>3</v>
      </c>
      <c r="D94" s="408"/>
      <c r="E94" s="459">
        <f t="shared" ref="E94" si="52">E91+1</f>
        <v>15</v>
      </c>
      <c r="F94" s="465"/>
      <c r="G94" s="408"/>
      <c r="H94" s="413" t="s">
        <v>894</v>
      </c>
      <c r="I94" s="429" t="s">
        <v>742</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25">
      <c r="A95" s="382"/>
      <c r="B95" s="391"/>
      <c r="C95" s="579">
        <f t="shared" si="32"/>
        <v>4</v>
      </c>
      <c r="D95" s="408"/>
      <c r="E95" s="459"/>
      <c r="F95" s="465"/>
      <c r="G95" s="408"/>
      <c r="H95" s="415"/>
      <c r="I95" s="429" t="s">
        <v>208</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25">
      <c r="A96" s="382"/>
      <c r="B96" s="391"/>
      <c r="C96" s="579">
        <f t="shared" si="32"/>
        <v>4</v>
      </c>
      <c r="D96" s="408"/>
      <c r="E96" s="459"/>
      <c r="F96" s="465"/>
      <c r="G96" s="408"/>
      <c r="H96" s="597"/>
      <c r="I96" s="598" t="s">
        <v>209</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25">
      <c r="A97" s="382"/>
      <c r="B97" s="391"/>
      <c r="C97" s="579">
        <f>INT($C$29)+2</f>
        <v>3</v>
      </c>
      <c r="D97" s="408"/>
      <c r="E97" s="459">
        <f t="shared" ref="E97" si="53">E94+1</f>
        <v>16</v>
      </c>
      <c r="F97" s="465"/>
      <c r="G97" s="408"/>
      <c r="H97" s="413" t="s">
        <v>895</v>
      </c>
      <c r="I97" s="429" t="s">
        <v>742</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25">
      <c r="A98" s="382"/>
      <c r="B98" s="391"/>
      <c r="C98" s="579">
        <f t="shared" si="32"/>
        <v>4</v>
      </c>
      <c r="D98" s="408"/>
      <c r="E98" s="459"/>
      <c r="F98" s="465"/>
      <c r="G98" s="408"/>
      <c r="H98" s="415"/>
      <c r="I98" s="429" t="s">
        <v>208</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25">
      <c r="A99" s="382"/>
      <c r="B99" s="391"/>
      <c r="C99" s="579">
        <f t="shared" si="32"/>
        <v>4</v>
      </c>
      <c r="D99" s="408"/>
      <c r="E99" s="459"/>
      <c r="F99" s="465"/>
      <c r="G99" s="408"/>
      <c r="H99" s="597"/>
      <c r="I99" s="598" t="s">
        <v>209</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25">
      <c r="A100" s="382"/>
      <c r="B100" s="391"/>
      <c r="C100" s="579">
        <f t="shared" ref="C100" si="54">INT($C$29)+2</f>
        <v>3</v>
      </c>
      <c r="D100" s="408"/>
      <c r="E100" s="459">
        <f t="shared" ref="E100" si="55">E97+1</f>
        <v>17</v>
      </c>
      <c r="F100" s="465"/>
      <c r="G100" s="408"/>
      <c r="H100" s="413" t="s">
        <v>896</v>
      </c>
      <c r="I100" s="429" t="s">
        <v>742</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25">
      <c r="A101" s="382"/>
      <c r="B101" s="391"/>
      <c r="C101" s="579">
        <f t="shared" si="32"/>
        <v>4</v>
      </c>
      <c r="D101" s="408"/>
      <c r="E101" s="459"/>
      <c r="F101" s="465"/>
      <c r="G101" s="408"/>
      <c r="H101" s="415"/>
      <c r="I101" s="429" t="s">
        <v>208</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25">
      <c r="A102" s="382"/>
      <c r="B102" s="391"/>
      <c r="C102" s="579">
        <f t="shared" si="32"/>
        <v>4</v>
      </c>
      <c r="D102" s="408"/>
      <c r="E102" s="459"/>
      <c r="F102" s="465"/>
      <c r="G102" s="408"/>
      <c r="H102" s="597"/>
      <c r="I102" s="598" t="s">
        <v>209</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25">
      <c r="A103" s="382"/>
      <c r="B103" s="391"/>
      <c r="C103" s="579">
        <f t="shared" ref="C103" si="56">INT($C$29)+2</f>
        <v>3</v>
      </c>
      <c r="D103" s="408"/>
      <c r="E103" s="459">
        <f t="shared" ref="E103" si="57">E100+1</f>
        <v>18</v>
      </c>
      <c r="F103" s="465"/>
      <c r="G103" s="408"/>
      <c r="H103" s="413" t="s">
        <v>897</v>
      </c>
      <c r="I103" s="429" t="s">
        <v>742</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25">
      <c r="A104" s="382"/>
      <c r="B104" s="391"/>
      <c r="C104" s="579">
        <f t="shared" si="32"/>
        <v>4</v>
      </c>
      <c r="D104" s="408"/>
      <c r="E104" s="459"/>
      <c r="F104" s="465"/>
      <c r="G104" s="408"/>
      <c r="H104" s="415"/>
      <c r="I104" s="429" t="s">
        <v>208</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25">
      <c r="A105" s="382"/>
      <c r="B105" s="391"/>
      <c r="C105" s="579">
        <f t="shared" si="32"/>
        <v>4</v>
      </c>
      <c r="D105" s="408"/>
      <c r="E105" s="459"/>
      <c r="F105" s="465"/>
      <c r="G105" s="408"/>
      <c r="H105" s="597"/>
      <c r="I105" s="598" t="s">
        <v>209</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25">
      <c r="A106" s="382"/>
      <c r="B106" s="391"/>
      <c r="C106" s="579">
        <f t="shared" ref="C106" si="58">INT($C$29)+2</f>
        <v>3</v>
      </c>
      <c r="D106" s="408"/>
      <c r="E106" s="459">
        <f>E103+1</f>
        <v>19</v>
      </c>
      <c r="F106" s="465"/>
      <c r="G106" s="408"/>
      <c r="H106" s="413" t="s">
        <v>898</v>
      </c>
      <c r="I106" s="429" t="s">
        <v>742</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25">
      <c r="A107" s="382"/>
      <c r="B107" s="391"/>
      <c r="C107" s="579">
        <f t="shared" si="32"/>
        <v>4</v>
      </c>
      <c r="D107" s="408"/>
      <c r="E107" s="459"/>
      <c r="F107" s="465"/>
      <c r="G107" s="408"/>
      <c r="H107" s="415"/>
      <c r="I107" s="429" t="s">
        <v>208</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25">
      <c r="A108" s="382"/>
      <c r="B108" s="391"/>
      <c r="C108" s="579">
        <f t="shared" si="32"/>
        <v>4</v>
      </c>
      <c r="D108" s="408"/>
      <c r="E108" s="459"/>
      <c r="F108" s="465"/>
      <c r="G108" s="408"/>
      <c r="H108" s="597"/>
      <c r="I108" s="598" t="s">
        <v>209</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25">
      <c r="A109" s="382"/>
      <c r="B109" s="391"/>
      <c r="C109" s="579">
        <f t="shared" ref="C109" si="59">INT($C$29)+2</f>
        <v>3</v>
      </c>
      <c r="D109" s="408"/>
      <c r="E109" s="459">
        <f t="shared" ref="E109" si="60">E106+1</f>
        <v>20</v>
      </c>
      <c r="F109" s="465"/>
      <c r="G109" s="408"/>
      <c r="H109" s="413" t="s">
        <v>899</v>
      </c>
      <c r="I109" s="429" t="s">
        <v>742</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25">
      <c r="A110" s="382"/>
      <c r="B110" s="391"/>
      <c r="C110" s="579">
        <f t="shared" si="32"/>
        <v>4</v>
      </c>
      <c r="D110" s="408"/>
      <c r="E110" s="459"/>
      <c r="F110" s="465"/>
      <c r="G110" s="408"/>
      <c r="H110" s="415"/>
      <c r="I110" s="429" t="s">
        <v>208</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25">
      <c r="A111" s="382"/>
      <c r="B111" s="391"/>
      <c r="C111" s="579">
        <f t="shared" si="32"/>
        <v>4</v>
      </c>
      <c r="D111" s="408"/>
      <c r="E111" s="459"/>
      <c r="F111" s="465"/>
      <c r="G111" s="408"/>
      <c r="H111" s="597"/>
      <c r="I111" s="598" t="s">
        <v>209</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0999999999999996" customHeight="1" outlineLevel="2" x14ac:dyDescent="0.2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429</v>
      </c>
      <c r="SK112" s="394"/>
      <c r="SL112" s="382"/>
      <c r="SM112" s="382"/>
      <c r="SN112" s="382"/>
    </row>
    <row r="113" spans="1:508" s="687" customFormat="1" outlineLevel="1" x14ac:dyDescent="0.25">
      <c r="A113" s="382"/>
      <c r="B113" s="391"/>
      <c r="C113" s="579">
        <f>INT($C$29)+1</f>
        <v>2</v>
      </c>
      <c r="D113" s="408"/>
      <c r="E113" s="465"/>
      <c r="F113" s="465"/>
      <c r="G113" s="408"/>
      <c r="H113" s="468" t="s">
        <v>985</v>
      </c>
      <c r="I113" s="861" t="s">
        <v>987</v>
      </c>
      <c r="J113" s="860" t="s">
        <v>768</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25">
      <c r="A114" s="382"/>
      <c r="B114" s="391"/>
      <c r="C114" s="579">
        <f>INT($C$29)+1</f>
        <v>2</v>
      </c>
      <c r="D114" s="408"/>
      <c r="E114" s="465"/>
      <c r="F114" s="465"/>
      <c r="G114" s="408"/>
      <c r="H114" s="592" t="s">
        <v>421</v>
      </c>
      <c r="I114" s="592" t="s">
        <v>187</v>
      </c>
      <c r="J114" s="860" t="s">
        <v>827</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0999999999999996" customHeight="1" outlineLevel="3" x14ac:dyDescent="0.25">
      <c r="A115" s="382"/>
      <c r="B115" s="391"/>
      <c r="C115" s="579">
        <f>INT($C$29)+3.005</f>
        <v>4.0049999999999999</v>
      </c>
      <c r="D115" s="408" t="s">
        <v>425</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25">
      <c r="A116" s="382"/>
      <c r="B116" s="391"/>
      <c r="C116" s="579">
        <f>INT($C$29)+2</f>
        <v>3</v>
      </c>
      <c r="D116" s="408"/>
      <c r="E116" s="459">
        <v>0</v>
      </c>
      <c r="F116" s="465"/>
      <c r="G116" s="408"/>
      <c r="H116" s="413" t="s">
        <v>879</v>
      </c>
      <c r="I116" s="429" t="s">
        <v>742</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25">
      <c r="A117" s="382"/>
      <c r="B117" s="391"/>
      <c r="C117" s="579">
        <f>INT($C$29)+2</f>
        <v>3</v>
      </c>
      <c r="D117" s="408"/>
      <c r="E117" s="459">
        <f t="shared" ref="E117:E136" si="142">E116+1</f>
        <v>1</v>
      </c>
      <c r="F117" s="465"/>
      <c r="G117" s="408"/>
      <c r="H117" s="593" t="s">
        <v>882</v>
      </c>
      <c r="I117" s="594" t="s">
        <v>742</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25">
      <c r="A118" s="382"/>
      <c r="B118" s="391"/>
      <c r="C118" s="579">
        <f>INT($C$29)+2</f>
        <v>3</v>
      </c>
      <c r="D118" s="408"/>
      <c r="E118" s="459">
        <f t="shared" si="142"/>
        <v>2</v>
      </c>
      <c r="F118" s="465"/>
      <c r="G118" s="408"/>
      <c r="H118" s="413" t="s">
        <v>883</v>
      </c>
      <c r="I118" s="429" t="s">
        <v>742</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25">
      <c r="A119" s="382"/>
      <c r="B119" s="391"/>
      <c r="C119" s="579">
        <f>INT($C$29)+2</f>
        <v>3</v>
      </c>
      <c r="D119" s="408"/>
      <c r="E119" s="459">
        <f t="shared" si="142"/>
        <v>3</v>
      </c>
      <c r="F119" s="465"/>
      <c r="G119" s="408"/>
      <c r="H119" s="413" t="s">
        <v>884</v>
      </c>
      <c r="I119" s="429" t="s">
        <v>742</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25">
      <c r="A120" s="382"/>
      <c r="B120" s="391"/>
      <c r="C120" s="579">
        <f>INT($C$29)+2</f>
        <v>3</v>
      </c>
      <c r="D120" s="408"/>
      <c r="E120" s="459">
        <f t="shared" si="142"/>
        <v>4</v>
      </c>
      <c r="F120" s="465"/>
      <c r="G120" s="408"/>
      <c r="H120" s="413" t="s">
        <v>881</v>
      </c>
      <c r="I120" s="429" t="s">
        <v>742</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25">
      <c r="A121" s="382"/>
      <c r="B121" s="391"/>
      <c r="C121" s="579">
        <f t="shared" ref="C121" si="143">INT($C$29)+2</f>
        <v>3</v>
      </c>
      <c r="D121" s="408"/>
      <c r="E121" s="459">
        <f t="shared" si="142"/>
        <v>5</v>
      </c>
      <c r="F121" s="465"/>
      <c r="G121" s="408"/>
      <c r="H121" s="413" t="s">
        <v>885</v>
      </c>
      <c r="I121" s="429" t="s">
        <v>742</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25">
      <c r="A122" s="382"/>
      <c r="B122" s="391"/>
      <c r="C122" s="579">
        <f t="shared" ref="C122" si="144">INT($C$29)+2</f>
        <v>3</v>
      </c>
      <c r="D122" s="408"/>
      <c r="E122" s="459">
        <f t="shared" si="142"/>
        <v>6</v>
      </c>
      <c r="F122" s="465"/>
      <c r="G122" s="408"/>
      <c r="H122" s="413" t="s">
        <v>880</v>
      </c>
      <c r="I122" s="429" t="s">
        <v>742</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25">
      <c r="A123" s="382"/>
      <c r="B123" s="391"/>
      <c r="C123" s="579">
        <f>INT($C$29)+2</f>
        <v>3</v>
      </c>
      <c r="D123" s="408"/>
      <c r="E123" s="459">
        <f t="shared" si="142"/>
        <v>7</v>
      </c>
      <c r="F123" s="465"/>
      <c r="G123" s="408"/>
      <c r="H123" s="593" t="s">
        <v>886</v>
      </c>
      <c r="I123" s="594" t="s">
        <v>742</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25">
      <c r="A124" s="382"/>
      <c r="B124" s="391"/>
      <c r="C124" s="579">
        <f>INT($C$29)+2</f>
        <v>3</v>
      </c>
      <c r="D124" s="408"/>
      <c r="E124" s="459">
        <f t="shared" si="142"/>
        <v>8</v>
      </c>
      <c r="F124" s="465"/>
      <c r="G124" s="408"/>
      <c r="H124" s="413" t="s">
        <v>887</v>
      </c>
      <c r="I124" s="429" t="s">
        <v>742</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25">
      <c r="A125" s="382"/>
      <c r="B125" s="391"/>
      <c r="C125" s="579">
        <f>INT($C$29)+2</f>
        <v>3</v>
      </c>
      <c r="D125" s="408"/>
      <c r="E125" s="459">
        <f t="shared" si="142"/>
        <v>9</v>
      </c>
      <c r="F125" s="465"/>
      <c r="G125" s="408"/>
      <c r="H125" s="413" t="s">
        <v>888</v>
      </c>
      <c r="I125" s="429" t="s">
        <v>742</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25">
      <c r="A126" s="382"/>
      <c r="B126" s="391"/>
      <c r="C126" s="579">
        <f>INT($C$29)+2</f>
        <v>3</v>
      </c>
      <c r="D126" s="408"/>
      <c r="E126" s="459">
        <f t="shared" si="142"/>
        <v>10</v>
      </c>
      <c r="F126" s="465"/>
      <c r="G126" s="408"/>
      <c r="H126" s="413" t="s">
        <v>889</v>
      </c>
      <c r="I126" s="429" t="s">
        <v>742</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25">
      <c r="A127" s="382"/>
      <c r="B127" s="391"/>
      <c r="C127" s="579">
        <f t="shared" ref="C127" si="145">INT($C$29)+2</f>
        <v>3</v>
      </c>
      <c r="D127" s="408"/>
      <c r="E127" s="459">
        <f t="shared" si="142"/>
        <v>11</v>
      </c>
      <c r="F127" s="465"/>
      <c r="G127" s="408"/>
      <c r="H127" s="413" t="s">
        <v>890</v>
      </c>
      <c r="I127" s="429" t="s">
        <v>742</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25">
      <c r="A128" s="382"/>
      <c r="B128" s="391"/>
      <c r="C128" s="579">
        <f t="shared" ref="C128" si="146">INT($C$29)+2</f>
        <v>3</v>
      </c>
      <c r="D128" s="408"/>
      <c r="E128" s="459">
        <f t="shared" si="142"/>
        <v>12</v>
      </c>
      <c r="F128" s="465"/>
      <c r="G128" s="408"/>
      <c r="H128" s="413" t="s">
        <v>891</v>
      </c>
      <c r="I128" s="429" t="s">
        <v>742</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25">
      <c r="A129" s="382"/>
      <c r="B129" s="391"/>
      <c r="C129" s="579">
        <f>INT($C$29)+2</f>
        <v>3</v>
      </c>
      <c r="D129" s="408"/>
      <c r="E129" s="459">
        <f t="shared" si="142"/>
        <v>13</v>
      </c>
      <c r="F129" s="465"/>
      <c r="G129" s="408"/>
      <c r="H129" s="593" t="s">
        <v>892</v>
      </c>
      <c r="I129" s="594" t="s">
        <v>742</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25">
      <c r="A130" s="382"/>
      <c r="B130" s="391"/>
      <c r="C130" s="579">
        <f>INT($C$29)+2</f>
        <v>3</v>
      </c>
      <c r="D130" s="408"/>
      <c r="E130" s="459">
        <f t="shared" si="142"/>
        <v>14</v>
      </c>
      <c r="F130" s="465"/>
      <c r="G130" s="408"/>
      <c r="H130" s="413" t="s">
        <v>893</v>
      </c>
      <c r="I130" s="429" t="s">
        <v>742</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25">
      <c r="A131" s="382"/>
      <c r="B131" s="391"/>
      <c r="C131" s="579">
        <f>INT($C$29)+2</f>
        <v>3</v>
      </c>
      <c r="D131" s="408"/>
      <c r="E131" s="459">
        <f t="shared" si="142"/>
        <v>15</v>
      </c>
      <c r="F131" s="465"/>
      <c r="G131" s="408"/>
      <c r="H131" s="413" t="s">
        <v>894</v>
      </c>
      <c r="I131" s="429" t="s">
        <v>742</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25">
      <c r="A132" s="382"/>
      <c r="B132" s="391"/>
      <c r="C132" s="579">
        <f>INT($C$29)+2</f>
        <v>3</v>
      </c>
      <c r="D132" s="408"/>
      <c r="E132" s="459">
        <f t="shared" si="142"/>
        <v>16</v>
      </c>
      <c r="F132" s="465"/>
      <c r="G132" s="408"/>
      <c r="H132" s="413" t="s">
        <v>895</v>
      </c>
      <c r="I132" s="429" t="s">
        <v>742</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25">
      <c r="A133" s="382"/>
      <c r="B133" s="391"/>
      <c r="C133" s="579">
        <f t="shared" ref="C133" si="147">INT($C$29)+2</f>
        <v>3</v>
      </c>
      <c r="D133" s="408"/>
      <c r="E133" s="459">
        <f t="shared" si="142"/>
        <v>17</v>
      </c>
      <c r="F133" s="465"/>
      <c r="G133" s="408"/>
      <c r="H133" s="413" t="s">
        <v>896</v>
      </c>
      <c r="I133" s="429" t="s">
        <v>742</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25">
      <c r="A134" s="382"/>
      <c r="B134" s="391"/>
      <c r="C134" s="579">
        <f t="shared" ref="C134" si="148">INT($C$29)+2</f>
        <v>3</v>
      </c>
      <c r="D134" s="408"/>
      <c r="E134" s="459">
        <f t="shared" si="142"/>
        <v>18</v>
      </c>
      <c r="F134" s="465"/>
      <c r="G134" s="408"/>
      <c r="H134" s="413" t="s">
        <v>897</v>
      </c>
      <c r="I134" s="429" t="s">
        <v>742</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25">
      <c r="A135" s="382"/>
      <c r="B135" s="391"/>
      <c r="C135" s="579">
        <f t="shared" ref="C135" si="149">INT($C$29)+2</f>
        <v>3</v>
      </c>
      <c r="D135" s="408"/>
      <c r="E135" s="459">
        <f t="shared" si="142"/>
        <v>19</v>
      </c>
      <c r="F135" s="465"/>
      <c r="G135" s="408"/>
      <c r="H135" s="413" t="s">
        <v>898</v>
      </c>
      <c r="I135" s="429" t="s">
        <v>742</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25">
      <c r="A136" s="382"/>
      <c r="B136" s="391"/>
      <c r="C136" s="579">
        <f t="shared" ref="C136" si="150">INT($C$29)+2</f>
        <v>3</v>
      </c>
      <c r="D136" s="408"/>
      <c r="E136" s="459">
        <f t="shared" si="142"/>
        <v>20</v>
      </c>
      <c r="F136" s="465"/>
      <c r="G136" s="408"/>
      <c r="H136" s="413" t="s">
        <v>899</v>
      </c>
      <c r="I136" s="429" t="s">
        <v>742</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0999999999999996" customHeight="1" outlineLevel="2" x14ac:dyDescent="0.2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429</v>
      </c>
      <c r="SK137" s="394"/>
      <c r="SL137" s="382"/>
      <c r="SM137" s="382"/>
      <c r="SN137" s="382"/>
    </row>
    <row r="138" spans="1:508" outlineLevel="1" x14ac:dyDescent="0.25">
      <c r="A138" s="382"/>
      <c r="B138" s="391"/>
      <c r="C138" s="579">
        <f>INT($C$29)+1</f>
        <v>2</v>
      </c>
      <c r="D138" s="408"/>
      <c r="E138" s="465"/>
      <c r="F138" s="465"/>
      <c r="G138" s="408"/>
      <c r="H138" s="468" t="s">
        <v>744</v>
      </c>
      <c r="I138" s="426"/>
      <c r="J138" s="426" t="s">
        <v>753</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79">
        <f>INT($C$29)+1</f>
        <v>2</v>
      </c>
      <c r="D139" s="408"/>
      <c r="E139" s="465"/>
      <c r="F139" s="465"/>
      <c r="G139" s="408"/>
      <c r="H139" s="592" t="s">
        <v>603</v>
      </c>
      <c r="I139" s="592" t="s">
        <v>745</v>
      </c>
      <c r="J139" s="397" t="s">
        <v>827</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79">
        <f>INT($C$29)+3.005</f>
        <v>4.0049999999999999</v>
      </c>
      <c r="D140" s="408" t="s">
        <v>425</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25">
      <c r="A141" s="382"/>
      <c r="B141" s="391"/>
      <c r="C141" s="579">
        <f>INT($C$29)+2</f>
        <v>3</v>
      </c>
      <c r="D141" s="408"/>
      <c r="E141" s="459">
        <v>0</v>
      </c>
      <c r="F141" s="465"/>
      <c r="G141" s="408"/>
      <c r="H141" s="750"/>
      <c r="I141" s="771" t="s">
        <v>926</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25">
      <c r="A142" s="382"/>
      <c r="B142" s="391"/>
      <c r="C142" s="579">
        <f>INT($C$29)+2</f>
        <v>3</v>
      </c>
      <c r="D142" s="408"/>
      <c r="E142" s="459">
        <f>E141+1</f>
        <v>1</v>
      </c>
      <c r="F142" s="465"/>
      <c r="G142" s="408"/>
      <c r="H142" s="751" t="str">
        <f>Sheep!$H$251&amp;" Merino BBB"</f>
        <v>Aut Merino BBB</v>
      </c>
      <c r="I142" s="751" t="s">
        <v>917</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25">
      <c r="A143" s="382"/>
      <c r="B143" s="391"/>
      <c r="C143" s="579">
        <f>INT($C$29)+3</f>
        <v>4</v>
      </c>
      <c r="D143" s="408"/>
      <c r="E143" s="459">
        <f t="shared" ref="E143:E206" si="152">E142+1</f>
        <v>2</v>
      </c>
      <c r="F143" s="465"/>
      <c r="G143" s="408"/>
      <c r="H143" s="753"/>
      <c r="I143" s="772" t="s">
        <v>918</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25">
      <c r="A144" s="382"/>
      <c r="B144" s="391"/>
      <c r="C144" s="579">
        <f>INT($C$29)+3</f>
        <v>4</v>
      </c>
      <c r="D144" s="408"/>
      <c r="E144" s="459">
        <f t="shared" si="152"/>
        <v>3</v>
      </c>
      <c r="F144" s="465"/>
      <c r="G144" s="408"/>
      <c r="H144" s="753"/>
      <c r="I144" s="769" t="s">
        <v>920</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25">
      <c r="A145" s="382"/>
      <c r="B145" s="391"/>
      <c r="C145" s="579">
        <f>INT($C$29)+3</f>
        <v>4</v>
      </c>
      <c r="D145" s="408"/>
      <c r="E145" s="459">
        <f t="shared" si="152"/>
        <v>4</v>
      </c>
      <c r="F145" s="465"/>
      <c r="G145" s="408"/>
      <c r="H145" s="753"/>
      <c r="I145" s="772" t="s">
        <v>919</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25">
      <c r="A146" s="382"/>
      <c r="B146" s="391"/>
      <c r="C146" s="579">
        <f t="shared" ref="C146:C149" si="153">INT($C$29)+3</f>
        <v>4</v>
      </c>
      <c r="D146" s="408"/>
      <c r="E146" s="459">
        <f t="shared" si="152"/>
        <v>5</v>
      </c>
      <c r="F146" s="465"/>
      <c r="G146" s="408"/>
      <c r="H146" s="753"/>
      <c r="I146" s="769" t="s">
        <v>921</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25">
      <c r="A147" s="382"/>
      <c r="B147" s="391"/>
      <c r="C147" s="579">
        <f t="shared" si="153"/>
        <v>4</v>
      </c>
      <c r="D147" s="408"/>
      <c r="E147" s="459">
        <f t="shared" si="152"/>
        <v>6</v>
      </c>
      <c r="F147" s="465"/>
      <c r="G147" s="408"/>
      <c r="H147" s="753"/>
      <c r="I147" s="769" t="s">
        <v>924</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25">
      <c r="A148" s="382"/>
      <c r="B148" s="391"/>
      <c r="C148" s="579">
        <f t="shared" si="153"/>
        <v>4</v>
      </c>
      <c r="D148" s="408"/>
      <c r="E148" s="459">
        <f t="shared" si="152"/>
        <v>7</v>
      </c>
      <c r="F148" s="465"/>
      <c r="G148" s="408"/>
      <c r="H148" s="753"/>
      <c r="I148" s="772" t="s">
        <v>925</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25">
      <c r="A149" s="382"/>
      <c r="B149" s="391"/>
      <c r="C149" s="579">
        <f t="shared" si="153"/>
        <v>4</v>
      </c>
      <c r="D149" s="408"/>
      <c r="E149" s="459">
        <f t="shared" si="152"/>
        <v>8</v>
      </c>
      <c r="F149" s="465"/>
      <c r="G149" s="408"/>
      <c r="H149" s="753"/>
      <c r="I149" s="769" t="s">
        <v>921</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25">
      <c r="A150" s="382"/>
      <c r="B150" s="391"/>
      <c r="C150" s="579">
        <f>INT($C$29)+3</f>
        <v>4</v>
      </c>
      <c r="D150" s="408"/>
      <c r="E150" s="459">
        <f t="shared" si="152"/>
        <v>9</v>
      </c>
      <c r="F150" s="465"/>
      <c r="G150" s="408"/>
      <c r="H150" s="753"/>
      <c r="I150" s="769" t="s">
        <v>922</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25">
      <c r="A151" s="382"/>
      <c r="B151" s="391"/>
      <c r="C151" s="579">
        <f>INT($C$29)+3</f>
        <v>4</v>
      </c>
      <c r="D151" s="408"/>
      <c r="E151" s="459">
        <f t="shared" si="152"/>
        <v>10</v>
      </c>
      <c r="F151" s="465"/>
      <c r="G151" s="408"/>
      <c r="H151" s="753"/>
      <c r="I151" s="769" t="s">
        <v>923</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25">
      <c r="A152" s="382"/>
      <c r="B152" s="391"/>
      <c r="C152" s="579">
        <f t="shared" ref="C152" si="155">INT($C$29)+3</f>
        <v>4</v>
      </c>
      <c r="D152" s="408"/>
      <c r="E152" s="459">
        <f t="shared" si="152"/>
        <v>11</v>
      </c>
      <c r="F152" s="465"/>
      <c r="G152" s="408"/>
      <c r="H152" s="753"/>
      <c r="I152" s="772" t="s">
        <v>929</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25">
      <c r="A153" s="382"/>
      <c r="B153" s="391"/>
      <c r="C153" s="579">
        <f>INT($C$29)+3</f>
        <v>4</v>
      </c>
      <c r="D153" s="408"/>
      <c r="E153" s="459">
        <f t="shared" si="152"/>
        <v>12</v>
      </c>
      <c r="F153" s="465"/>
      <c r="G153" s="408"/>
      <c r="H153" s="753"/>
      <c r="I153" s="769" t="s">
        <v>921</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25">
      <c r="A154" s="382"/>
      <c r="B154" s="391"/>
      <c r="C154" s="579">
        <f>INT($C$29)+3</f>
        <v>4</v>
      </c>
      <c r="D154" s="408"/>
      <c r="E154" s="459">
        <f t="shared" si="152"/>
        <v>13</v>
      </c>
      <c r="F154" s="465"/>
      <c r="G154" s="408"/>
      <c r="H154" s="753"/>
      <c r="I154" s="769" t="s">
        <v>922</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25">
      <c r="A155" s="382"/>
      <c r="B155" s="391"/>
      <c r="C155" s="579">
        <f>INT($C$29)+3</f>
        <v>4</v>
      </c>
      <c r="D155" s="408"/>
      <c r="E155" s="459">
        <f t="shared" si="152"/>
        <v>14</v>
      </c>
      <c r="F155" s="465"/>
      <c r="G155" s="408"/>
      <c r="H155" s="755"/>
      <c r="I155" s="770" t="s">
        <v>923</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25">
      <c r="A156" s="382"/>
      <c r="B156" s="391"/>
      <c r="C156" s="579">
        <f>INT($C$29)+2</f>
        <v>3</v>
      </c>
      <c r="D156" s="408"/>
      <c r="E156" s="459">
        <f t="shared" si="152"/>
        <v>15</v>
      </c>
      <c r="F156" s="465"/>
      <c r="G156" s="408"/>
      <c r="H156" s="751"/>
      <c r="I156" s="751" t="s">
        <v>613</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25">
      <c r="A157" s="382"/>
      <c r="B157" s="391"/>
      <c r="C157" s="579">
        <f>INT($C$29)+3</f>
        <v>4</v>
      </c>
      <c r="D157" s="408"/>
      <c r="E157" s="459">
        <f t="shared" si="152"/>
        <v>16</v>
      </c>
      <c r="F157" s="465"/>
      <c r="G157" s="408"/>
      <c r="H157" s="753"/>
      <c r="I157" s="753" t="s">
        <v>614</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25">
      <c r="A158" s="382"/>
      <c r="B158" s="391"/>
      <c r="C158" s="579">
        <f>INT($C$29)+3</f>
        <v>4</v>
      </c>
      <c r="D158" s="408"/>
      <c r="E158" s="459">
        <f t="shared" si="152"/>
        <v>17</v>
      </c>
      <c r="F158" s="465"/>
      <c r="G158" s="408"/>
      <c r="H158" s="753"/>
      <c r="I158" s="753" t="s">
        <v>615</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25">
      <c r="A159" s="382"/>
      <c r="B159" s="391"/>
      <c r="C159" s="579">
        <f>INT($C$29)+3</f>
        <v>4</v>
      </c>
      <c r="D159" s="408"/>
      <c r="E159" s="459">
        <f t="shared" si="152"/>
        <v>18</v>
      </c>
      <c r="F159" s="465"/>
      <c r="G159" s="408"/>
      <c r="H159" s="757"/>
      <c r="I159" s="757" t="s">
        <v>746</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25">
      <c r="A160" s="382"/>
      <c r="B160" s="391"/>
      <c r="C160" s="579">
        <f>INT($C$29)+2</f>
        <v>3</v>
      </c>
      <c r="D160" s="408"/>
      <c r="E160" s="459">
        <f t="shared" si="152"/>
        <v>19</v>
      </c>
      <c r="F160" s="465"/>
      <c r="G160" s="408"/>
      <c r="H160" s="759"/>
      <c r="I160" s="759" t="s">
        <v>747</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25">
      <c r="A161" s="382"/>
      <c r="B161" s="391"/>
      <c r="C161" s="579">
        <f>INT($C$29)+2</f>
        <v>3</v>
      </c>
      <c r="D161" s="408"/>
      <c r="E161" s="459">
        <f t="shared" si="152"/>
        <v>20</v>
      </c>
      <c r="F161" s="465"/>
      <c r="G161" s="408"/>
      <c r="H161" s="596"/>
      <c r="I161" s="596" t="s">
        <v>748</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25">
      <c r="A162" s="382"/>
      <c r="B162" s="391"/>
      <c r="C162" s="579">
        <f t="shared" ref="C162:C210" si="156">INT($C$29)+3</f>
        <v>4</v>
      </c>
      <c r="D162" s="408"/>
      <c r="E162" s="459">
        <f t="shared" si="152"/>
        <v>21</v>
      </c>
      <c r="F162" s="465"/>
      <c r="G162" s="408"/>
      <c r="H162" s="655"/>
      <c r="I162" s="655" t="s">
        <v>749</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25">
      <c r="A163" s="382"/>
      <c r="B163" s="391"/>
      <c r="C163" s="579">
        <f>INT($C$29)+2</f>
        <v>3</v>
      </c>
      <c r="D163" s="408"/>
      <c r="E163" s="459">
        <f t="shared" si="152"/>
        <v>22</v>
      </c>
      <c r="F163" s="465"/>
      <c r="G163" s="408"/>
      <c r="H163" s="656"/>
      <c r="I163" s="656" t="s">
        <v>750</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25">
      <c r="A164" s="382"/>
      <c r="B164" s="391"/>
      <c r="C164" s="579">
        <f>INT($C$29)+3</f>
        <v>4</v>
      </c>
      <c r="D164" s="408"/>
      <c r="E164" s="459">
        <f t="shared" si="152"/>
        <v>23</v>
      </c>
      <c r="F164" s="465"/>
      <c r="G164" s="408"/>
      <c r="H164" s="481"/>
      <c r="I164" s="481" t="s">
        <v>751</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25">
      <c r="A165" s="382"/>
      <c r="B165" s="391"/>
      <c r="C165" s="579">
        <f>INT($C$29)+2</f>
        <v>3</v>
      </c>
      <c r="D165" s="408"/>
      <c r="E165" s="459">
        <f t="shared" si="152"/>
        <v>24</v>
      </c>
      <c r="F165" s="465"/>
      <c r="G165" s="408"/>
      <c r="H165" s="759"/>
      <c r="I165" s="759" t="s">
        <v>752</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25">
      <c r="A166" s="382"/>
      <c r="B166" s="391"/>
      <c r="C166" s="579">
        <f>INT($C$29)+2</f>
        <v>3</v>
      </c>
      <c r="D166" s="408"/>
      <c r="E166" s="459">
        <f t="shared" si="152"/>
        <v>25</v>
      </c>
      <c r="F166" s="465"/>
      <c r="G166" s="408"/>
      <c r="H166" s="751" t="str">
        <f>Sheep!$H$252&amp;" Merino BBB"</f>
        <v>Win Merino BBB</v>
      </c>
      <c r="I166" s="751" t="s">
        <v>917</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25">
      <c r="A167" s="382"/>
      <c r="B167" s="391"/>
      <c r="C167" s="579">
        <f>INT($C$29)+3</f>
        <v>4</v>
      </c>
      <c r="D167" s="408"/>
      <c r="E167" s="459">
        <f t="shared" si="152"/>
        <v>26</v>
      </c>
      <c r="F167" s="465"/>
      <c r="G167" s="408"/>
      <c r="H167" s="753"/>
      <c r="I167" s="772" t="s">
        <v>918</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25">
      <c r="A168" s="382"/>
      <c r="B168" s="391"/>
      <c r="C168" s="579">
        <f>INT($C$29)+3</f>
        <v>4</v>
      </c>
      <c r="D168" s="408"/>
      <c r="E168" s="459">
        <f t="shared" si="152"/>
        <v>27</v>
      </c>
      <c r="F168" s="465"/>
      <c r="G168" s="408"/>
      <c r="H168" s="753"/>
      <c r="I168" s="769" t="s">
        <v>920</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25">
      <c r="A169" s="382"/>
      <c r="B169" s="391"/>
      <c r="C169" s="579">
        <f t="shared" ref="C169:C172" si="158">INT($C$29)+3</f>
        <v>4</v>
      </c>
      <c r="D169" s="408"/>
      <c r="E169" s="459">
        <f t="shared" si="152"/>
        <v>28</v>
      </c>
      <c r="F169" s="465"/>
      <c r="G169" s="408"/>
      <c r="H169" s="753"/>
      <c r="I169" s="772" t="s">
        <v>919</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25">
      <c r="A170" s="382"/>
      <c r="B170" s="391"/>
      <c r="C170" s="579">
        <f t="shared" si="158"/>
        <v>4</v>
      </c>
      <c r="D170" s="408"/>
      <c r="E170" s="459">
        <f t="shared" si="152"/>
        <v>29</v>
      </c>
      <c r="F170" s="465"/>
      <c r="G170" s="408"/>
      <c r="H170" s="753"/>
      <c r="I170" s="769" t="s">
        <v>921</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25">
      <c r="A171" s="382"/>
      <c r="B171" s="391"/>
      <c r="C171" s="579">
        <f t="shared" si="158"/>
        <v>4</v>
      </c>
      <c r="D171" s="408"/>
      <c r="E171" s="459">
        <f t="shared" si="152"/>
        <v>30</v>
      </c>
      <c r="F171" s="465"/>
      <c r="G171" s="408"/>
      <c r="H171" s="753"/>
      <c r="I171" s="769" t="s">
        <v>924</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25">
      <c r="A172" s="382"/>
      <c r="B172" s="391"/>
      <c r="C172" s="579">
        <f t="shared" si="158"/>
        <v>4</v>
      </c>
      <c r="D172" s="408"/>
      <c r="E172" s="459">
        <f t="shared" si="152"/>
        <v>31</v>
      </c>
      <c r="F172" s="465"/>
      <c r="G172" s="408"/>
      <c r="H172" s="753"/>
      <c r="I172" s="772" t="s">
        <v>925</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25">
      <c r="A173" s="382"/>
      <c r="B173" s="391"/>
      <c r="C173" s="579">
        <f>INT($C$29)+3</f>
        <v>4</v>
      </c>
      <c r="D173" s="408"/>
      <c r="E173" s="459">
        <f t="shared" si="152"/>
        <v>32</v>
      </c>
      <c r="F173" s="465"/>
      <c r="G173" s="408"/>
      <c r="H173" s="753"/>
      <c r="I173" s="769" t="s">
        <v>921</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25">
      <c r="A174" s="382"/>
      <c r="B174" s="391"/>
      <c r="C174" s="579">
        <f>INT($C$29)+3</f>
        <v>4</v>
      </c>
      <c r="D174" s="408"/>
      <c r="E174" s="459">
        <f t="shared" si="152"/>
        <v>33</v>
      </c>
      <c r="F174" s="465"/>
      <c r="G174" s="408"/>
      <c r="H174" s="753"/>
      <c r="I174" s="769" t="s">
        <v>922</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25">
      <c r="A175" s="382"/>
      <c r="B175" s="391"/>
      <c r="C175" s="579">
        <f>INT($C$29)+3</f>
        <v>4</v>
      </c>
      <c r="D175" s="408"/>
      <c r="E175" s="459">
        <f t="shared" si="152"/>
        <v>34</v>
      </c>
      <c r="F175" s="465"/>
      <c r="G175" s="408"/>
      <c r="H175" s="753"/>
      <c r="I175" s="769" t="s">
        <v>923</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25">
      <c r="A176" s="382"/>
      <c r="B176" s="391"/>
      <c r="C176" s="579">
        <f t="shared" ref="C176" si="160">INT($C$29)+3</f>
        <v>4</v>
      </c>
      <c r="D176" s="408"/>
      <c r="E176" s="459">
        <f t="shared" si="152"/>
        <v>35</v>
      </c>
      <c r="F176" s="465"/>
      <c r="G176" s="408"/>
      <c r="H176" s="753"/>
      <c r="I176" s="772" t="s">
        <v>929</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25">
      <c r="A177" s="382"/>
      <c r="B177" s="391"/>
      <c r="C177" s="579">
        <f>INT($C$29)+3</f>
        <v>4</v>
      </c>
      <c r="D177" s="408"/>
      <c r="E177" s="459">
        <f t="shared" si="152"/>
        <v>36</v>
      </c>
      <c r="F177" s="465"/>
      <c r="G177" s="408"/>
      <c r="H177" s="753"/>
      <c r="I177" s="769" t="s">
        <v>921</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25">
      <c r="A178" s="382"/>
      <c r="B178" s="391"/>
      <c r="C178" s="579">
        <f>INT($C$29)+3</f>
        <v>4</v>
      </c>
      <c r="D178" s="408"/>
      <c r="E178" s="459">
        <f t="shared" si="152"/>
        <v>37</v>
      </c>
      <c r="F178" s="465"/>
      <c r="G178" s="408"/>
      <c r="H178" s="753"/>
      <c r="I178" s="769" t="s">
        <v>922</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25">
      <c r="A179" s="382"/>
      <c r="B179" s="391"/>
      <c r="C179" s="579">
        <f>INT($C$29)+3</f>
        <v>4</v>
      </c>
      <c r="D179" s="408"/>
      <c r="E179" s="459">
        <f t="shared" si="152"/>
        <v>38</v>
      </c>
      <c r="F179" s="465"/>
      <c r="G179" s="408"/>
      <c r="H179" s="755"/>
      <c r="I179" s="770" t="s">
        <v>923</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25">
      <c r="A180" s="382"/>
      <c r="B180" s="391"/>
      <c r="C180" s="579">
        <f>INT($C$29)+2</f>
        <v>3</v>
      </c>
      <c r="D180" s="408"/>
      <c r="E180" s="459">
        <f t="shared" si="152"/>
        <v>39</v>
      </c>
      <c r="F180" s="465"/>
      <c r="G180" s="408"/>
      <c r="H180" s="751"/>
      <c r="I180" s="751" t="s">
        <v>613</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25">
      <c r="A181" s="382"/>
      <c r="B181" s="391"/>
      <c r="C181" s="579">
        <f t="shared" si="156"/>
        <v>4</v>
      </c>
      <c r="D181" s="408"/>
      <c r="E181" s="459">
        <f t="shared" si="152"/>
        <v>40</v>
      </c>
      <c r="F181" s="465"/>
      <c r="G181" s="408"/>
      <c r="H181" s="753"/>
      <c r="I181" s="753" t="s">
        <v>614</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25">
      <c r="A182" s="382"/>
      <c r="B182" s="391"/>
      <c r="C182" s="579">
        <f t="shared" si="156"/>
        <v>4</v>
      </c>
      <c r="D182" s="408"/>
      <c r="E182" s="459">
        <f t="shared" si="152"/>
        <v>41</v>
      </c>
      <c r="F182" s="465"/>
      <c r="G182" s="408"/>
      <c r="H182" s="753"/>
      <c r="I182" s="753" t="s">
        <v>615</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25">
      <c r="A183" s="382"/>
      <c r="B183" s="391"/>
      <c r="C183" s="579">
        <f t="shared" si="156"/>
        <v>4</v>
      </c>
      <c r="D183" s="408"/>
      <c r="E183" s="459">
        <f t="shared" si="152"/>
        <v>42</v>
      </c>
      <c r="F183" s="465"/>
      <c r="G183" s="408"/>
      <c r="H183" s="757"/>
      <c r="I183" s="757" t="s">
        <v>746</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25">
      <c r="A184" s="382"/>
      <c r="B184" s="391"/>
      <c r="C184" s="579">
        <f>INT($C$29)+3</f>
        <v>4</v>
      </c>
      <c r="D184" s="408"/>
      <c r="E184" s="459">
        <f t="shared" si="152"/>
        <v>43</v>
      </c>
      <c r="F184" s="465"/>
      <c r="G184" s="408"/>
      <c r="H184" s="759"/>
      <c r="I184" s="759" t="s">
        <v>747</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25">
      <c r="A185" s="382"/>
      <c r="B185" s="391"/>
      <c r="C185" s="579">
        <f>INT($C$29)+2</f>
        <v>3</v>
      </c>
      <c r="D185" s="408"/>
      <c r="E185" s="459">
        <f t="shared" si="152"/>
        <v>44</v>
      </c>
      <c r="F185" s="465"/>
      <c r="G185" s="408"/>
      <c r="H185" s="596"/>
      <c r="I185" s="596" t="s">
        <v>748</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25">
      <c r="A186" s="382"/>
      <c r="B186" s="391"/>
      <c r="C186" s="579">
        <f t="shared" si="156"/>
        <v>4</v>
      </c>
      <c r="D186" s="408"/>
      <c r="E186" s="459">
        <f t="shared" si="152"/>
        <v>45</v>
      </c>
      <c r="F186" s="465"/>
      <c r="G186" s="408"/>
      <c r="H186" s="655"/>
      <c r="I186" s="655" t="s">
        <v>749</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25">
      <c r="A187" s="382"/>
      <c r="B187" s="391"/>
      <c r="C187" s="579">
        <f>INT($C$29)+2</f>
        <v>3</v>
      </c>
      <c r="D187" s="408"/>
      <c r="E187" s="459">
        <f t="shared" si="152"/>
        <v>46</v>
      </c>
      <c r="F187" s="465"/>
      <c r="G187" s="408"/>
      <c r="H187" s="656"/>
      <c r="I187" s="656" t="s">
        <v>750</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25">
      <c r="A188" s="382"/>
      <c r="B188" s="391"/>
      <c r="C188" s="579">
        <f>INT($C$29)+3</f>
        <v>4</v>
      </c>
      <c r="D188" s="408"/>
      <c r="E188" s="459">
        <f t="shared" si="152"/>
        <v>47</v>
      </c>
      <c r="F188" s="465"/>
      <c r="G188" s="408"/>
      <c r="H188" s="481"/>
      <c r="I188" s="481" t="s">
        <v>751</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25">
      <c r="A189" s="382"/>
      <c r="B189" s="391"/>
      <c r="C189" s="579">
        <f>INT($C$29)+3</f>
        <v>4</v>
      </c>
      <c r="D189" s="408"/>
      <c r="E189" s="459">
        <f t="shared" si="152"/>
        <v>48</v>
      </c>
      <c r="F189" s="465"/>
      <c r="G189" s="408"/>
      <c r="H189" s="759"/>
      <c r="I189" s="759" t="s">
        <v>752</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25">
      <c r="A190" s="382"/>
      <c r="B190" s="391"/>
      <c r="C190" s="579">
        <f>INT($C$29)+2</f>
        <v>3</v>
      </c>
      <c r="D190" s="408"/>
      <c r="E190" s="459">
        <f t="shared" si="152"/>
        <v>49</v>
      </c>
      <c r="F190" s="465"/>
      <c r="G190" s="408"/>
      <c r="H190" s="751" t="str">
        <f>Sheep!$H$253&amp;" Merino BBB"</f>
        <v>Spr Merino BBB</v>
      </c>
      <c r="I190" s="751" t="s">
        <v>917</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25">
      <c r="A191" s="382"/>
      <c r="B191" s="391"/>
      <c r="C191" s="579">
        <f>INT($C$29)+3</f>
        <v>4</v>
      </c>
      <c r="D191" s="408"/>
      <c r="E191" s="459">
        <f t="shared" si="152"/>
        <v>50</v>
      </c>
      <c r="F191" s="465"/>
      <c r="G191" s="408"/>
      <c r="H191" s="753"/>
      <c r="I191" s="772" t="s">
        <v>918</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25">
      <c r="A192" s="382"/>
      <c r="B192" s="391"/>
      <c r="C192" s="579">
        <f>INT($C$29)+3</f>
        <v>4</v>
      </c>
      <c r="D192" s="408"/>
      <c r="E192" s="459">
        <f t="shared" si="152"/>
        <v>51</v>
      </c>
      <c r="F192" s="465"/>
      <c r="G192" s="408"/>
      <c r="H192" s="753"/>
      <c r="I192" s="769" t="s">
        <v>920</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25">
      <c r="A193" s="382"/>
      <c r="B193" s="391"/>
      <c r="C193" s="579">
        <f t="shared" ref="C193:C196" si="161">INT($C$29)+3</f>
        <v>4</v>
      </c>
      <c r="D193" s="408"/>
      <c r="E193" s="459">
        <f t="shared" si="152"/>
        <v>52</v>
      </c>
      <c r="F193" s="465"/>
      <c r="G193" s="408"/>
      <c r="H193" s="753"/>
      <c r="I193" s="772" t="s">
        <v>919</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25">
      <c r="A194" s="382"/>
      <c r="B194" s="391"/>
      <c r="C194" s="579">
        <f t="shared" si="161"/>
        <v>4</v>
      </c>
      <c r="D194" s="408"/>
      <c r="E194" s="459">
        <f t="shared" si="152"/>
        <v>53</v>
      </c>
      <c r="F194" s="465"/>
      <c r="G194" s="408"/>
      <c r="H194" s="753"/>
      <c r="I194" s="769" t="s">
        <v>921</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25">
      <c r="A195" s="382"/>
      <c r="B195" s="391"/>
      <c r="C195" s="579">
        <f t="shared" si="161"/>
        <v>4</v>
      </c>
      <c r="D195" s="408"/>
      <c r="E195" s="459">
        <f t="shared" si="152"/>
        <v>54</v>
      </c>
      <c r="F195" s="465"/>
      <c r="G195" s="408"/>
      <c r="H195" s="753"/>
      <c r="I195" s="769" t="s">
        <v>924</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25">
      <c r="A196" s="382"/>
      <c r="B196" s="391"/>
      <c r="C196" s="579">
        <f t="shared" si="161"/>
        <v>4</v>
      </c>
      <c r="D196" s="408"/>
      <c r="E196" s="459">
        <f t="shared" si="152"/>
        <v>55</v>
      </c>
      <c r="F196" s="465"/>
      <c r="G196" s="408"/>
      <c r="H196" s="753"/>
      <c r="I196" s="772" t="s">
        <v>925</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25">
      <c r="A197" s="382"/>
      <c r="B197" s="391"/>
      <c r="C197" s="579">
        <f>INT($C$29)+3</f>
        <v>4</v>
      </c>
      <c r="D197" s="408"/>
      <c r="E197" s="459">
        <f t="shared" si="152"/>
        <v>56</v>
      </c>
      <c r="F197" s="465"/>
      <c r="G197" s="408"/>
      <c r="H197" s="753"/>
      <c r="I197" s="769" t="s">
        <v>921</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25">
      <c r="A198" s="382"/>
      <c r="B198" s="391"/>
      <c r="C198" s="579">
        <f>INT($C$29)+3</f>
        <v>4</v>
      </c>
      <c r="D198" s="408"/>
      <c r="E198" s="459">
        <f t="shared" si="152"/>
        <v>57</v>
      </c>
      <c r="F198" s="465"/>
      <c r="G198" s="408"/>
      <c r="H198" s="753"/>
      <c r="I198" s="769" t="s">
        <v>922</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25">
      <c r="A199" s="382"/>
      <c r="B199" s="391"/>
      <c r="C199" s="579">
        <f>INT($C$29)+3</f>
        <v>4</v>
      </c>
      <c r="D199" s="408"/>
      <c r="E199" s="459">
        <f t="shared" si="152"/>
        <v>58</v>
      </c>
      <c r="F199" s="465"/>
      <c r="G199" s="408"/>
      <c r="H199" s="753"/>
      <c r="I199" s="769" t="s">
        <v>923</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25">
      <c r="A200" s="382"/>
      <c r="B200" s="391"/>
      <c r="C200" s="579">
        <f t="shared" ref="C200" si="162">INT($C$29)+3</f>
        <v>4</v>
      </c>
      <c r="D200" s="408"/>
      <c r="E200" s="459">
        <f t="shared" si="152"/>
        <v>59</v>
      </c>
      <c r="F200" s="465"/>
      <c r="G200" s="408"/>
      <c r="H200" s="753"/>
      <c r="I200" s="772" t="s">
        <v>929</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25">
      <c r="A201" s="382"/>
      <c r="B201" s="391"/>
      <c r="C201" s="579">
        <f>INT($C$29)+3</f>
        <v>4</v>
      </c>
      <c r="D201" s="408"/>
      <c r="E201" s="459">
        <f t="shared" si="152"/>
        <v>60</v>
      </c>
      <c r="F201" s="465"/>
      <c r="G201" s="408"/>
      <c r="H201" s="753"/>
      <c r="I201" s="769" t="s">
        <v>921</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25">
      <c r="A202" s="382"/>
      <c r="B202" s="391"/>
      <c r="C202" s="579">
        <f>INT($C$29)+3</f>
        <v>4</v>
      </c>
      <c r="D202" s="408"/>
      <c r="E202" s="459">
        <f t="shared" si="152"/>
        <v>61</v>
      </c>
      <c r="F202" s="465"/>
      <c r="G202" s="408"/>
      <c r="H202" s="753"/>
      <c r="I202" s="769" t="s">
        <v>922</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25">
      <c r="A203" s="382"/>
      <c r="B203" s="391"/>
      <c r="C203" s="579">
        <f>INT($C$29)+3</f>
        <v>4</v>
      </c>
      <c r="D203" s="408"/>
      <c r="E203" s="459">
        <f t="shared" si="152"/>
        <v>62</v>
      </c>
      <c r="F203" s="465"/>
      <c r="G203" s="408"/>
      <c r="H203" s="755"/>
      <c r="I203" s="770" t="s">
        <v>923</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25">
      <c r="A204" s="382"/>
      <c r="B204" s="391"/>
      <c r="C204" s="579">
        <f>INT($C$29)+2</f>
        <v>3</v>
      </c>
      <c r="D204" s="408"/>
      <c r="E204" s="459">
        <f t="shared" si="152"/>
        <v>63</v>
      </c>
      <c r="F204" s="465"/>
      <c r="G204" s="408"/>
      <c r="H204" s="751"/>
      <c r="I204" s="751" t="s">
        <v>613</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25">
      <c r="A205" s="382"/>
      <c r="B205" s="391"/>
      <c r="C205" s="579">
        <f t="shared" si="156"/>
        <v>4</v>
      </c>
      <c r="D205" s="408"/>
      <c r="E205" s="459">
        <f t="shared" si="152"/>
        <v>64</v>
      </c>
      <c r="F205" s="465"/>
      <c r="G205" s="408"/>
      <c r="H205" s="753"/>
      <c r="I205" s="753" t="s">
        <v>614</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25">
      <c r="A206" s="382"/>
      <c r="B206" s="391"/>
      <c r="C206" s="579">
        <f t="shared" si="156"/>
        <v>4</v>
      </c>
      <c r="D206" s="408"/>
      <c r="E206" s="459">
        <f t="shared" si="152"/>
        <v>65</v>
      </c>
      <c r="F206" s="465"/>
      <c r="G206" s="408"/>
      <c r="H206" s="753"/>
      <c r="I206" s="753" t="s">
        <v>615</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25">
      <c r="A207" s="382"/>
      <c r="B207" s="391"/>
      <c r="C207" s="579">
        <f t="shared" si="156"/>
        <v>4</v>
      </c>
      <c r="D207" s="408"/>
      <c r="E207" s="459">
        <f t="shared" ref="E207:E270" si="163">E206+1</f>
        <v>66</v>
      </c>
      <c r="F207" s="465"/>
      <c r="G207" s="408"/>
      <c r="H207" s="757"/>
      <c r="I207" s="757" t="s">
        <v>746</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25">
      <c r="A208" s="382"/>
      <c r="B208" s="391"/>
      <c r="C208" s="579">
        <f>INT($C$29)+3</f>
        <v>4</v>
      </c>
      <c r="D208" s="408"/>
      <c r="E208" s="459">
        <f t="shared" si="163"/>
        <v>67</v>
      </c>
      <c r="F208" s="465"/>
      <c r="G208" s="408"/>
      <c r="H208" s="759"/>
      <c r="I208" s="759" t="s">
        <v>747</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25">
      <c r="A209" s="382"/>
      <c r="B209" s="391"/>
      <c r="C209" s="579">
        <f>INT($C$29)+2</f>
        <v>3</v>
      </c>
      <c r="D209" s="408"/>
      <c r="E209" s="459">
        <f t="shared" si="163"/>
        <v>68</v>
      </c>
      <c r="F209" s="465"/>
      <c r="G209" s="408"/>
      <c r="H209" s="596"/>
      <c r="I209" s="596" t="s">
        <v>748</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25">
      <c r="A210" s="382"/>
      <c r="B210" s="391"/>
      <c r="C210" s="579">
        <f t="shared" si="156"/>
        <v>4</v>
      </c>
      <c r="D210" s="408"/>
      <c r="E210" s="459">
        <f t="shared" si="163"/>
        <v>69</v>
      </c>
      <c r="F210" s="465"/>
      <c r="G210" s="408"/>
      <c r="H210" s="655"/>
      <c r="I210" s="655" t="s">
        <v>749</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25">
      <c r="A211" s="382"/>
      <c r="B211" s="391"/>
      <c r="C211" s="579">
        <f>INT($C$29)+2</f>
        <v>3</v>
      </c>
      <c r="D211" s="408"/>
      <c r="E211" s="459">
        <f t="shared" si="163"/>
        <v>70</v>
      </c>
      <c r="F211" s="465"/>
      <c r="G211" s="408"/>
      <c r="H211" s="656"/>
      <c r="I211" s="656" t="s">
        <v>750</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25">
      <c r="A212" s="382"/>
      <c r="B212" s="391"/>
      <c r="C212" s="579">
        <f>INT($C$29)+3</f>
        <v>4</v>
      </c>
      <c r="D212" s="408"/>
      <c r="E212" s="459">
        <f t="shared" si="163"/>
        <v>71</v>
      </c>
      <c r="F212" s="465"/>
      <c r="G212" s="408"/>
      <c r="H212" s="481"/>
      <c r="I212" s="481" t="s">
        <v>751</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25">
      <c r="A213" s="382"/>
      <c r="B213" s="391"/>
      <c r="C213" s="579">
        <f>INT($C$29)+3</f>
        <v>4</v>
      </c>
      <c r="D213" s="408"/>
      <c r="E213" s="459">
        <f t="shared" si="163"/>
        <v>72</v>
      </c>
      <c r="F213" s="465"/>
      <c r="G213" s="408"/>
      <c r="H213" s="759"/>
      <c r="I213" s="759" t="s">
        <v>752</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25">
      <c r="A214" s="382"/>
      <c r="B214" s="391"/>
      <c r="C214" s="579">
        <f>INT($C$29)+2</f>
        <v>3</v>
      </c>
      <c r="D214" s="408"/>
      <c r="E214" s="459">
        <f t="shared" si="163"/>
        <v>73</v>
      </c>
      <c r="F214" s="465"/>
      <c r="G214" s="408"/>
      <c r="H214" s="751" t="str">
        <f>Sheep!$H$251&amp;" Merino BBT"</f>
        <v>Aut Merino BBT</v>
      </c>
      <c r="I214" s="751" t="s">
        <v>917</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25">
      <c r="A215" s="382"/>
      <c r="B215" s="391"/>
      <c r="C215" s="579">
        <f>INT($C$29)+3</f>
        <v>4</v>
      </c>
      <c r="D215" s="408"/>
      <c r="E215" s="459">
        <f t="shared" si="163"/>
        <v>74</v>
      </c>
      <c r="F215" s="465"/>
      <c r="G215" s="408"/>
      <c r="H215" s="753"/>
      <c r="I215" s="772" t="s">
        <v>918</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25">
      <c r="A216" s="382"/>
      <c r="B216" s="391"/>
      <c r="C216" s="579">
        <f>INT($C$29)+3</f>
        <v>4</v>
      </c>
      <c r="D216" s="408"/>
      <c r="E216" s="459">
        <f t="shared" si="163"/>
        <v>75</v>
      </c>
      <c r="F216" s="465"/>
      <c r="G216" s="408"/>
      <c r="H216" s="753"/>
      <c r="I216" s="769" t="s">
        <v>920</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25">
      <c r="A217" s="382"/>
      <c r="B217" s="391"/>
      <c r="C217" s="579">
        <f t="shared" ref="C217:C220" si="165">INT($C$29)+3</f>
        <v>4</v>
      </c>
      <c r="D217" s="408"/>
      <c r="E217" s="459">
        <f t="shared" si="163"/>
        <v>76</v>
      </c>
      <c r="F217" s="465"/>
      <c r="G217" s="408"/>
      <c r="H217" s="753"/>
      <c r="I217" s="772" t="s">
        <v>919</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25">
      <c r="A218" s="382"/>
      <c r="B218" s="391"/>
      <c r="C218" s="579">
        <f t="shared" si="165"/>
        <v>4</v>
      </c>
      <c r="D218" s="408"/>
      <c r="E218" s="459">
        <f t="shared" si="163"/>
        <v>77</v>
      </c>
      <c r="F218" s="465"/>
      <c r="G218" s="408"/>
      <c r="H218" s="753"/>
      <c r="I218" s="769" t="s">
        <v>921</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25">
      <c r="A219" s="382"/>
      <c r="B219" s="391"/>
      <c r="C219" s="579">
        <f t="shared" si="165"/>
        <v>4</v>
      </c>
      <c r="D219" s="408"/>
      <c r="E219" s="459">
        <f t="shared" si="163"/>
        <v>78</v>
      </c>
      <c r="F219" s="465"/>
      <c r="G219" s="408"/>
      <c r="H219" s="753"/>
      <c r="I219" s="769" t="s">
        <v>924</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25">
      <c r="A220" s="382"/>
      <c r="B220" s="391"/>
      <c r="C220" s="579">
        <f t="shared" si="165"/>
        <v>4</v>
      </c>
      <c r="D220" s="408"/>
      <c r="E220" s="459">
        <f t="shared" si="163"/>
        <v>79</v>
      </c>
      <c r="F220" s="465"/>
      <c r="G220" s="408"/>
      <c r="H220" s="753"/>
      <c r="I220" s="772" t="s">
        <v>925</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25">
      <c r="A221" s="382"/>
      <c r="B221" s="391"/>
      <c r="C221" s="579">
        <f>INT($C$29)+3</f>
        <v>4</v>
      </c>
      <c r="D221" s="408"/>
      <c r="E221" s="459">
        <f t="shared" si="163"/>
        <v>80</v>
      </c>
      <c r="F221" s="465"/>
      <c r="G221" s="408"/>
      <c r="H221" s="753"/>
      <c r="I221" s="769" t="s">
        <v>921</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25">
      <c r="A222" s="382"/>
      <c r="B222" s="391"/>
      <c r="C222" s="579">
        <f>INT($C$29)+3</f>
        <v>4</v>
      </c>
      <c r="D222" s="408"/>
      <c r="E222" s="459">
        <f t="shared" si="163"/>
        <v>81</v>
      </c>
      <c r="F222" s="465"/>
      <c r="G222" s="408"/>
      <c r="H222" s="753"/>
      <c r="I222" s="769" t="s">
        <v>922</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25">
      <c r="A223" s="382"/>
      <c r="B223" s="391"/>
      <c r="C223" s="579">
        <f>INT($C$29)+3</f>
        <v>4</v>
      </c>
      <c r="D223" s="408"/>
      <c r="E223" s="459">
        <f t="shared" si="163"/>
        <v>82</v>
      </c>
      <c r="F223" s="465"/>
      <c r="G223" s="408"/>
      <c r="H223" s="753"/>
      <c r="I223" s="769" t="s">
        <v>923</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25">
      <c r="A224" s="382"/>
      <c r="B224" s="391"/>
      <c r="C224" s="579">
        <f t="shared" ref="C224" si="166">INT($C$29)+3</f>
        <v>4</v>
      </c>
      <c r="D224" s="408"/>
      <c r="E224" s="459">
        <f t="shared" si="163"/>
        <v>83</v>
      </c>
      <c r="F224" s="465"/>
      <c r="G224" s="408"/>
      <c r="H224" s="753"/>
      <c r="I224" s="772" t="s">
        <v>929</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25">
      <c r="A225" s="382"/>
      <c r="B225" s="391"/>
      <c r="C225" s="579">
        <f>INT($C$29)+3</f>
        <v>4</v>
      </c>
      <c r="D225" s="408"/>
      <c r="E225" s="459">
        <f t="shared" si="163"/>
        <v>84</v>
      </c>
      <c r="F225" s="465"/>
      <c r="G225" s="408"/>
      <c r="H225" s="753"/>
      <c r="I225" s="769" t="s">
        <v>921</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25">
      <c r="A226" s="382"/>
      <c r="B226" s="391"/>
      <c r="C226" s="579">
        <f>INT($C$29)+3</f>
        <v>4</v>
      </c>
      <c r="D226" s="408"/>
      <c r="E226" s="459">
        <f t="shared" si="163"/>
        <v>85</v>
      </c>
      <c r="F226" s="465"/>
      <c r="G226" s="408"/>
      <c r="H226" s="753"/>
      <c r="I226" s="769" t="s">
        <v>922</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25">
      <c r="A227" s="382"/>
      <c r="B227" s="391"/>
      <c r="C227" s="579">
        <f>INT($C$29)+3</f>
        <v>4</v>
      </c>
      <c r="D227" s="408"/>
      <c r="E227" s="459">
        <f t="shared" si="163"/>
        <v>86</v>
      </c>
      <c r="F227" s="465"/>
      <c r="G227" s="408"/>
      <c r="H227" s="755"/>
      <c r="I227" s="770" t="s">
        <v>923</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25">
      <c r="A228" s="382"/>
      <c r="B228" s="391"/>
      <c r="C228" s="579">
        <f>INT($C$29)+2</f>
        <v>3</v>
      </c>
      <c r="D228" s="408"/>
      <c r="E228" s="459">
        <f t="shared" si="163"/>
        <v>87</v>
      </c>
      <c r="F228" s="465"/>
      <c r="G228" s="408"/>
      <c r="H228" s="751"/>
      <c r="I228" s="751" t="s">
        <v>613</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25">
      <c r="A229" s="382"/>
      <c r="B229" s="391"/>
      <c r="C229" s="579">
        <f>INT($C$29)+3</f>
        <v>4</v>
      </c>
      <c r="D229" s="408"/>
      <c r="E229" s="459">
        <f t="shared" si="163"/>
        <v>88</v>
      </c>
      <c r="F229" s="465"/>
      <c r="G229" s="408"/>
      <c r="H229" s="753"/>
      <c r="I229" s="753" t="s">
        <v>614</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25">
      <c r="A230" s="382"/>
      <c r="B230" s="391"/>
      <c r="C230" s="579">
        <f>INT($C$29)+3</f>
        <v>4</v>
      </c>
      <c r="D230" s="408"/>
      <c r="E230" s="459">
        <f t="shared" si="163"/>
        <v>89</v>
      </c>
      <c r="F230" s="465"/>
      <c r="G230" s="408"/>
      <c r="H230" s="753"/>
      <c r="I230" s="753" t="s">
        <v>615</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25">
      <c r="A231" s="382"/>
      <c r="B231" s="391"/>
      <c r="C231" s="579">
        <f>INT($C$29)+3</f>
        <v>4</v>
      </c>
      <c r="D231" s="408"/>
      <c r="E231" s="459">
        <f t="shared" si="163"/>
        <v>90</v>
      </c>
      <c r="F231" s="465"/>
      <c r="G231" s="408"/>
      <c r="H231" s="757"/>
      <c r="I231" s="757" t="s">
        <v>746</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25">
      <c r="A232" s="382"/>
      <c r="B232" s="391"/>
      <c r="C232" s="579">
        <f>INT($C$29)+2</f>
        <v>3</v>
      </c>
      <c r="D232" s="408"/>
      <c r="E232" s="459">
        <f t="shared" si="163"/>
        <v>91</v>
      </c>
      <c r="F232" s="465"/>
      <c r="G232" s="408"/>
      <c r="H232" s="759"/>
      <c r="I232" s="759" t="s">
        <v>747</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25">
      <c r="A233" s="382"/>
      <c r="B233" s="391"/>
      <c r="C233" s="579">
        <f>INT($C$29)+2</f>
        <v>3</v>
      </c>
      <c r="D233" s="408"/>
      <c r="E233" s="459">
        <f t="shared" si="163"/>
        <v>92</v>
      </c>
      <c r="F233" s="465"/>
      <c r="G233" s="408"/>
      <c r="H233" s="596"/>
      <c r="I233" s="596" t="s">
        <v>748</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25">
      <c r="A234" s="382"/>
      <c r="B234" s="391"/>
      <c r="C234" s="579">
        <f t="shared" ref="C234:C282" si="167">INT($C$29)+3</f>
        <v>4</v>
      </c>
      <c r="D234" s="408"/>
      <c r="E234" s="459">
        <f t="shared" si="163"/>
        <v>93</v>
      </c>
      <c r="F234" s="465"/>
      <c r="G234" s="408"/>
      <c r="H234" s="655"/>
      <c r="I234" s="655" t="s">
        <v>749</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25">
      <c r="A235" s="382"/>
      <c r="B235" s="391"/>
      <c r="C235" s="579">
        <f>INT($C$29)+2</f>
        <v>3</v>
      </c>
      <c r="D235" s="408"/>
      <c r="E235" s="459">
        <f t="shared" si="163"/>
        <v>94</v>
      </c>
      <c r="F235" s="465"/>
      <c r="G235" s="408"/>
      <c r="H235" s="656"/>
      <c r="I235" s="656" t="s">
        <v>750</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25">
      <c r="A236" s="382"/>
      <c r="B236" s="391"/>
      <c r="C236" s="579">
        <f>INT($C$29)+3</f>
        <v>4</v>
      </c>
      <c r="D236" s="408"/>
      <c r="E236" s="459">
        <f t="shared" si="163"/>
        <v>95</v>
      </c>
      <c r="F236" s="465"/>
      <c r="G236" s="408"/>
      <c r="H236" s="481"/>
      <c r="I236" s="481" t="s">
        <v>751</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25">
      <c r="A237" s="382"/>
      <c r="B237" s="391"/>
      <c r="C237" s="579">
        <f>INT($C$29)+2</f>
        <v>3</v>
      </c>
      <c r="D237" s="408"/>
      <c r="E237" s="459">
        <f t="shared" si="163"/>
        <v>96</v>
      </c>
      <c r="F237" s="465"/>
      <c r="G237" s="408"/>
      <c r="H237" s="759"/>
      <c r="I237" s="759" t="s">
        <v>752</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25">
      <c r="A238" s="382"/>
      <c r="B238" s="391"/>
      <c r="C238" s="579">
        <f>INT($C$29)+2</f>
        <v>3</v>
      </c>
      <c r="D238" s="408"/>
      <c r="E238" s="459">
        <f t="shared" si="163"/>
        <v>97</v>
      </c>
      <c r="F238" s="465"/>
      <c r="G238" s="408"/>
      <c r="H238" s="751" t="str">
        <f>Sheep!$H$252&amp;" Merino BBT"</f>
        <v>Win Merino BBT</v>
      </c>
      <c r="I238" s="751" t="s">
        <v>917</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25">
      <c r="A239" s="382"/>
      <c r="B239" s="391"/>
      <c r="C239" s="579">
        <f>INT($C$29)+3</f>
        <v>4</v>
      </c>
      <c r="D239" s="408"/>
      <c r="E239" s="459">
        <f t="shared" si="163"/>
        <v>98</v>
      </c>
      <c r="F239" s="465"/>
      <c r="G239" s="408"/>
      <c r="H239" s="753"/>
      <c r="I239" s="772" t="s">
        <v>918</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25">
      <c r="A240" s="382"/>
      <c r="B240" s="391"/>
      <c r="C240" s="579">
        <f>INT($C$29)+3</f>
        <v>4</v>
      </c>
      <c r="D240" s="408"/>
      <c r="E240" s="459">
        <f t="shared" si="163"/>
        <v>99</v>
      </c>
      <c r="F240" s="465"/>
      <c r="G240" s="408"/>
      <c r="H240" s="753"/>
      <c r="I240" s="769" t="s">
        <v>920</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25">
      <c r="A241" s="382"/>
      <c r="B241" s="391"/>
      <c r="C241" s="579">
        <f t="shared" ref="C241:C244" si="168">INT($C$29)+3</f>
        <v>4</v>
      </c>
      <c r="D241" s="408"/>
      <c r="E241" s="459">
        <f t="shared" si="163"/>
        <v>100</v>
      </c>
      <c r="F241" s="465"/>
      <c r="G241" s="408"/>
      <c r="H241" s="753"/>
      <c r="I241" s="772" t="s">
        <v>919</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25">
      <c r="A242" s="382"/>
      <c r="B242" s="391"/>
      <c r="C242" s="579">
        <f t="shared" si="168"/>
        <v>4</v>
      </c>
      <c r="D242" s="408"/>
      <c r="E242" s="459">
        <f t="shared" si="163"/>
        <v>101</v>
      </c>
      <c r="F242" s="465"/>
      <c r="G242" s="408"/>
      <c r="H242" s="753"/>
      <c r="I242" s="769" t="s">
        <v>921</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25">
      <c r="A243" s="382"/>
      <c r="B243" s="391"/>
      <c r="C243" s="579">
        <f t="shared" si="168"/>
        <v>4</v>
      </c>
      <c r="D243" s="408"/>
      <c r="E243" s="459">
        <f t="shared" si="163"/>
        <v>102</v>
      </c>
      <c r="F243" s="465"/>
      <c r="G243" s="408"/>
      <c r="H243" s="753"/>
      <c r="I243" s="769" t="s">
        <v>924</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25">
      <c r="A244" s="382"/>
      <c r="B244" s="391"/>
      <c r="C244" s="579">
        <f t="shared" si="168"/>
        <v>4</v>
      </c>
      <c r="D244" s="408"/>
      <c r="E244" s="459">
        <f t="shared" si="163"/>
        <v>103</v>
      </c>
      <c r="F244" s="465"/>
      <c r="G244" s="408"/>
      <c r="H244" s="753"/>
      <c r="I244" s="772" t="s">
        <v>925</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25">
      <c r="A245" s="382"/>
      <c r="B245" s="391"/>
      <c r="C245" s="579">
        <f>INT($C$29)+3</f>
        <v>4</v>
      </c>
      <c r="D245" s="408"/>
      <c r="E245" s="459">
        <f t="shared" si="163"/>
        <v>104</v>
      </c>
      <c r="F245" s="465"/>
      <c r="G245" s="408"/>
      <c r="H245" s="753"/>
      <c r="I245" s="769" t="s">
        <v>921</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25">
      <c r="A246" s="382"/>
      <c r="B246" s="391"/>
      <c r="C246" s="579">
        <f>INT($C$29)+3</f>
        <v>4</v>
      </c>
      <c r="D246" s="408"/>
      <c r="E246" s="459">
        <f t="shared" si="163"/>
        <v>105</v>
      </c>
      <c r="F246" s="465"/>
      <c r="G246" s="408"/>
      <c r="H246" s="753"/>
      <c r="I246" s="769" t="s">
        <v>922</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25">
      <c r="A247" s="382"/>
      <c r="B247" s="391"/>
      <c r="C247" s="579">
        <f>INT($C$29)+3</f>
        <v>4</v>
      </c>
      <c r="D247" s="408"/>
      <c r="E247" s="459">
        <f t="shared" si="163"/>
        <v>106</v>
      </c>
      <c r="F247" s="465"/>
      <c r="G247" s="408"/>
      <c r="H247" s="753"/>
      <c r="I247" s="769" t="s">
        <v>923</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25">
      <c r="A248" s="382"/>
      <c r="B248" s="391"/>
      <c r="C248" s="579">
        <f t="shared" ref="C248" si="170">INT($C$29)+3</f>
        <v>4</v>
      </c>
      <c r="D248" s="408"/>
      <c r="E248" s="459">
        <f t="shared" si="163"/>
        <v>107</v>
      </c>
      <c r="F248" s="465"/>
      <c r="G248" s="408"/>
      <c r="H248" s="753"/>
      <c r="I248" s="772" t="s">
        <v>929</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25">
      <c r="A249" s="382"/>
      <c r="B249" s="391"/>
      <c r="C249" s="579">
        <f>INT($C$29)+3</f>
        <v>4</v>
      </c>
      <c r="D249" s="408"/>
      <c r="E249" s="459">
        <f t="shared" si="163"/>
        <v>108</v>
      </c>
      <c r="F249" s="465"/>
      <c r="G249" s="408"/>
      <c r="H249" s="753"/>
      <c r="I249" s="769" t="s">
        <v>921</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25">
      <c r="A250" s="382"/>
      <c r="B250" s="391"/>
      <c r="C250" s="579">
        <f>INT($C$29)+3</f>
        <v>4</v>
      </c>
      <c r="D250" s="408"/>
      <c r="E250" s="459">
        <f t="shared" si="163"/>
        <v>109</v>
      </c>
      <c r="F250" s="465"/>
      <c r="G250" s="408"/>
      <c r="H250" s="753"/>
      <c r="I250" s="769" t="s">
        <v>922</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25">
      <c r="A251" s="382"/>
      <c r="B251" s="391"/>
      <c r="C251" s="579">
        <f>INT($C$29)+3</f>
        <v>4</v>
      </c>
      <c r="D251" s="408"/>
      <c r="E251" s="459">
        <f t="shared" si="163"/>
        <v>110</v>
      </c>
      <c r="F251" s="465"/>
      <c r="G251" s="408"/>
      <c r="H251" s="755"/>
      <c r="I251" s="770" t="s">
        <v>923</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25">
      <c r="A252" s="382"/>
      <c r="B252" s="391"/>
      <c r="C252" s="579">
        <f>INT($C$29)+2</f>
        <v>3</v>
      </c>
      <c r="D252" s="408"/>
      <c r="E252" s="459">
        <f t="shared" si="163"/>
        <v>111</v>
      </c>
      <c r="F252" s="465"/>
      <c r="G252" s="408"/>
      <c r="H252" s="751"/>
      <c r="I252" s="751" t="s">
        <v>613</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25">
      <c r="A253" s="382"/>
      <c r="B253" s="391"/>
      <c r="C253" s="579">
        <f t="shared" si="167"/>
        <v>4</v>
      </c>
      <c r="D253" s="408"/>
      <c r="E253" s="459">
        <f t="shared" si="163"/>
        <v>112</v>
      </c>
      <c r="F253" s="465"/>
      <c r="G253" s="408"/>
      <c r="H253" s="753"/>
      <c r="I253" s="753" t="s">
        <v>614</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25">
      <c r="A254" s="382"/>
      <c r="B254" s="391"/>
      <c r="C254" s="579">
        <f t="shared" si="167"/>
        <v>4</v>
      </c>
      <c r="D254" s="408"/>
      <c r="E254" s="459">
        <f t="shared" si="163"/>
        <v>113</v>
      </c>
      <c r="F254" s="465"/>
      <c r="G254" s="408"/>
      <c r="H254" s="753"/>
      <c r="I254" s="753" t="s">
        <v>615</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25">
      <c r="A255" s="382"/>
      <c r="B255" s="391"/>
      <c r="C255" s="579">
        <f t="shared" si="167"/>
        <v>4</v>
      </c>
      <c r="D255" s="408"/>
      <c r="E255" s="459">
        <f t="shared" si="163"/>
        <v>114</v>
      </c>
      <c r="F255" s="465"/>
      <c r="G255" s="408"/>
      <c r="H255" s="757"/>
      <c r="I255" s="757" t="s">
        <v>746</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25">
      <c r="A256" s="382"/>
      <c r="B256" s="391"/>
      <c r="C256" s="579">
        <f>INT($C$29)+3</f>
        <v>4</v>
      </c>
      <c r="D256" s="408"/>
      <c r="E256" s="459">
        <f t="shared" si="163"/>
        <v>115</v>
      </c>
      <c r="F256" s="465"/>
      <c r="G256" s="408"/>
      <c r="H256" s="759"/>
      <c r="I256" s="759" t="s">
        <v>747</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25">
      <c r="A257" s="382"/>
      <c r="B257" s="391"/>
      <c r="C257" s="579">
        <f>INT($C$29)+2</f>
        <v>3</v>
      </c>
      <c r="D257" s="408"/>
      <c r="E257" s="459">
        <f t="shared" si="163"/>
        <v>116</v>
      </c>
      <c r="F257" s="465"/>
      <c r="G257" s="408"/>
      <c r="H257" s="596"/>
      <c r="I257" s="596" t="s">
        <v>748</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25">
      <c r="A258" s="382"/>
      <c r="B258" s="391"/>
      <c r="C258" s="579">
        <f t="shared" si="167"/>
        <v>4</v>
      </c>
      <c r="D258" s="408"/>
      <c r="E258" s="459">
        <f t="shared" si="163"/>
        <v>117</v>
      </c>
      <c r="F258" s="465"/>
      <c r="G258" s="408"/>
      <c r="H258" s="655"/>
      <c r="I258" s="655" t="s">
        <v>749</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25">
      <c r="A259" s="382"/>
      <c r="B259" s="391"/>
      <c r="C259" s="579">
        <f>INT($C$29)+2</f>
        <v>3</v>
      </c>
      <c r="D259" s="408"/>
      <c r="E259" s="459">
        <f t="shared" si="163"/>
        <v>118</v>
      </c>
      <c r="F259" s="465"/>
      <c r="G259" s="408"/>
      <c r="H259" s="656"/>
      <c r="I259" s="656" t="s">
        <v>750</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25">
      <c r="A260" s="382"/>
      <c r="B260" s="391"/>
      <c r="C260" s="579">
        <f>INT($C$29)+3</f>
        <v>4</v>
      </c>
      <c r="D260" s="408"/>
      <c r="E260" s="459">
        <f t="shared" si="163"/>
        <v>119</v>
      </c>
      <c r="F260" s="465"/>
      <c r="G260" s="408"/>
      <c r="H260" s="481"/>
      <c r="I260" s="481" t="s">
        <v>751</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25">
      <c r="A261" s="382"/>
      <c r="B261" s="391"/>
      <c r="C261" s="579">
        <f>INT($C$29)+3</f>
        <v>4</v>
      </c>
      <c r="D261" s="408"/>
      <c r="E261" s="459">
        <f t="shared" si="163"/>
        <v>120</v>
      </c>
      <c r="F261" s="465"/>
      <c r="G261" s="408"/>
      <c r="H261" s="759"/>
      <c r="I261" s="759" t="s">
        <v>752</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25">
      <c r="A262" s="382"/>
      <c r="B262" s="391"/>
      <c r="C262" s="579">
        <f>INT($C$29)+2</f>
        <v>3</v>
      </c>
      <c r="D262" s="408"/>
      <c r="E262" s="459">
        <f t="shared" si="163"/>
        <v>121</v>
      </c>
      <c r="F262" s="465"/>
      <c r="G262" s="408"/>
      <c r="H262" s="751" t="str">
        <f>Sheep!$H$253&amp;" Merino BBT"</f>
        <v>Spr Merino BBT</v>
      </c>
      <c r="I262" s="751" t="s">
        <v>917</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25">
      <c r="A263" s="382"/>
      <c r="B263" s="391"/>
      <c r="C263" s="579">
        <f>INT($C$29)+3</f>
        <v>4</v>
      </c>
      <c r="D263" s="408"/>
      <c r="E263" s="459">
        <f t="shared" si="163"/>
        <v>122</v>
      </c>
      <c r="F263" s="465"/>
      <c r="G263" s="408"/>
      <c r="H263" s="753"/>
      <c r="I263" s="772" t="s">
        <v>918</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25">
      <c r="A264" s="382"/>
      <c r="B264" s="391"/>
      <c r="C264" s="579">
        <f>INT($C$29)+3</f>
        <v>4</v>
      </c>
      <c r="D264" s="408"/>
      <c r="E264" s="459">
        <f t="shared" si="163"/>
        <v>123</v>
      </c>
      <c r="F264" s="465"/>
      <c r="G264" s="408"/>
      <c r="H264" s="753"/>
      <c r="I264" s="769" t="s">
        <v>920</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25">
      <c r="A265" s="382"/>
      <c r="B265" s="391"/>
      <c r="C265" s="579">
        <f t="shared" ref="C265:C268" si="171">INT($C$29)+3</f>
        <v>4</v>
      </c>
      <c r="D265" s="408"/>
      <c r="E265" s="459">
        <f t="shared" si="163"/>
        <v>124</v>
      </c>
      <c r="F265" s="465"/>
      <c r="G265" s="408"/>
      <c r="H265" s="753"/>
      <c r="I265" s="772" t="s">
        <v>919</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25">
      <c r="A266" s="382"/>
      <c r="B266" s="391"/>
      <c r="C266" s="579">
        <f t="shared" si="171"/>
        <v>4</v>
      </c>
      <c r="D266" s="408"/>
      <c r="E266" s="459">
        <f t="shared" si="163"/>
        <v>125</v>
      </c>
      <c r="F266" s="465"/>
      <c r="G266" s="408"/>
      <c r="H266" s="753"/>
      <c r="I266" s="769" t="s">
        <v>921</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25">
      <c r="A267" s="382"/>
      <c r="B267" s="391"/>
      <c r="C267" s="579">
        <f t="shared" si="171"/>
        <v>4</v>
      </c>
      <c r="D267" s="408"/>
      <c r="E267" s="459">
        <f t="shared" si="163"/>
        <v>126</v>
      </c>
      <c r="F267" s="465"/>
      <c r="G267" s="408"/>
      <c r="H267" s="753"/>
      <c r="I267" s="769" t="s">
        <v>924</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25">
      <c r="A268" s="382"/>
      <c r="B268" s="391"/>
      <c r="C268" s="579">
        <f t="shared" si="171"/>
        <v>4</v>
      </c>
      <c r="D268" s="408"/>
      <c r="E268" s="459">
        <f t="shared" si="163"/>
        <v>127</v>
      </c>
      <c r="F268" s="465"/>
      <c r="G268" s="408"/>
      <c r="H268" s="753"/>
      <c r="I268" s="772" t="s">
        <v>925</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25">
      <c r="A269" s="382"/>
      <c r="B269" s="391"/>
      <c r="C269" s="579">
        <f>INT($C$29)+3</f>
        <v>4</v>
      </c>
      <c r="D269" s="408"/>
      <c r="E269" s="459">
        <f t="shared" si="163"/>
        <v>128</v>
      </c>
      <c r="F269" s="465"/>
      <c r="G269" s="408"/>
      <c r="H269" s="753"/>
      <c r="I269" s="769" t="s">
        <v>921</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25">
      <c r="A270" s="382"/>
      <c r="B270" s="391"/>
      <c r="C270" s="579">
        <f>INT($C$29)+3</f>
        <v>4</v>
      </c>
      <c r="D270" s="408"/>
      <c r="E270" s="459">
        <f t="shared" si="163"/>
        <v>129</v>
      </c>
      <c r="F270" s="465"/>
      <c r="G270" s="408"/>
      <c r="H270" s="753"/>
      <c r="I270" s="769" t="s">
        <v>922</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25">
      <c r="A271" s="382"/>
      <c r="B271" s="391"/>
      <c r="C271" s="579">
        <f>INT($C$29)+3</f>
        <v>4</v>
      </c>
      <c r="D271" s="408"/>
      <c r="E271" s="459">
        <f t="shared" ref="E271:E334" si="173">E270+1</f>
        <v>130</v>
      </c>
      <c r="F271" s="465"/>
      <c r="G271" s="408"/>
      <c r="H271" s="753"/>
      <c r="I271" s="769" t="s">
        <v>923</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25">
      <c r="A272" s="382"/>
      <c r="B272" s="391"/>
      <c r="C272" s="579">
        <f t="shared" ref="C272" si="174">INT($C$29)+3</f>
        <v>4</v>
      </c>
      <c r="D272" s="408"/>
      <c r="E272" s="459">
        <f t="shared" si="173"/>
        <v>131</v>
      </c>
      <c r="F272" s="465"/>
      <c r="G272" s="408"/>
      <c r="H272" s="753"/>
      <c r="I272" s="772" t="s">
        <v>929</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25">
      <c r="A273" s="382"/>
      <c r="B273" s="391"/>
      <c r="C273" s="579">
        <f>INT($C$29)+3</f>
        <v>4</v>
      </c>
      <c r="D273" s="408"/>
      <c r="E273" s="459">
        <f t="shared" si="173"/>
        <v>132</v>
      </c>
      <c r="F273" s="465"/>
      <c r="G273" s="408"/>
      <c r="H273" s="753"/>
      <c r="I273" s="769" t="s">
        <v>921</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25">
      <c r="A274" s="382"/>
      <c r="B274" s="391"/>
      <c r="C274" s="579">
        <f>INT($C$29)+3</f>
        <v>4</v>
      </c>
      <c r="D274" s="408"/>
      <c r="E274" s="459">
        <f t="shared" si="173"/>
        <v>133</v>
      </c>
      <c r="F274" s="465"/>
      <c r="G274" s="408"/>
      <c r="H274" s="753"/>
      <c r="I274" s="769" t="s">
        <v>922</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25">
      <c r="A275" s="382"/>
      <c r="B275" s="391"/>
      <c r="C275" s="579">
        <f>INT($C$29)+3</f>
        <v>4</v>
      </c>
      <c r="D275" s="408"/>
      <c r="E275" s="459">
        <f t="shared" si="173"/>
        <v>134</v>
      </c>
      <c r="F275" s="465"/>
      <c r="G275" s="408"/>
      <c r="H275" s="755"/>
      <c r="I275" s="770" t="s">
        <v>923</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25">
      <c r="A276" s="382"/>
      <c r="B276" s="391"/>
      <c r="C276" s="579">
        <f>INT($C$29)+2</f>
        <v>3</v>
      </c>
      <c r="D276" s="408"/>
      <c r="E276" s="459">
        <f t="shared" si="173"/>
        <v>135</v>
      </c>
      <c r="F276" s="465"/>
      <c r="G276" s="408"/>
      <c r="H276" s="751"/>
      <c r="I276" s="751" t="s">
        <v>613</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25">
      <c r="A277" s="382"/>
      <c r="B277" s="391"/>
      <c r="C277" s="579">
        <f t="shared" si="167"/>
        <v>4</v>
      </c>
      <c r="D277" s="408"/>
      <c r="E277" s="459">
        <f t="shared" si="173"/>
        <v>136</v>
      </c>
      <c r="F277" s="465"/>
      <c r="G277" s="408"/>
      <c r="H277" s="753"/>
      <c r="I277" s="753" t="s">
        <v>614</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25">
      <c r="A278" s="382"/>
      <c r="B278" s="391"/>
      <c r="C278" s="579">
        <f t="shared" si="167"/>
        <v>4</v>
      </c>
      <c r="D278" s="408"/>
      <c r="E278" s="459">
        <f t="shared" si="173"/>
        <v>137</v>
      </c>
      <c r="F278" s="465"/>
      <c r="G278" s="408"/>
      <c r="H278" s="753"/>
      <c r="I278" s="753" t="s">
        <v>615</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25">
      <c r="A279" s="382"/>
      <c r="B279" s="391"/>
      <c r="C279" s="579">
        <f t="shared" si="167"/>
        <v>4</v>
      </c>
      <c r="D279" s="408"/>
      <c r="E279" s="459">
        <f t="shared" si="173"/>
        <v>138</v>
      </c>
      <c r="F279" s="465"/>
      <c r="G279" s="408"/>
      <c r="H279" s="757"/>
      <c r="I279" s="757" t="s">
        <v>746</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25">
      <c r="A280" s="382"/>
      <c r="B280" s="391"/>
      <c r="C280" s="579">
        <f>INT($C$29)+3</f>
        <v>4</v>
      </c>
      <c r="D280" s="408"/>
      <c r="E280" s="459">
        <f t="shared" si="173"/>
        <v>139</v>
      </c>
      <c r="F280" s="465"/>
      <c r="G280" s="408"/>
      <c r="H280" s="759"/>
      <c r="I280" s="759" t="s">
        <v>747</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25">
      <c r="A281" s="382"/>
      <c r="B281" s="391"/>
      <c r="C281" s="579">
        <f>INT($C$29)+2</f>
        <v>3</v>
      </c>
      <c r="D281" s="408"/>
      <c r="E281" s="459">
        <f t="shared" si="173"/>
        <v>140</v>
      </c>
      <c r="F281" s="465"/>
      <c r="G281" s="408"/>
      <c r="H281" s="596"/>
      <c r="I281" s="596" t="s">
        <v>748</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25">
      <c r="A282" s="382"/>
      <c r="B282" s="391"/>
      <c r="C282" s="579">
        <f t="shared" si="167"/>
        <v>4</v>
      </c>
      <c r="D282" s="408"/>
      <c r="E282" s="459">
        <f t="shared" si="173"/>
        <v>141</v>
      </c>
      <c r="F282" s="465"/>
      <c r="G282" s="408"/>
      <c r="H282" s="655"/>
      <c r="I282" s="655" t="s">
        <v>749</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25">
      <c r="A283" s="382"/>
      <c r="B283" s="391"/>
      <c r="C283" s="579">
        <f>INT($C$29)+2</f>
        <v>3</v>
      </c>
      <c r="D283" s="408"/>
      <c r="E283" s="459">
        <f t="shared" si="173"/>
        <v>142</v>
      </c>
      <c r="F283" s="465"/>
      <c r="G283" s="408"/>
      <c r="H283" s="656"/>
      <c r="I283" s="656" t="s">
        <v>750</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25">
      <c r="A284" s="382"/>
      <c r="B284" s="391"/>
      <c r="C284" s="579">
        <f>INT($C$29)+3</f>
        <v>4</v>
      </c>
      <c r="D284" s="408"/>
      <c r="E284" s="459">
        <f t="shared" si="173"/>
        <v>143</v>
      </c>
      <c r="F284" s="465"/>
      <c r="G284" s="408"/>
      <c r="H284" s="481"/>
      <c r="I284" s="481" t="s">
        <v>751</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25">
      <c r="A285" s="382"/>
      <c r="B285" s="391"/>
      <c r="C285" s="579">
        <f>INT($C$29)+3</f>
        <v>4</v>
      </c>
      <c r="D285" s="408"/>
      <c r="E285" s="459">
        <f t="shared" si="173"/>
        <v>144</v>
      </c>
      <c r="F285" s="465"/>
      <c r="G285" s="408"/>
      <c r="H285" s="759"/>
      <c r="I285" s="759" t="s">
        <v>752</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25">
      <c r="A286" s="382"/>
      <c r="B286" s="391"/>
      <c r="C286" s="579">
        <f>INT($C$29)+2</f>
        <v>3</v>
      </c>
      <c r="D286" s="408"/>
      <c r="E286" s="459">
        <f t="shared" si="173"/>
        <v>145</v>
      </c>
      <c r="F286" s="465"/>
      <c r="G286" s="408"/>
      <c r="H286" s="751" t="str">
        <f>Sheep!$H$251&amp;" Maternal"</f>
        <v>Aut Maternal</v>
      </c>
      <c r="I286" s="751" t="s">
        <v>917</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25">
      <c r="A287" s="382"/>
      <c r="B287" s="391"/>
      <c r="C287" s="579">
        <f>INT($C$29)+3</f>
        <v>4</v>
      </c>
      <c r="D287" s="408"/>
      <c r="E287" s="459">
        <f t="shared" si="173"/>
        <v>146</v>
      </c>
      <c r="F287" s="465"/>
      <c r="G287" s="408"/>
      <c r="H287" s="753"/>
      <c r="I287" s="772" t="s">
        <v>918</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25">
      <c r="A288" s="382"/>
      <c r="B288" s="391"/>
      <c r="C288" s="579">
        <f>INT($C$29)+3</f>
        <v>4</v>
      </c>
      <c r="D288" s="408"/>
      <c r="E288" s="459">
        <f t="shared" si="173"/>
        <v>147</v>
      </c>
      <c r="F288" s="465"/>
      <c r="G288" s="408"/>
      <c r="H288" s="753"/>
      <c r="I288" s="769" t="s">
        <v>920</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25">
      <c r="A289" s="382"/>
      <c r="B289" s="391"/>
      <c r="C289" s="579">
        <f t="shared" ref="C289:C292" si="176">INT($C$29)+3</f>
        <v>4</v>
      </c>
      <c r="D289" s="408"/>
      <c r="E289" s="459">
        <f t="shared" si="173"/>
        <v>148</v>
      </c>
      <c r="F289" s="465"/>
      <c r="G289" s="408"/>
      <c r="H289" s="753"/>
      <c r="I289" s="772" t="s">
        <v>919</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25">
      <c r="A290" s="382"/>
      <c r="B290" s="391"/>
      <c r="C290" s="579">
        <f t="shared" si="176"/>
        <v>4</v>
      </c>
      <c r="D290" s="408"/>
      <c r="E290" s="459">
        <f t="shared" si="173"/>
        <v>149</v>
      </c>
      <c r="F290" s="465"/>
      <c r="G290" s="408"/>
      <c r="H290" s="753"/>
      <c r="I290" s="769" t="s">
        <v>921</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25">
      <c r="A291" s="382"/>
      <c r="B291" s="391"/>
      <c r="C291" s="579">
        <f t="shared" si="176"/>
        <v>4</v>
      </c>
      <c r="D291" s="408"/>
      <c r="E291" s="459">
        <f t="shared" si="173"/>
        <v>150</v>
      </c>
      <c r="F291" s="465"/>
      <c r="G291" s="408"/>
      <c r="H291" s="753"/>
      <c r="I291" s="769" t="s">
        <v>924</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25">
      <c r="A292" s="382"/>
      <c r="B292" s="391"/>
      <c r="C292" s="579">
        <f t="shared" si="176"/>
        <v>4</v>
      </c>
      <c r="D292" s="408"/>
      <c r="E292" s="459">
        <f t="shared" si="173"/>
        <v>151</v>
      </c>
      <c r="F292" s="465"/>
      <c r="G292" s="408"/>
      <c r="H292" s="753"/>
      <c r="I292" s="772" t="s">
        <v>925</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25">
      <c r="A293" s="382"/>
      <c r="B293" s="391"/>
      <c r="C293" s="579">
        <f>INT($C$29)+3</f>
        <v>4</v>
      </c>
      <c r="D293" s="408"/>
      <c r="E293" s="459">
        <f t="shared" si="173"/>
        <v>152</v>
      </c>
      <c r="F293" s="465"/>
      <c r="G293" s="408"/>
      <c r="H293" s="753"/>
      <c r="I293" s="769" t="s">
        <v>921</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25">
      <c r="A294" s="382"/>
      <c r="B294" s="391"/>
      <c r="C294" s="579">
        <f>INT($C$29)+3</f>
        <v>4</v>
      </c>
      <c r="D294" s="408"/>
      <c r="E294" s="459">
        <f t="shared" si="173"/>
        <v>153</v>
      </c>
      <c r="F294" s="465"/>
      <c r="G294" s="408"/>
      <c r="H294" s="753"/>
      <c r="I294" s="769" t="s">
        <v>922</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25">
      <c r="A295" s="382"/>
      <c r="B295" s="391"/>
      <c r="C295" s="579">
        <f>INT($C$29)+3</f>
        <v>4</v>
      </c>
      <c r="D295" s="408"/>
      <c r="E295" s="459">
        <f t="shared" si="173"/>
        <v>154</v>
      </c>
      <c r="F295" s="465"/>
      <c r="G295" s="408"/>
      <c r="H295" s="753"/>
      <c r="I295" s="769" t="s">
        <v>923</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25">
      <c r="A296" s="382"/>
      <c r="B296" s="391"/>
      <c r="C296" s="579">
        <f t="shared" ref="C296" si="178">INT($C$29)+3</f>
        <v>4</v>
      </c>
      <c r="D296" s="408"/>
      <c r="E296" s="459">
        <f t="shared" si="173"/>
        <v>155</v>
      </c>
      <c r="F296" s="465"/>
      <c r="G296" s="408"/>
      <c r="H296" s="753"/>
      <c r="I296" s="772" t="s">
        <v>929</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25">
      <c r="A297" s="382"/>
      <c r="B297" s="391"/>
      <c r="C297" s="579">
        <f>INT($C$29)+3</f>
        <v>4</v>
      </c>
      <c r="D297" s="408"/>
      <c r="E297" s="459">
        <f t="shared" si="173"/>
        <v>156</v>
      </c>
      <c r="F297" s="465"/>
      <c r="G297" s="408"/>
      <c r="H297" s="753"/>
      <c r="I297" s="769" t="s">
        <v>921</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25">
      <c r="A298" s="382"/>
      <c r="B298" s="391"/>
      <c r="C298" s="579">
        <f>INT($C$29)+3</f>
        <v>4</v>
      </c>
      <c r="D298" s="408"/>
      <c r="E298" s="459">
        <f t="shared" si="173"/>
        <v>157</v>
      </c>
      <c r="F298" s="465"/>
      <c r="G298" s="408"/>
      <c r="H298" s="753"/>
      <c r="I298" s="769" t="s">
        <v>922</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25">
      <c r="A299" s="382"/>
      <c r="B299" s="391"/>
      <c r="C299" s="579">
        <f>INT($C$29)+3</f>
        <v>4</v>
      </c>
      <c r="D299" s="408"/>
      <c r="E299" s="459">
        <f t="shared" si="173"/>
        <v>158</v>
      </c>
      <c r="F299" s="465"/>
      <c r="G299" s="408"/>
      <c r="H299" s="755"/>
      <c r="I299" s="770" t="s">
        <v>923</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25">
      <c r="A300" s="382"/>
      <c r="B300" s="391"/>
      <c r="C300" s="579">
        <f>INT($C$29)+2</f>
        <v>3</v>
      </c>
      <c r="D300" s="408"/>
      <c r="E300" s="459">
        <f t="shared" si="173"/>
        <v>159</v>
      </c>
      <c r="F300" s="465"/>
      <c r="G300" s="408"/>
      <c r="H300" s="751"/>
      <c r="I300" s="751" t="s">
        <v>613</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25">
      <c r="A301" s="382"/>
      <c r="B301" s="391"/>
      <c r="C301" s="579">
        <f>INT($C$29)+3</f>
        <v>4</v>
      </c>
      <c r="D301" s="408"/>
      <c r="E301" s="459">
        <f t="shared" si="173"/>
        <v>160</v>
      </c>
      <c r="F301" s="465"/>
      <c r="G301" s="408"/>
      <c r="H301" s="753"/>
      <c r="I301" s="753" t="s">
        <v>614</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25">
      <c r="A302" s="382"/>
      <c r="B302" s="391"/>
      <c r="C302" s="579">
        <f>INT($C$29)+3</f>
        <v>4</v>
      </c>
      <c r="D302" s="408"/>
      <c r="E302" s="459">
        <f t="shared" si="173"/>
        <v>161</v>
      </c>
      <c r="F302" s="465"/>
      <c r="G302" s="408"/>
      <c r="H302" s="753"/>
      <c r="I302" s="753" t="s">
        <v>615</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25">
      <c r="A303" s="382"/>
      <c r="B303" s="391"/>
      <c r="C303" s="579">
        <f>INT($C$29)+3</f>
        <v>4</v>
      </c>
      <c r="D303" s="408"/>
      <c r="E303" s="459">
        <f t="shared" si="173"/>
        <v>162</v>
      </c>
      <c r="F303" s="465"/>
      <c r="G303" s="408"/>
      <c r="H303" s="757"/>
      <c r="I303" s="757" t="s">
        <v>746</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25">
      <c r="A304" s="382"/>
      <c r="B304" s="391"/>
      <c r="C304" s="579">
        <f>INT($C$29)+2</f>
        <v>3</v>
      </c>
      <c r="D304" s="408"/>
      <c r="E304" s="459">
        <f t="shared" si="173"/>
        <v>163</v>
      </c>
      <c r="F304" s="465"/>
      <c r="G304" s="408"/>
      <c r="H304" s="759"/>
      <c r="I304" s="759" t="s">
        <v>747</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25">
      <c r="A305" s="382"/>
      <c r="B305" s="391"/>
      <c r="C305" s="579">
        <f>INT($C$29)+2</f>
        <v>3</v>
      </c>
      <c r="D305" s="408"/>
      <c r="E305" s="459">
        <f t="shared" si="173"/>
        <v>164</v>
      </c>
      <c r="F305" s="465"/>
      <c r="G305" s="408"/>
      <c r="H305" s="596"/>
      <c r="I305" s="596" t="s">
        <v>748</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25">
      <c r="A306" s="382"/>
      <c r="B306" s="391"/>
      <c r="C306" s="579">
        <f t="shared" ref="C306:C354" si="179">INT($C$29)+3</f>
        <v>4</v>
      </c>
      <c r="D306" s="408"/>
      <c r="E306" s="459">
        <f t="shared" si="173"/>
        <v>165</v>
      </c>
      <c r="F306" s="465"/>
      <c r="G306" s="408"/>
      <c r="H306" s="655"/>
      <c r="I306" s="655" t="s">
        <v>749</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25">
      <c r="A307" s="382"/>
      <c r="B307" s="391"/>
      <c r="C307" s="579">
        <f>INT($C$29)+2</f>
        <v>3</v>
      </c>
      <c r="D307" s="408"/>
      <c r="E307" s="459">
        <f t="shared" si="173"/>
        <v>166</v>
      </c>
      <c r="F307" s="465"/>
      <c r="G307" s="408"/>
      <c r="H307" s="656"/>
      <c r="I307" s="656" t="s">
        <v>750</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25">
      <c r="A308" s="382"/>
      <c r="B308" s="391"/>
      <c r="C308" s="579">
        <f>INT($C$29)+3</f>
        <v>4</v>
      </c>
      <c r="D308" s="408"/>
      <c r="E308" s="459">
        <f t="shared" si="173"/>
        <v>167</v>
      </c>
      <c r="F308" s="465"/>
      <c r="G308" s="408"/>
      <c r="H308" s="481"/>
      <c r="I308" s="481" t="s">
        <v>751</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25">
      <c r="A309" s="382"/>
      <c r="B309" s="391"/>
      <c r="C309" s="579">
        <f>INT($C$29)+2</f>
        <v>3</v>
      </c>
      <c r="D309" s="408"/>
      <c r="E309" s="459">
        <f t="shared" si="173"/>
        <v>168</v>
      </c>
      <c r="F309" s="465"/>
      <c r="G309" s="408"/>
      <c r="H309" s="759"/>
      <c r="I309" s="759" t="s">
        <v>752</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25">
      <c r="A310" s="382"/>
      <c r="B310" s="391"/>
      <c r="C310" s="579">
        <f>INT($C$29)+2</f>
        <v>3</v>
      </c>
      <c r="D310" s="408"/>
      <c r="E310" s="459">
        <f t="shared" si="173"/>
        <v>169</v>
      </c>
      <c r="F310" s="465"/>
      <c r="G310" s="408"/>
      <c r="H310" s="751" t="str">
        <f>Sheep!$H$252&amp;" Maternal"</f>
        <v>Win Maternal</v>
      </c>
      <c r="I310" s="751" t="s">
        <v>917</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25">
      <c r="A311" s="382"/>
      <c r="B311" s="391"/>
      <c r="C311" s="579">
        <f>INT($C$29)+3</f>
        <v>4</v>
      </c>
      <c r="D311" s="408"/>
      <c r="E311" s="459">
        <f t="shared" si="173"/>
        <v>170</v>
      </c>
      <c r="F311" s="465"/>
      <c r="G311" s="408"/>
      <c r="H311" s="753"/>
      <c r="I311" s="772" t="s">
        <v>918</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25">
      <c r="A312" s="382"/>
      <c r="B312" s="391"/>
      <c r="C312" s="579">
        <f>INT($C$29)+3</f>
        <v>4</v>
      </c>
      <c r="D312" s="408"/>
      <c r="E312" s="459">
        <f t="shared" si="173"/>
        <v>171</v>
      </c>
      <c r="F312" s="465"/>
      <c r="G312" s="408"/>
      <c r="H312" s="753"/>
      <c r="I312" s="769" t="s">
        <v>920</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25">
      <c r="A313" s="382"/>
      <c r="B313" s="391"/>
      <c r="C313" s="579">
        <f t="shared" ref="C313:C316" si="180">INT($C$29)+3</f>
        <v>4</v>
      </c>
      <c r="D313" s="408"/>
      <c r="E313" s="459">
        <f t="shared" si="173"/>
        <v>172</v>
      </c>
      <c r="F313" s="465"/>
      <c r="G313" s="408"/>
      <c r="H313" s="753"/>
      <c r="I313" s="772" t="s">
        <v>919</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25">
      <c r="A314" s="382"/>
      <c r="B314" s="391"/>
      <c r="C314" s="579">
        <f t="shared" si="180"/>
        <v>4</v>
      </c>
      <c r="D314" s="408"/>
      <c r="E314" s="459">
        <f t="shared" si="173"/>
        <v>173</v>
      </c>
      <c r="F314" s="465"/>
      <c r="G314" s="408"/>
      <c r="H314" s="753"/>
      <c r="I314" s="769" t="s">
        <v>921</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25">
      <c r="A315" s="382"/>
      <c r="B315" s="391"/>
      <c r="C315" s="579">
        <f t="shared" si="180"/>
        <v>4</v>
      </c>
      <c r="D315" s="408"/>
      <c r="E315" s="459">
        <f t="shared" si="173"/>
        <v>174</v>
      </c>
      <c r="F315" s="465"/>
      <c r="G315" s="408"/>
      <c r="H315" s="753"/>
      <c r="I315" s="769" t="s">
        <v>924</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25">
      <c r="A316" s="382"/>
      <c r="B316" s="391"/>
      <c r="C316" s="579">
        <f t="shared" si="180"/>
        <v>4</v>
      </c>
      <c r="D316" s="408"/>
      <c r="E316" s="459">
        <f t="shared" si="173"/>
        <v>175</v>
      </c>
      <c r="F316" s="465"/>
      <c r="G316" s="408"/>
      <c r="H316" s="753"/>
      <c r="I316" s="772" t="s">
        <v>925</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25">
      <c r="A317" s="382"/>
      <c r="B317" s="391"/>
      <c r="C317" s="579">
        <f>INT($C$29)+3</f>
        <v>4</v>
      </c>
      <c r="D317" s="408"/>
      <c r="E317" s="459">
        <f t="shared" si="173"/>
        <v>176</v>
      </c>
      <c r="F317" s="465"/>
      <c r="G317" s="408"/>
      <c r="H317" s="753"/>
      <c r="I317" s="769" t="s">
        <v>921</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25">
      <c r="A318" s="382"/>
      <c r="B318" s="391"/>
      <c r="C318" s="579">
        <f>INT($C$29)+3</f>
        <v>4</v>
      </c>
      <c r="D318" s="408"/>
      <c r="E318" s="459">
        <f t="shared" si="173"/>
        <v>177</v>
      </c>
      <c r="F318" s="465"/>
      <c r="G318" s="408"/>
      <c r="H318" s="753"/>
      <c r="I318" s="769" t="s">
        <v>922</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25">
      <c r="A319" s="382"/>
      <c r="B319" s="391"/>
      <c r="C319" s="579">
        <f>INT($C$29)+3</f>
        <v>4</v>
      </c>
      <c r="D319" s="408"/>
      <c r="E319" s="459">
        <f t="shared" si="173"/>
        <v>178</v>
      </c>
      <c r="F319" s="465"/>
      <c r="G319" s="408"/>
      <c r="H319" s="753"/>
      <c r="I319" s="769" t="s">
        <v>923</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25">
      <c r="A320" s="382"/>
      <c r="B320" s="391"/>
      <c r="C320" s="579">
        <f t="shared" ref="C320" si="182">INT($C$29)+3</f>
        <v>4</v>
      </c>
      <c r="D320" s="408"/>
      <c r="E320" s="459">
        <f t="shared" si="173"/>
        <v>179</v>
      </c>
      <c r="F320" s="465"/>
      <c r="G320" s="408"/>
      <c r="H320" s="753"/>
      <c r="I320" s="772" t="s">
        <v>929</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25">
      <c r="A321" s="382"/>
      <c r="B321" s="391"/>
      <c r="C321" s="579">
        <f>INT($C$29)+3</f>
        <v>4</v>
      </c>
      <c r="D321" s="408"/>
      <c r="E321" s="459">
        <f t="shared" si="173"/>
        <v>180</v>
      </c>
      <c r="F321" s="465"/>
      <c r="G321" s="408"/>
      <c r="H321" s="753"/>
      <c r="I321" s="769" t="s">
        <v>921</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25">
      <c r="A322" s="382"/>
      <c r="B322" s="391"/>
      <c r="C322" s="579">
        <f>INT($C$29)+3</f>
        <v>4</v>
      </c>
      <c r="D322" s="408"/>
      <c r="E322" s="459">
        <f t="shared" si="173"/>
        <v>181</v>
      </c>
      <c r="F322" s="465"/>
      <c r="G322" s="408"/>
      <c r="H322" s="753"/>
      <c r="I322" s="769" t="s">
        <v>922</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25">
      <c r="A323" s="382"/>
      <c r="B323" s="391"/>
      <c r="C323" s="579">
        <f>INT($C$29)+3</f>
        <v>4</v>
      </c>
      <c r="D323" s="408"/>
      <c r="E323" s="459">
        <f t="shared" si="173"/>
        <v>182</v>
      </c>
      <c r="F323" s="465"/>
      <c r="G323" s="408"/>
      <c r="H323" s="755"/>
      <c r="I323" s="770" t="s">
        <v>923</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25">
      <c r="A324" s="382"/>
      <c r="B324" s="391"/>
      <c r="C324" s="579">
        <f>INT($C$29)+2</f>
        <v>3</v>
      </c>
      <c r="D324" s="408"/>
      <c r="E324" s="459">
        <f t="shared" si="173"/>
        <v>183</v>
      </c>
      <c r="F324" s="465"/>
      <c r="G324" s="408"/>
      <c r="H324" s="751"/>
      <c r="I324" s="751" t="s">
        <v>613</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25">
      <c r="A325" s="382"/>
      <c r="B325" s="391"/>
      <c r="C325" s="579">
        <f t="shared" si="179"/>
        <v>4</v>
      </c>
      <c r="D325" s="408"/>
      <c r="E325" s="459">
        <f t="shared" si="173"/>
        <v>184</v>
      </c>
      <c r="F325" s="465"/>
      <c r="G325" s="408"/>
      <c r="H325" s="753"/>
      <c r="I325" s="753" t="s">
        <v>614</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25">
      <c r="A326" s="382"/>
      <c r="B326" s="391"/>
      <c r="C326" s="579">
        <f t="shared" si="179"/>
        <v>4</v>
      </c>
      <c r="D326" s="408"/>
      <c r="E326" s="459">
        <f t="shared" si="173"/>
        <v>185</v>
      </c>
      <c r="F326" s="465"/>
      <c r="G326" s="408"/>
      <c r="H326" s="753"/>
      <c r="I326" s="753" t="s">
        <v>615</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25">
      <c r="A327" s="382"/>
      <c r="B327" s="391"/>
      <c r="C327" s="579">
        <f t="shared" si="179"/>
        <v>4</v>
      </c>
      <c r="D327" s="408"/>
      <c r="E327" s="459">
        <f t="shared" si="173"/>
        <v>186</v>
      </c>
      <c r="F327" s="465"/>
      <c r="G327" s="408"/>
      <c r="H327" s="757"/>
      <c r="I327" s="757" t="s">
        <v>746</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25">
      <c r="A328" s="382"/>
      <c r="B328" s="391"/>
      <c r="C328" s="579">
        <f>INT($C$29)+3</f>
        <v>4</v>
      </c>
      <c r="D328" s="408"/>
      <c r="E328" s="459">
        <f t="shared" si="173"/>
        <v>187</v>
      </c>
      <c r="F328" s="465"/>
      <c r="G328" s="408"/>
      <c r="H328" s="759"/>
      <c r="I328" s="759" t="s">
        <v>747</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25">
      <c r="A329" s="382"/>
      <c r="B329" s="391"/>
      <c r="C329" s="579">
        <f>INT($C$29)+2</f>
        <v>3</v>
      </c>
      <c r="D329" s="408"/>
      <c r="E329" s="459">
        <f t="shared" si="173"/>
        <v>188</v>
      </c>
      <c r="F329" s="465"/>
      <c r="G329" s="408"/>
      <c r="H329" s="596"/>
      <c r="I329" s="596" t="s">
        <v>748</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25">
      <c r="A330" s="382"/>
      <c r="B330" s="391"/>
      <c r="C330" s="579">
        <f t="shared" si="179"/>
        <v>4</v>
      </c>
      <c r="D330" s="408"/>
      <c r="E330" s="459">
        <f t="shared" si="173"/>
        <v>189</v>
      </c>
      <c r="F330" s="465"/>
      <c r="G330" s="408"/>
      <c r="H330" s="655"/>
      <c r="I330" s="655" t="s">
        <v>749</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25">
      <c r="A331" s="382"/>
      <c r="B331" s="391"/>
      <c r="C331" s="579">
        <f>INT($C$29)+2</f>
        <v>3</v>
      </c>
      <c r="D331" s="408"/>
      <c r="E331" s="459">
        <f t="shared" si="173"/>
        <v>190</v>
      </c>
      <c r="F331" s="465"/>
      <c r="G331" s="408"/>
      <c r="H331" s="656"/>
      <c r="I331" s="656" t="s">
        <v>750</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25">
      <c r="A332" s="382"/>
      <c r="B332" s="391"/>
      <c r="C332" s="579">
        <f>INT($C$29)+3</f>
        <v>4</v>
      </c>
      <c r="D332" s="408"/>
      <c r="E332" s="459">
        <f t="shared" si="173"/>
        <v>191</v>
      </c>
      <c r="F332" s="465"/>
      <c r="G332" s="408"/>
      <c r="H332" s="481"/>
      <c r="I332" s="481" t="s">
        <v>751</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25">
      <c r="A333" s="382"/>
      <c r="B333" s="391"/>
      <c r="C333" s="579">
        <f>INT($C$29)+3</f>
        <v>4</v>
      </c>
      <c r="D333" s="408"/>
      <c r="E333" s="459">
        <f t="shared" si="173"/>
        <v>192</v>
      </c>
      <c r="F333" s="465"/>
      <c r="G333" s="408"/>
      <c r="H333" s="759"/>
      <c r="I333" s="759" t="s">
        <v>752</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25">
      <c r="A334" s="382"/>
      <c r="B334" s="391"/>
      <c r="C334" s="579">
        <f>INT($C$29)+2</f>
        <v>3</v>
      </c>
      <c r="D334" s="408"/>
      <c r="E334" s="459">
        <f t="shared" si="173"/>
        <v>193</v>
      </c>
      <c r="F334" s="465"/>
      <c r="G334" s="408"/>
      <c r="H334" s="751" t="str">
        <f>Sheep!$H$253&amp;" Maternal"</f>
        <v>Spr Maternal</v>
      </c>
      <c r="I334" s="751" t="s">
        <v>917</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25">
      <c r="A335" s="382"/>
      <c r="B335" s="391"/>
      <c r="C335" s="579">
        <f>INT($C$29)+3</f>
        <v>4</v>
      </c>
      <c r="D335" s="408"/>
      <c r="E335" s="459">
        <f t="shared" ref="E335:E357" si="184">E334+1</f>
        <v>194</v>
      </c>
      <c r="F335" s="465"/>
      <c r="G335" s="408"/>
      <c r="H335" s="753"/>
      <c r="I335" s="772" t="s">
        <v>918</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25">
      <c r="A336" s="382"/>
      <c r="B336" s="391"/>
      <c r="C336" s="579">
        <f>INT($C$29)+3</f>
        <v>4</v>
      </c>
      <c r="D336" s="408"/>
      <c r="E336" s="459">
        <f t="shared" si="184"/>
        <v>195</v>
      </c>
      <c r="F336" s="465"/>
      <c r="G336" s="408"/>
      <c r="H336" s="753"/>
      <c r="I336" s="769" t="s">
        <v>920</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25">
      <c r="A337" s="382"/>
      <c r="B337" s="391"/>
      <c r="C337" s="579">
        <f t="shared" ref="C337:C344" si="185">INT($C$29)+3</f>
        <v>4</v>
      </c>
      <c r="D337" s="408"/>
      <c r="E337" s="459">
        <f t="shared" si="184"/>
        <v>196</v>
      </c>
      <c r="F337" s="465"/>
      <c r="G337" s="408"/>
      <c r="H337" s="753"/>
      <c r="I337" s="772" t="s">
        <v>919</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25">
      <c r="A338" s="382"/>
      <c r="B338" s="391"/>
      <c r="C338" s="579">
        <f t="shared" si="185"/>
        <v>4</v>
      </c>
      <c r="D338" s="408"/>
      <c r="E338" s="459">
        <f t="shared" si="184"/>
        <v>197</v>
      </c>
      <c r="F338" s="465"/>
      <c r="G338" s="408"/>
      <c r="H338" s="753"/>
      <c r="I338" s="769" t="s">
        <v>921</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25">
      <c r="A339" s="382"/>
      <c r="B339" s="391"/>
      <c r="C339" s="579">
        <f t="shared" si="185"/>
        <v>4</v>
      </c>
      <c r="D339" s="408"/>
      <c r="E339" s="459">
        <f t="shared" si="184"/>
        <v>198</v>
      </c>
      <c r="F339" s="465"/>
      <c r="G339" s="408"/>
      <c r="H339" s="753"/>
      <c r="I339" s="769" t="s">
        <v>924</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25">
      <c r="A340" s="382"/>
      <c r="B340" s="391"/>
      <c r="C340" s="579">
        <f t="shared" si="185"/>
        <v>4</v>
      </c>
      <c r="D340" s="408"/>
      <c r="E340" s="459">
        <f t="shared" si="184"/>
        <v>199</v>
      </c>
      <c r="F340" s="465"/>
      <c r="G340" s="408"/>
      <c r="H340" s="753"/>
      <c r="I340" s="772" t="s">
        <v>925</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25">
      <c r="A341" s="382"/>
      <c r="B341" s="391"/>
      <c r="C341" s="579">
        <f>INT($C$29)+3</f>
        <v>4</v>
      </c>
      <c r="D341" s="408"/>
      <c r="E341" s="459">
        <f t="shared" si="184"/>
        <v>200</v>
      </c>
      <c r="F341" s="465"/>
      <c r="G341" s="408"/>
      <c r="H341" s="753"/>
      <c r="I341" s="769" t="s">
        <v>921</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25">
      <c r="A342" s="382"/>
      <c r="B342" s="391"/>
      <c r="C342" s="579">
        <f>INT($C$29)+3</f>
        <v>4</v>
      </c>
      <c r="D342" s="408"/>
      <c r="E342" s="459">
        <f t="shared" si="184"/>
        <v>201</v>
      </c>
      <c r="F342" s="465"/>
      <c r="G342" s="408"/>
      <c r="H342" s="753"/>
      <c r="I342" s="769" t="s">
        <v>922</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25">
      <c r="A343" s="382"/>
      <c r="B343" s="391"/>
      <c r="C343" s="579">
        <f>INT($C$29)+3</f>
        <v>4</v>
      </c>
      <c r="D343" s="408"/>
      <c r="E343" s="459">
        <f t="shared" si="184"/>
        <v>202</v>
      </c>
      <c r="F343" s="465"/>
      <c r="G343" s="408"/>
      <c r="H343" s="753"/>
      <c r="I343" s="769" t="s">
        <v>923</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25">
      <c r="A344" s="382"/>
      <c r="B344" s="391"/>
      <c r="C344" s="579">
        <f t="shared" si="185"/>
        <v>4</v>
      </c>
      <c r="D344" s="408"/>
      <c r="E344" s="459">
        <f t="shared" si="184"/>
        <v>203</v>
      </c>
      <c r="F344" s="465"/>
      <c r="G344" s="408"/>
      <c r="H344" s="753"/>
      <c r="I344" s="772" t="s">
        <v>929</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25">
      <c r="A345" s="382"/>
      <c r="B345" s="391"/>
      <c r="C345" s="579">
        <f>INT($C$29)+3</f>
        <v>4</v>
      </c>
      <c r="D345" s="408"/>
      <c r="E345" s="459">
        <f t="shared" si="184"/>
        <v>204</v>
      </c>
      <c r="F345" s="465"/>
      <c r="G345" s="408"/>
      <c r="H345" s="753"/>
      <c r="I345" s="769" t="s">
        <v>921</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25">
      <c r="A346" s="382"/>
      <c r="B346" s="391"/>
      <c r="C346" s="579">
        <f>INT($C$29)+3</f>
        <v>4</v>
      </c>
      <c r="D346" s="408"/>
      <c r="E346" s="459">
        <f t="shared" si="184"/>
        <v>205</v>
      </c>
      <c r="F346" s="465"/>
      <c r="G346" s="408"/>
      <c r="H346" s="753"/>
      <c r="I346" s="769" t="s">
        <v>922</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25">
      <c r="A347" s="382"/>
      <c r="B347" s="391"/>
      <c r="C347" s="579">
        <f>INT($C$29)+3</f>
        <v>4</v>
      </c>
      <c r="D347" s="408"/>
      <c r="E347" s="459">
        <f t="shared" si="184"/>
        <v>206</v>
      </c>
      <c r="F347" s="465"/>
      <c r="G347" s="408"/>
      <c r="H347" s="755"/>
      <c r="I347" s="770" t="s">
        <v>923</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25">
      <c r="A348" s="382"/>
      <c r="B348" s="391"/>
      <c r="C348" s="579">
        <f>INT($C$29)+2</f>
        <v>3</v>
      </c>
      <c r="D348" s="408"/>
      <c r="E348" s="459">
        <f t="shared" si="184"/>
        <v>207</v>
      </c>
      <c r="F348" s="465"/>
      <c r="G348" s="408"/>
      <c r="H348" s="751"/>
      <c r="I348" s="751" t="s">
        <v>613</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25">
      <c r="A349" s="382"/>
      <c r="B349" s="391"/>
      <c r="C349" s="579">
        <f t="shared" si="179"/>
        <v>4</v>
      </c>
      <c r="D349" s="408"/>
      <c r="E349" s="459">
        <f t="shared" si="184"/>
        <v>208</v>
      </c>
      <c r="F349" s="465"/>
      <c r="G349" s="408"/>
      <c r="H349" s="753"/>
      <c r="I349" s="753" t="s">
        <v>614</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25">
      <c r="A350" s="382"/>
      <c r="B350" s="391"/>
      <c r="C350" s="579">
        <f t="shared" si="179"/>
        <v>4</v>
      </c>
      <c r="D350" s="408"/>
      <c r="E350" s="459">
        <f t="shared" si="184"/>
        <v>209</v>
      </c>
      <c r="F350" s="465"/>
      <c r="G350" s="408"/>
      <c r="H350" s="753"/>
      <c r="I350" s="753" t="s">
        <v>615</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25">
      <c r="A351" s="382"/>
      <c r="B351" s="391"/>
      <c r="C351" s="579">
        <f t="shared" si="179"/>
        <v>4</v>
      </c>
      <c r="D351" s="408"/>
      <c r="E351" s="459">
        <f t="shared" si="184"/>
        <v>210</v>
      </c>
      <c r="F351" s="465"/>
      <c r="G351" s="408"/>
      <c r="H351" s="757"/>
      <c r="I351" s="757" t="s">
        <v>746</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25">
      <c r="A352" s="382"/>
      <c r="B352" s="391"/>
      <c r="C352" s="579">
        <f>INT($C$29)+3</f>
        <v>4</v>
      </c>
      <c r="D352" s="408"/>
      <c r="E352" s="459">
        <f t="shared" si="184"/>
        <v>211</v>
      </c>
      <c r="F352" s="465"/>
      <c r="G352" s="408"/>
      <c r="H352" s="759"/>
      <c r="I352" s="759" t="s">
        <v>747</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25">
      <c r="A353" s="382"/>
      <c r="B353" s="391"/>
      <c r="C353" s="579">
        <f>INT($C$29)+2</f>
        <v>3</v>
      </c>
      <c r="D353" s="408"/>
      <c r="E353" s="459">
        <f t="shared" si="184"/>
        <v>212</v>
      </c>
      <c r="F353" s="465"/>
      <c r="G353" s="408"/>
      <c r="H353" s="596"/>
      <c r="I353" s="596" t="s">
        <v>748</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25">
      <c r="A354" s="382"/>
      <c r="B354" s="391"/>
      <c r="C354" s="579">
        <f t="shared" si="179"/>
        <v>4</v>
      </c>
      <c r="D354" s="408"/>
      <c r="E354" s="459">
        <f t="shared" si="184"/>
        <v>213</v>
      </c>
      <c r="F354" s="465"/>
      <c r="G354" s="408"/>
      <c r="H354" s="655"/>
      <c r="I354" s="655" t="s">
        <v>749</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25">
      <c r="A355" s="382"/>
      <c r="B355" s="391"/>
      <c r="C355" s="579">
        <f>INT($C$29)+2</f>
        <v>3</v>
      </c>
      <c r="D355" s="408"/>
      <c r="E355" s="459">
        <f t="shared" si="184"/>
        <v>214</v>
      </c>
      <c r="F355" s="465"/>
      <c r="G355" s="408"/>
      <c r="H355" s="656"/>
      <c r="I355" s="656" t="s">
        <v>750</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25">
      <c r="A356" s="382"/>
      <c r="B356" s="391"/>
      <c r="C356" s="579">
        <f>INT($C$29)+3</f>
        <v>4</v>
      </c>
      <c r="D356" s="408"/>
      <c r="E356" s="459">
        <f t="shared" si="184"/>
        <v>215</v>
      </c>
      <c r="F356" s="465"/>
      <c r="G356" s="408"/>
      <c r="H356" s="481"/>
      <c r="I356" s="481" t="s">
        <v>751</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25">
      <c r="A357" s="382"/>
      <c r="B357" s="391"/>
      <c r="C357" s="579">
        <f>INT($C$29)+3</f>
        <v>4</v>
      </c>
      <c r="D357" s="408"/>
      <c r="E357" s="459">
        <f t="shared" si="184"/>
        <v>216</v>
      </c>
      <c r="F357" s="465"/>
      <c r="G357" s="408"/>
      <c r="H357" s="759"/>
      <c r="I357" s="759" t="s">
        <v>752</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429</v>
      </c>
      <c r="SK358" s="394"/>
      <c r="SL358" s="382"/>
      <c r="SM358" s="382"/>
      <c r="SN358" s="382"/>
    </row>
    <row r="359" spans="1:508" ht="5.0999999999999996" customHeight="1" outlineLevel="2" x14ac:dyDescent="0.2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129</v>
      </c>
      <c r="SL360" s="382"/>
      <c r="SM360" s="382"/>
      <c r="SN360" s="382"/>
    </row>
    <row r="361" spans="1:508" ht="5.0999999999999996" customHeight="1" x14ac:dyDescent="0.2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8" t="s">
        <v>735</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412</v>
      </c>
      <c r="B5" s="329">
        <v>1</v>
      </c>
    </row>
    <row r="6" spans="1:2" ht="7.35" customHeight="1" x14ac:dyDescent="0.25"/>
    <row r="7" spans="1:2" x14ac:dyDescent="0.25">
      <c r="A7" s="73" t="s">
        <v>413</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397</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900</v>
      </c>
      <c r="B25" s="329">
        <v>1</v>
      </c>
    </row>
    <row r="26" spans="1:2" x14ac:dyDescent="0.25">
      <c r="A26" s="73" t="s">
        <v>901</v>
      </c>
      <c r="B26" s="329">
        <v>1</v>
      </c>
    </row>
    <row r="27" spans="1:2" x14ac:dyDescent="0.25">
      <c r="A27" s="73" t="s">
        <v>902</v>
      </c>
      <c r="B27" s="329">
        <v>1</v>
      </c>
    </row>
    <row r="28" spans="1:2" x14ac:dyDescent="0.25">
      <c r="A28" s="73" t="s">
        <v>1224</v>
      </c>
      <c r="B28" s="329">
        <v>1</v>
      </c>
    </row>
    <row r="30" spans="1:2" x14ac:dyDescent="0.25">
      <c r="A30" s="72" t="s">
        <v>93</v>
      </c>
      <c r="B30" s="72"/>
    </row>
    <row r="31" spans="1:2" x14ac:dyDescent="0.25">
      <c r="A31" s="73" t="s">
        <v>397</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900</v>
      </c>
      <c r="B36" s="329">
        <v>1</v>
      </c>
    </row>
    <row r="37" spans="1:2" x14ac:dyDescent="0.25">
      <c r="A37" s="73" t="s">
        <v>901</v>
      </c>
      <c r="B37" s="329">
        <v>1</v>
      </c>
    </row>
    <row r="38" spans="1:2" x14ac:dyDescent="0.25">
      <c r="A38" s="73" t="s">
        <v>902</v>
      </c>
      <c r="B38" s="329">
        <v>1</v>
      </c>
    </row>
    <row r="39" spans="1:2" x14ac:dyDescent="0.25">
      <c r="A39" s="73" t="s">
        <v>1224</v>
      </c>
      <c r="B39" s="329">
        <v>1</v>
      </c>
    </row>
    <row r="41" spans="1:2" x14ac:dyDescent="0.25">
      <c r="A41" s="72" t="s">
        <v>100</v>
      </c>
      <c r="B41" s="72"/>
    </row>
    <row r="42" spans="1:2" x14ac:dyDescent="0.25">
      <c r="A42" s="73" t="s">
        <v>397</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900</v>
      </c>
      <c r="B47" s="329">
        <v>1</v>
      </c>
    </row>
    <row r="48" spans="1:2" x14ac:dyDescent="0.25">
      <c r="A48" s="73" t="s">
        <v>901</v>
      </c>
      <c r="B48" s="329">
        <v>1</v>
      </c>
    </row>
    <row r="49" spans="1:3" x14ac:dyDescent="0.25">
      <c r="A49" s="73" t="s">
        <v>902</v>
      </c>
      <c r="B49" s="329">
        <v>1</v>
      </c>
    </row>
    <row r="50" spans="1:3" x14ac:dyDescent="0.25">
      <c r="A50" s="73" t="s">
        <v>1224</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5">
        <f>MIN(364,INT((C57 - DATE(YEAR(C57),1,1))))</f>
        <v>104</v>
      </c>
      <c r="C57" s="1033">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958</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1002</v>
      </c>
      <c r="J16" s="871">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25">
      <c r="A18" s="691"/>
      <c r="B18" s="688"/>
      <c r="C18" s="700"/>
      <c r="D18" s="700"/>
      <c r="E18" s="700"/>
      <c r="F18" s="704"/>
      <c r="G18" s="870"/>
      <c r="H18" s="870"/>
      <c r="I18" s="701" t="s">
        <v>956</v>
      </c>
      <c r="J18" s="701"/>
      <c r="K18" s="110" t="s">
        <v>955</v>
      </c>
      <c r="L18" s="832"/>
      <c r="M18" s="833">
        <v>0.5</v>
      </c>
      <c r="O18" s="58"/>
      <c r="P18" s="257"/>
      <c r="Q18" s="257"/>
      <c r="R18" s="257"/>
      <c r="S18" s="257"/>
      <c r="T18" s="257"/>
      <c r="U18" s="257"/>
      <c r="V18" s="696"/>
      <c r="W18" s="695"/>
      <c r="X18" s="690"/>
      <c r="Y18" s="690"/>
      <c r="Z18" s="690"/>
    </row>
    <row r="19" spans="1:26" s="687" customFormat="1" ht="12" customHeight="1" outlineLevel="1" x14ac:dyDescent="0.25">
      <c r="A19" s="691"/>
      <c r="B19" s="688"/>
      <c r="C19" s="700"/>
      <c r="D19" s="700"/>
      <c r="E19" s="700"/>
      <c r="F19" s="704"/>
      <c r="G19" s="870"/>
      <c r="H19" s="870"/>
      <c r="I19" s="101" t="s">
        <v>764</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2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0999999999999996" customHeight="1" outlineLevel="1" collapsed="1" thickBot="1" x14ac:dyDescent="0.3">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x14ac:dyDescent="0.2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25">
      <c r="A27" s="691"/>
      <c r="B27" s="126"/>
      <c r="C27" s="709"/>
      <c r="D27" s="709">
        <v>0</v>
      </c>
      <c r="E27" s="709" t="s">
        <v>1</v>
      </c>
      <c r="F27" s="85"/>
      <c r="G27" s="86" t="s">
        <v>1109</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25">
      <c r="A28" s="691"/>
      <c r="B28" s="126"/>
      <c r="C28" s="709"/>
      <c r="D28" s="91"/>
      <c r="E28" s="700"/>
      <c r="F28" s="93"/>
      <c r="G28" s="94" t="s">
        <v>1110</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25">
      <c r="A29" s="691"/>
      <c r="B29" s="126"/>
      <c r="C29" s="700"/>
      <c r="D29" s="709"/>
      <c r="E29" s="700"/>
      <c r="F29" s="93"/>
      <c r="G29" s="98">
        <v>37998.72855324074</v>
      </c>
      <c r="H29" s="99">
        <v>37998.72855324074</v>
      </c>
      <c r="I29" s="94"/>
      <c r="J29" s="94"/>
      <c r="K29" s="94" t="s">
        <v>1111</v>
      </c>
      <c r="L29" s="94"/>
      <c r="M29" s="94"/>
      <c r="N29" s="94"/>
      <c r="O29" s="94"/>
      <c r="P29" s="94"/>
      <c r="Q29" s="94"/>
      <c r="R29" s="94"/>
      <c r="S29" s="95"/>
      <c r="T29" s="96"/>
      <c r="U29" s="96"/>
      <c r="V29" s="96"/>
      <c r="W29" s="695"/>
      <c r="X29" s="690"/>
      <c r="Y29" s="690"/>
      <c r="Z29" s="690"/>
    </row>
    <row r="30" spans="1:26" s="687" customFormat="1" ht="13.15" customHeight="1" outlineLevel="1" x14ac:dyDescent="0.2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2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2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2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25">
      <c r="A34" s="691"/>
      <c r="B34" s="126"/>
      <c r="C34" s="108"/>
      <c r="D34" s="108"/>
      <c r="E34" s="108"/>
      <c r="F34" s="700"/>
      <c r="G34" s="725"/>
      <c r="H34" s="725"/>
      <c r="I34" s="725"/>
      <c r="J34" s="725" t="s">
        <v>838</v>
      </c>
      <c r="K34" s="725" t="s">
        <v>411</v>
      </c>
      <c r="L34" s="725" t="s">
        <v>807</v>
      </c>
      <c r="M34" s="725" t="s">
        <v>808</v>
      </c>
      <c r="N34" s="725" t="s">
        <v>809</v>
      </c>
      <c r="O34" s="725" t="s">
        <v>810</v>
      </c>
      <c r="P34" s="725" t="s">
        <v>811</v>
      </c>
      <c r="Q34" s="725" t="s">
        <v>812</v>
      </c>
      <c r="R34" s="725" t="s">
        <v>813</v>
      </c>
      <c r="S34" s="725" t="s">
        <v>814</v>
      </c>
      <c r="T34" s="725"/>
      <c r="U34" s="725"/>
      <c r="V34" s="725"/>
      <c r="W34" s="695"/>
      <c r="X34" s="690"/>
      <c r="Y34" s="690"/>
      <c r="Z34" s="690"/>
    </row>
    <row r="35" spans="1:26" s="687" customFormat="1" ht="5.0999999999999996" customHeight="1" outlineLevel="1" x14ac:dyDescent="0.25">
      <c r="A35" s="691"/>
      <c r="B35" s="126"/>
      <c r="C35" s="91" t="s">
        <v>123</v>
      </c>
      <c r="D35" s="108"/>
      <c r="E35" s="108"/>
      <c r="F35" s="700"/>
      <c r="G35" s="725"/>
      <c r="H35" s="725"/>
      <c r="I35" s="725"/>
      <c r="J35" s="109" t="s">
        <v>124</v>
      </c>
      <c r="K35" s="725"/>
      <c r="L35" s="725"/>
      <c r="M35" s="725"/>
      <c r="N35" s="725"/>
      <c r="O35" s="725"/>
      <c r="P35" s="725"/>
      <c r="Q35" s="725"/>
      <c r="R35" s="725"/>
      <c r="S35" s="725"/>
      <c r="T35" s="725"/>
      <c r="U35" s="725"/>
      <c r="V35" s="725"/>
      <c r="W35" s="695"/>
      <c r="X35" s="690"/>
      <c r="Y35" s="690"/>
      <c r="Z35" s="690"/>
    </row>
    <row r="36" spans="1:26" s="687" customFormat="1" ht="5.0999999999999996" customHeight="1" outlineLevel="1" x14ac:dyDescent="0.2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25">
      <c r="A37" s="691"/>
      <c r="B37" s="126"/>
      <c r="C37" s="108"/>
      <c r="D37" s="108"/>
      <c r="E37" s="108"/>
      <c r="F37" s="110"/>
      <c r="G37" s="716" t="s">
        <v>1112</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2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2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2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0999999999999996" customHeight="1" outlineLevel="1" x14ac:dyDescent="0.25">
      <c r="A41" s="69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2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129</v>
      </c>
      <c r="X42" s="690"/>
      <c r="Y42" s="690"/>
      <c r="Z42" s="690"/>
    </row>
    <row r="43" spans="1:26" s="687" customFormat="1" ht="12" customHeight="1" outlineLevel="1" x14ac:dyDescent="0.2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234</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109</v>
      </c>
      <c r="H58" s="212" t="s">
        <v>381</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2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2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2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2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2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2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25">
      <c r="A83" s="691"/>
      <c r="B83" s="688"/>
      <c r="C83" s="709"/>
      <c r="D83" s="709"/>
      <c r="E83" s="709" t="s">
        <v>1</v>
      </c>
      <c r="F83" s="708"/>
      <c r="G83" s="710" t="s">
        <v>1054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40" t="s">
        <v>1059</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14" t="s">
        <v>109</v>
      </c>
      <c r="I93" s="938" t="s">
        <v>1055</v>
      </c>
      <c r="J93" s="938" t="s">
        <v>1056</v>
      </c>
      <c r="K93" s="938" t="s">
        <v>1057</v>
      </c>
      <c r="L93" s="938" t="s">
        <v>1058</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1001</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325</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2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25">
      <c r="A129" s="691"/>
      <c r="B129" s="688"/>
      <c r="C129" s="700"/>
      <c r="D129" s="700"/>
      <c r="E129" s="700"/>
      <c r="F129" s="704"/>
      <c r="G129" s="940" t="s">
        <v>1066</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25">
      <c r="A130" s="691"/>
      <c r="B130" s="688"/>
      <c r="C130" s="700"/>
      <c r="D130" s="700"/>
      <c r="E130" s="700"/>
      <c r="F130" s="704"/>
      <c r="G130" s="940"/>
      <c r="H130" s="954" t="s">
        <v>1068</v>
      </c>
      <c r="I130" s="955" t="s">
        <v>1069</v>
      </c>
      <c r="J130" s="956" t="s">
        <v>1070</v>
      </c>
      <c r="K130" s="947"/>
      <c r="L130" s="893"/>
      <c r="M130" s="272"/>
      <c r="O130" s="723"/>
      <c r="P130" s="254"/>
      <c r="Q130" s="254"/>
      <c r="R130" s="254"/>
      <c r="S130" s="272"/>
      <c r="T130" s="254"/>
      <c r="U130" s="254"/>
      <c r="V130" s="696"/>
      <c r="W130" s="695"/>
      <c r="X130" s="690"/>
      <c r="Y130" s="690"/>
      <c r="Z130" s="690"/>
    </row>
    <row r="131" spans="1:26" s="687" customFormat="1" outlineLevel="1" x14ac:dyDescent="0.25">
      <c r="A131" s="691"/>
      <c r="B131" s="688"/>
      <c r="C131" s="700"/>
      <c r="D131" s="700"/>
      <c r="E131" s="700"/>
      <c r="F131" s="704"/>
      <c r="H131" s="222" t="s">
        <v>1063</v>
      </c>
      <c r="I131" s="687" t="s">
        <v>1064</v>
      </c>
      <c r="J131" s="687" t="s">
        <v>1065</v>
      </c>
      <c r="K131" s="893"/>
      <c r="L131" s="893"/>
      <c r="O131" s="57"/>
      <c r="P131" s="257"/>
      <c r="Q131" s="257"/>
      <c r="R131" s="257"/>
      <c r="T131" s="257"/>
      <c r="U131" s="257"/>
      <c r="V131" s="696"/>
      <c r="W131" s="695"/>
      <c r="X131" s="690"/>
      <c r="Y131" s="690"/>
      <c r="Z131" s="690"/>
    </row>
    <row r="132" spans="1:26" s="687" customFormat="1" ht="12" customHeight="1" outlineLevel="1" x14ac:dyDescent="0.2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2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2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2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2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2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2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2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2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2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2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2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2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2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2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2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2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2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2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25">
      <c r="A151" s="233"/>
      <c r="B151" s="234"/>
      <c r="C151" s="244"/>
      <c r="D151" s="244"/>
      <c r="E151" s="244"/>
      <c r="F151" s="252"/>
      <c r="G151" s="315" t="s">
        <v>1071</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25">
      <c r="A152" s="691"/>
      <c r="B152" s="688"/>
      <c r="C152" s="700"/>
      <c r="D152" s="700"/>
      <c r="E152" s="700"/>
      <c r="F152" s="704"/>
      <c r="H152" s="222" t="s">
        <v>1063</v>
      </c>
      <c r="I152" s="687" t="s">
        <v>1064</v>
      </c>
      <c r="J152" s="687" t="s">
        <v>1065</v>
      </c>
      <c r="K152" s="893"/>
      <c r="L152" s="893"/>
      <c r="O152" s="57"/>
      <c r="P152" s="257"/>
      <c r="Q152" s="257"/>
      <c r="R152" s="257"/>
      <c r="T152" s="257"/>
      <c r="U152" s="257"/>
      <c r="V152" s="696"/>
      <c r="W152" s="695"/>
      <c r="X152" s="690"/>
      <c r="Y152" s="690"/>
      <c r="Z152" s="690"/>
    </row>
    <row r="153" spans="1:26" s="687" customFormat="1" ht="12" customHeight="1" outlineLevel="1" x14ac:dyDescent="0.2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2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2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2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2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2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2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2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2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2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2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2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2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2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2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2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2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2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25">
      <c r="A171" s="691"/>
      <c r="B171" s="688"/>
      <c r="C171" s="700"/>
      <c r="D171" s="700"/>
      <c r="E171" s="700"/>
      <c r="F171" s="704"/>
      <c r="G171" s="315" t="s">
        <v>1067</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25">
      <c r="A172" s="691"/>
      <c r="B172" s="688"/>
      <c r="C172" s="700"/>
      <c r="D172" s="700"/>
      <c r="E172" s="700"/>
      <c r="F172" s="704"/>
      <c r="H172" s="222" t="s">
        <v>1063</v>
      </c>
      <c r="I172" s="687" t="s">
        <v>1064</v>
      </c>
      <c r="J172" s="687" t="s">
        <v>1065</v>
      </c>
      <c r="K172" s="893"/>
      <c r="L172" s="893"/>
      <c r="O172" s="57"/>
      <c r="P172" s="257"/>
      <c r="Q172" s="257"/>
      <c r="R172" s="257"/>
      <c r="T172" s="257"/>
      <c r="U172" s="257"/>
      <c r="V172" s="696"/>
      <c r="W172" s="695"/>
      <c r="X172" s="690"/>
      <c r="Y172" s="690"/>
      <c r="Z172" s="690"/>
    </row>
    <row r="173" spans="1:26" s="687" customFormat="1" ht="12" customHeight="1" outlineLevel="1" x14ac:dyDescent="0.2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2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2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2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2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2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2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2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2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2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2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2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2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2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2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2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2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2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25">
      <c r="A191" s="691"/>
      <c r="B191" s="688"/>
      <c r="C191" s="700"/>
      <c r="D191" s="700"/>
      <c r="E191" s="700"/>
      <c r="F191" s="272"/>
      <c r="G191" s="967" t="s">
        <v>1089</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25">
      <c r="A192" s="233"/>
      <c r="B192" s="234"/>
      <c r="C192" s="244"/>
      <c r="D192" s="244"/>
      <c r="E192" s="244"/>
      <c r="F192" s="252"/>
      <c r="H192" s="256" t="s">
        <v>1129</v>
      </c>
      <c r="I192" s="256" t="s">
        <v>382</v>
      </c>
      <c r="J192" s="256" t="s">
        <v>383</v>
      </c>
      <c r="L192" s="893"/>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2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2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2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2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2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2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2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2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2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2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2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2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1003</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25">
      <c r="A214" s="691"/>
      <c r="B214" s="688"/>
      <c r="C214" s="700"/>
      <c r="D214" s="700"/>
      <c r="E214" s="700"/>
      <c r="F214" s="704"/>
      <c r="G214" s="701"/>
      <c r="I214" s="705" t="s">
        <v>967</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2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25">
      <c r="A216" s="233"/>
      <c r="B216" s="234"/>
      <c r="C216" s="244"/>
      <c r="D216" s="244"/>
      <c r="E216" s="244"/>
      <c r="F216" s="252"/>
      <c r="G216" s="256"/>
      <c r="H216" s="642" t="s">
        <v>74</v>
      </c>
      <c r="I216" s="643" t="s">
        <v>71</v>
      </c>
      <c r="J216" s="643" t="s">
        <v>334</v>
      </c>
      <c r="K216" s="643" t="s">
        <v>335</v>
      </c>
      <c r="L216" s="897" t="s">
        <v>1034</v>
      </c>
      <c r="M216" s="898" t="s">
        <v>69</v>
      </c>
      <c r="N216" s="898" t="s">
        <v>1035</v>
      </c>
      <c r="O216" s="898" t="s">
        <v>73</v>
      </c>
      <c r="P216" s="899" t="s">
        <v>77</v>
      </c>
      <c r="Q216" s="900" t="s">
        <v>353</v>
      </c>
      <c r="R216" s="697"/>
      <c r="S216" s="697"/>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25">
      <c r="A231" s="691"/>
      <c r="B231" s="688"/>
      <c r="C231" s="709"/>
      <c r="D231" s="709"/>
      <c r="E231" s="709" t="s">
        <v>1</v>
      </c>
      <c r="F231" s="708"/>
      <c r="G231" s="710" t="s">
        <v>1005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1021</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2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2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2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0999999999999996" customHeight="1" outlineLevel="1" x14ac:dyDescent="0.2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2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25">
      <c r="A242" s="691"/>
      <c r="B242" s="688"/>
      <c r="C242" s="700"/>
      <c r="D242" s="700"/>
      <c r="E242" s="700"/>
      <c r="F242" s="704"/>
      <c r="G242" s="705"/>
      <c r="H242" s="705" t="s">
        <v>1004</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25">
      <c r="A243" s="691"/>
      <c r="B243" s="688"/>
      <c r="C243" s="700"/>
      <c r="D243" s="700"/>
      <c r="E243" s="700"/>
      <c r="F243" s="704"/>
      <c r="G243" s="705"/>
      <c r="H243" s="705" t="s">
        <v>1130</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2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25">
      <c r="A245" s="691"/>
      <c r="B245" s="688"/>
      <c r="C245" s="700"/>
      <c r="D245" s="700"/>
      <c r="E245" s="700"/>
      <c r="F245" s="704"/>
      <c r="G245" s="705"/>
      <c r="H245" s="705" t="s">
        <v>1015</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2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2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25">
      <c r="A248" s="691"/>
      <c r="B248" s="688"/>
      <c r="C248" s="700"/>
      <c r="D248" s="700"/>
      <c r="E248" s="700"/>
      <c r="F248" s="704"/>
      <c r="G248" s="873" t="s">
        <v>1022</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25">
      <c r="A249" s="691"/>
      <c r="B249" s="688"/>
      <c r="C249" s="700"/>
      <c r="D249" s="700"/>
      <c r="E249" s="700"/>
      <c r="F249" s="704"/>
      <c r="G249" s="705"/>
      <c r="H249" s="705" t="s">
        <v>1017</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25">
      <c r="A250" s="691"/>
      <c r="B250" s="688"/>
      <c r="C250" s="700"/>
      <c r="D250" s="700"/>
      <c r="E250" s="700"/>
      <c r="F250" s="704"/>
      <c r="G250" s="705"/>
      <c r="H250" s="705" t="s">
        <v>1023</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25">
      <c r="A251" s="691"/>
      <c r="B251" s="688"/>
      <c r="C251" s="700"/>
      <c r="D251" s="700"/>
      <c r="E251" s="700"/>
      <c r="F251" s="704"/>
      <c r="G251" s="705"/>
      <c r="H251" s="705" t="s">
        <v>1026</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25">
      <c r="A252" s="691"/>
      <c r="B252" s="688"/>
      <c r="C252" s="700"/>
      <c r="D252" s="700"/>
      <c r="E252" s="700"/>
      <c r="F252" s="704"/>
      <c r="G252" s="705"/>
      <c r="H252" s="705" t="s">
        <v>1025</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25">
      <c r="A253" s="691"/>
      <c r="B253" s="688"/>
      <c r="C253" s="700"/>
      <c r="D253" s="700"/>
      <c r="E253" s="700"/>
      <c r="F253" s="704"/>
      <c r="G253" s="705"/>
      <c r="H253" s="705" t="s">
        <v>1037</v>
      </c>
      <c r="I253" s="196"/>
      <c r="J253" s="901">
        <v>0.15</v>
      </c>
      <c r="K253" s="1243" t="s">
        <v>1040</v>
      </c>
      <c r="L253" s="272"/>
      <c r="M253" s="723"/>
      <c r="N253" s="723"/>
      <c r="O253" s="723"/>
      <c r="P253" s="254"/>
      <c r="Q253" s="254"/>
      <c r="R253" s="254"/>
      <c r="S253" s="254"/>
      <c r="T253" s="254"/>
      <c r="U253" s="254"/>
      <c r="V253" s="696"/>
      <c r="W253" s="695"/>
      <c r="X253" s="690"/>
      <c r="Y253" s="690"/>
      <c r="Z253" s="690"/>
    </row>
    <row r="254" spans="1:26" s="687" customFormat="1" outlineLevel="1" x14ac:dyDescent="0.25">
      <c r="A254" s="691"/>
      <c r="B254" s="688"/>
      <c r="C254" s="700"/>
      <c r="D254" s="700"/>
      <c r="E254" s="700"/>
      <c r="F254" s="704"/>
      <c r="G254" s="705"/>
      <c r="H254" s="705" t="s">
        <v>1038</v>
      </c>
      <c r="I254" s="196"/>
      <c r="J254" s="901">
        <v>0.02</v>
      </c>
      <c r="K254" s="1243"/>
      <c r="L254" s="272"/>
      <c r="M254" s="723"/>
      <c r="N254" s="723"/>
      <c r="O254" s="723"/>
      <c r="P254" s="254"/>
      <c r="Q254" s="254"/>
      <c r="R254" s="254"/>
      <c r="S254" s="254"/>
      <c r="T254" s="254"/>
      <c r="U254" s="254"/>
      <c r="V254" s="696"/>
      <c r="W254" s="695"/>
      <c r="X254" s="690"/>
      <c r="Y254" s="690"/>
      <c r="Z254" s="690"/>
    </row>
    <row r="255" spans="1:26" s="687" customFormat="1" outlineLevel="1" x14ac:dyDescent="0.25">
      <c r="A255" s="691"/>
      <c r="B255" s="688"/>
      <c r="C255" s="700"/>
      <c r="D255" s="700"/>
      <c r="E255" s="700"/>
      <c r="F255" s="704"/>
      <c r="G255" s="705"/>
      <c r="H255" s="705" t="s">
        <v>1039</v>
      </c>
      <c r="I255" s="196"/>
      <c r="J255" s="902">
        <f>1-SUM(J253:J254)</f>
        <v>0.83000000000000007</v>
      </c>
      <c r="K255" s="1243"/>
      <c r="L255" s="272"/>
      <c r="M255" s="723"/>
      <c r="N255" s="723"/>
      <c r="O255" s="723"/>
      <c r="P255" s="254"/>
      <c r="Q255" s="254"/>
      <c r="R255" s="254"/>
      <c r="S255" s="254"/>
      <c r="T255" s="254"/>
      <c r="U255" s="254"/>
      <c r="V255" s="696"/>
      <c r="W255" s="695"/>
      <c r="X255" s="690"/>
      <c r="Y255" s="690"/>
      <c r="Z255" s="690"/>
    </row>
    <row r="256" spans="1:26" s="687" customFormat="1" outlineLevel="1" x14ac:dyDescent="0.25">
      <c r="A256" s="691"/>
      <c r="B256" s="688"/>
      <c r="C256" s="700"/>
      <c r="D256" s="700"/>
      <c r="E256" s="700"/>
      <c r="F256" s="704"/>
      <c r="G256" s="705"/>
      <c r="H256" s="705" t="s">
        <v>1024</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2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25">
      <c r="A258" s="691"/>
      <c r="B258" s="688"/>
      <c r="C258" s="700"/>
      <c r="D258" s="700"/>
      <c r="E258" s="700"/>
      <c r="F258" s="704"/>
      <c r="G258" s="705"/>
      <c r="H258" s="705" t="s">
        <v>1028</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25">
      <c r="A259" s="691"/>
      <c r="B259" s="688"/>
      <c r="C259" s="700"/>
      <c r="D259" s="700"/>
      <c r="E259" s="700"/>
      <c r="F259" s="704"/>
      <c r="G259" s="705"/>
      <c r="H259" s="705" t="s">
        <v>1029</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2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25">
      <c r="A261" s="691"/>
      <c r="B261" s="688"/>
      <c r="C261" s="700"/>
      <c r="D261" s="700"/>
      <c r="E261" s="700"/>
      <c r="F261" s="704"/>
      <c r="G261" s="705"/>
      <c r="H261" s="705"/>
      <c r="I261" s="196"/>
      <c r="J261" s="828" t="s">
        <v>1030</v>
      </c>
      <c r="K261" s="896" t="s">
        <v>1033</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25">
      <c r="A262" s="691"/>
      <c r="B262" s="688"/>
      <c r="C262" s="700"/>
      <c r="D262" s="700"/>
      <c r="E262" s="700"/>
      <c r="F262" s="704"/>
      <c r="G262" s="705"/>
      <c r="H262" s="705" t="s">
        <v>1031</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2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2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25">
      <c r="A265" s="691"/>
      <c r="B265" s="688"/>
      <c r="C265" s="700"/>
      <c r="D265" s="700"/>
      <c r="E265" s="700"/>
      <c r="F265" s="704"/>
      <c r="G265" s="705"/>
      <c r="H265" s="705" t="s">
        <v>1032</v>
      </c>
      <c r="I265" s="196"/>
      <c r="J265" s="895">
        <v>0</v>
      </c>
      <c r="K265" s="895">
        <v>0</v>
      </c>
      <c r="L265" s="895">
        <v>0</v>
      </c>
      <c r="M265" s="895">
        <v>0</v>
      </c>
      <c r="N265" s="895">
        <v>0</v>
      </c>
      <c r="O265" s="895">
        <v>0</v>
      </c>
      <c r="U265" s="254"/>
      <c r="V265" s="696"/>
      <c r="W265" s="695"/>
      <c r="X265" s="690"/>
      <c r="Y265" s="690"/>
      <c r="Z265" s="690"/>
    </row>
    <row r="266" spans="1:26" s="687" customFormat="1" outlineLevel="1" x14ac:dyDescent="0.2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2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25">
      <c r="A268" s="691"/>
      <c r="B268" s="688"/>
      <c r="C268" s="700"/>
      <c r="D268" s="700"/>
      <c r="E268" s="700"/>
      <c r="F268" s="704"/>
      <c r="G268" s="873" t="s">
        <v>1036</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25">
      <c r="A269" s="691"/>
      <c r="B269" s="688"/>
      <c r="C269" s="700"/>
      <c r="D269" s="700"/>
      <c r="E269" s="700"/>
      <c r="F269" s="704"/>
      <c r="G269" s="705"/>
      <c r="H269" s="705" t="s">
        <v>1041</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25">
      <c r="A270" s="691"/>
      <c r="B270" s="688"/>
      <c r="C270" s="700"/>
      <c r="D270" s="700"/>
      <c r="E270" s="700"/>
      <c r="F270" s="704"/>
      <c r="G270" s="705"/>
      <c r="H270" s="705" t="s">
        <v>1023</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25">
      <c r="A271" s="691"/>
      <c r="B271" s="688"/>
      <c r="C271" s="700"/>
      <c r="D271" s="700"/>
      <c r="E271" s="700"/>
      <c r="F271" s="704"/>
      <c r="G271" s="705"/>
      <c r="H271" s="705" t="s">
        <v>1026</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25">
      <c r="A272" s="691"/>
      <c r="B272" s="688"/>
      <c r="C272" s="700"/>
      <c r="D272" s="700"/>
      <c r="E272" s="700"/>
      <c r="F272" s="704"/>
      <c r="G272" s="705"/>
      <c r="H272" s="705" t="s">
        <v>1025</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25">
      <c r="A273" s="691"/>
      <c r="B273" s="688"/>
      <c r="C273" s="700"/>
      <c r="D273" s="700"/>
      <c r="E273" s="700"/>
      <c r="F273" s="704"/>
      <c r="G273" s="705"/>
      <c r="H273" s="705" t="s">
        <v>1037</v>
      </c>
      <c r="I273" s="196"/>
      <c r="J273" s="901">
        <v>0.125</v>
      </c>
      <c r="K273" s="1243" t="s">
        <v>1040</v>
      </c>
      <c r="L273" s="272"/>
      <c r="M273" s="723"/>
      <c r="N273" s="723"/>
      <c r="O273" s="723"/>
      <c r="P273" s="254"/>
      <c r="Q273" s="254"/>
      <c r="R273" s="254"/>
      <c r="S273" s="254"/>
      <c r="T273" s="254"/>
      <c r="U273" s="254"/>
      <c r="V273" s="696"/>
      <c r="W273" s="695"/>
      <c r="X273" s="690"/>
      <c r="Y273" s="690"/>
      <c r="Z273" s="690"/>
    </row>
    <row r="274" spans="1:26" s="687" customFormat="1" outlineLevel="1" x14ac:dyDescent="0.25">
      <c r="A274" s="691"/>
      <c r="B274" s="688"/>
      <c r="C274" s="700"/>
      <c r="D274" s="700"/>
      <c r="E274" s="700"/>
      <c r="F274" s="704"/>
      <c r="G274" s="705"/>
      <c r="H274" s="705" t="s">
        <v>1038</v>
      </c>
      <c r="I274" s="196"/>
      <c r="J274" s="901">
        <v>0.02</v>
      </c>
      <c r="K274" s="1243"/>
      <c r="L274" s="272"/>
      <c r="M274" s="723"/>
      <c r="N274" s="723"/>
      <c r="O274" s="723"/>
      <c r="P274" s="254"/>
      <c r="Q274" s="254"/>
      <c r="R274" s="254"/>
      <c r="S274" s="254"/>
      <c r="T274" s="254"/>
      <c r="U274" s="254"/>
      <c r="V274" s="696"/>
      <c r="W274" s="695"/>
      <c r="X274" s="690"/>
      <c r="Y274" s="690"/>
      <c r="Z274" s="690"/>
    </row>
    <row r="275" spans="1:26" s="687" customFormat="1" outlineLevel="1" x14ac:dyDescent="0.25">
      <c r="A275" s="691"/>
      <c r="B275" s="688"/>
      <c r="C275" s="700"/>
      <c r="D275" s="700"/>
      <c r="E275" s="700"/>
      <c r="F275" s="704"/>
      <c r="G275" s="705"/>
      <c r="H275" s="705" t="s">
        <v>1039</v>
      </c>
      <c r="I275" s="196"/>
      <c r="J275" s="902">
        <f>1-SUM(J273:J274)</f>
        <v>0.85499999999999998</v>
      </c>
      <c r="K275" s="1243"/>
      <c r="L275" s="272"/>
      <c r="M275" s="723"/>
      <c r="N275" s="723"/>
      <c r="O275" s="723"/>
      <c r="P275" s="254"/>
      <c r="Q275" s="254"/>
      <c r="R275" s="254"/>
      <c r="S275" s="254"/>
      <c r="T275" s="254"/>
      <c r="U275" s="254"/>
      <c r="V275" s="696"/>
      <c r="W275" s="695"/>
      <c r="X275" s="690"/>
      <c r="Y275" s="690"/>
      <c r="Z275" s="690"/>
    </row>
    <row r="276" spans="1:26" s="687" customFormat="1" outlineLevel="1" x14ac:dyDescent="0.2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2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25">
      <c r="A278" s="691"/>
      <c r="B278" s="688"/>
      <c r="C278" s="700"/>
      <c r="D278" s="700"/>
      <c r="E278" s="700"/>
      <c r="F278" s="704"/>
      <c r="G278" s="873" t="s">
        <v>679</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25">
      <c r="A279" s="691"/>
      <c r="B279" s="688"/>
      <c r="C279" s="700"/>
      <c r="D279" s="700"/>
      <c r="E279" s="700"/>
      <c r="F279" s="704"/>
      <c r="H279" s="209" t="s">
        <v>535</v>
      </c>
      <c r="I279" s="209"/>
      <c r="J279" s="454" t="s">
        <v>14</v>
      </c>
      <c r="K279" s="454" t="s">
        <v>527</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2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2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25">
      <c r="A282" s="691"/>
      <c r="B282" s="688"/>
      <c r="C282" s="700"/>
      <c r="D282" s="700"/>
      <c r="E282" s="700"/>
      <c r="F282" s="704"/>
      <c r="H282" s="209" t="s">
        <v>1027</v>
      </c>
      <c r="I282" s="209"/>
      <c r="J282" s="454" t="s">
        <v>528</v>
      </c>
      <c r="K282" s="454" t="s">
        <v>529</v>
      </c>
      <c r="L282" s="454" t="s">
        <v>530</v>
      </c>
      <c r="M282" s="454" t="s">
        <v>531</v>
      </c>
      <c r="U282" s="257"/>
      <c r="V282" s="696"/>
      <c r="W282" s="695"/>
      <c r="X282" s="690"/>
      <c r="Y282" s="690"/>
      <c r="Z282" s="690"/>
    </row>
    <row r="283" spans="1:26" s="687" customFormat="1" ht="12" customHeight="1" outlineLevel="1" x14ac:dyDescent="0.2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2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2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2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25">
      <c r="A287" s="691"/>
      <c r="B287" s="688"/>
      <c r="C287" s="700"/>
      <c r="D287" s="700"/>
      <c r="E287" s="700"/>
      <c r="F287" s="704"/>
      <c r="G287" s="875" t="s">
        <v>1006</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25">
      <c r="A288" s="691"/>
      <c r="B288" s="688"/>
      <c r="C288" s="700"/>
      <c r="D288" s="700"/>
      <c r="E288" s="700"/>
      <c r="F288" s="704"/>
      <c r="G288" s="209"/>
      <c r="H288" s="209" t="s">
        <v>1007</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25">
      <c r="A289" s="691"/>
      <c r="B289" s="688"/>
      <c r="C289" s="700"/>
      <c r="D289" s="700"/>
      <c r="E289" s="700"/>
      <c r="F289" s="704"/>
      <c r="G289" s="209"/>
      <c r="H289" s="209" t="s">
        <v>1016</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2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2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25">
      <c r="A292" s="691"/>
      <c r="B292" s="688"/>
      <c r="C292" s="700"/>
      <c r="D292" s="700"/>
      <c r="E292" s="700"/>
      <c r="F292" s="704"/>
      <c r="G292" s="875" t="s">
        <v>1008</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25">
      <c r="A293" s="691"/>
      <c r="B293" s="688"/>
      <c r="C293" s="700"/>
      <c r="D293" s="700"/>
      <c r="E293" s="700"/>
      <c r="F293" s="704"/>
      <c r="G293" s="209"/>
      <c r="H293" s="209" t="s">
        <v>1020</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25">
      <c r="A294" s="691"/>
      <c r="B294" s="688"/>
      <c r="C294" s="700"/>
      <c r="D294" s="700"/>
      <c r="E294" s="700"/>
      <c r="F294" s="704"/>
      <c r="G294" s="209"/>
      <c r="H294" s="209" t="s">
        <v>1009</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25">
      <c r="A295" s="691"/>
      <c r="B295" s="688"/>
      <c r="C295" s="700"/>
      <c r="D295" s="700"/>
      <c r="E295" s="700"/>
      <c r="F295" s="704"/>
      <c r="G295" s="209"/>
      <c r="H295" s="209" t="s">
        <v>1010</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25">
      <c r="A296" s="691"/>
      <c r="B296" s="688"/>
      <c r="C296" s="700"/>
      <c r="D296" s="700"/>
      <c r="E296" s="700"/>
      <c r="F296" s="704"/>
      <c r="G296" s="209"/>
      <c r="H296" s="209" t="s">
        <v>1011</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25">
      <c r="A297" s="691"/>
      <c r="B297" s="688"/>
      <c r="C297" s="700"/>
      <c r="D297" s="700"/>
      <c r="E297" s="700"/>
      <c r="F297" s="704"/>
      <c r="G297" s="209"/>
      <c r="H297" s="209" t="s">
        <v>1012</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2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2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25">
      <c r="A300" s="691"/>
      <c r="B300" s="688"/>
      <c r="C300" s="700"/>
      <c r="D300" s="700"/>
      <c r="E300" s="700"/>
      <c r="F300" s="704"/>
      <c r="G300" s="876" t="s">
        <v>1018</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25">
      <c r="A301" s="691"/>
      <c r="B301" s="688"/>
      <c r="C301" s="700"/>
      <c r="D301" s="700"/>
      <c r="E301" s="700"/>
      <c r="F301" s="704"/>
      <c r="G301" s="231"/>
      <c r="H301" s="208" t="s">
        <v>467</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25">
      <c r="A302" s="691"/>
      <c r="B302" s="688"/>
      <c r="C302" s="700"/>
      <c r="D302" s="700"/>
      <c r="E302" s="700"/>
      <c r="F302" s="704"/>
      <c r="G302" s="231"/>
      <c r="H302" s="208" t="s">
        <v>1019</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2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2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2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25">
      <c r="A306" s="691"/>
      <c r="B306" s="688"/>
      <c r="C306" s="700"/>
      <c r="D306" s="700"/>
      <c r="E306" s="700"/>
      <c r="F306" s="704"/>
      <c r="G306" s="876" t="s">
        <v>1013</v>
      </c>
      <c r="H306" s="208"/>
      <c r="I306" s="1248" t="s">
        <v>1014</v>
      </c>
      <c r="J306" s="1249"/>
      <c r="K306" s="1249"/>
      <c r="L306" s="1249"/>
      <c r="M306" s="1249"/>
      <c r="N306" s="1249"/>
      <c r="O306" s="1249"/>
      <c r="P306" s="1249"/>
      <c r="Q306" s="1250"/>
      <c r="R306" s="58"/>
      <c r="S306" s="257"/>
      <c r="T306" s="257"/>
      <c r="U306" s="58"/>
      <c r="V306" s="257"/>
      <c r="W306" s="695"/>
      <c r="X306" s="690"/>
      <c r="Y306" s="690"/>
      <c r="Z306" s="690"/>
    </row>
    <row r="307" spans="1:26" s="687" customFormat="1" ht="12" customHeight="1" outlineLevel="1" x14ac:dyDescent="0.25">
      <c r="A307" s="691"/>
      <c r="B307" s="688"/>
      <c r="C307" s="700"/>
      <c r="D307" s="700"/>
      <c r="E307" s="700"/>
      <c r="F307" s="704"/>
      <c r="G307" s="876"/>
      <c r="H307" s="208"/>
      <c r="I307" s="1251" t="s">
        <v>74</v>
      </c>
      <c r="J307" s="1252"/>
      <c r="K307" s="1253"/>
      <c r="L307" s="1254" t="s">
        <v>71</v>
      </c>
      <c r="M307" s="1255"/>
      <c r="N307" s="1256"/>
      <c r="O307" s="1257" t="s">
        <v>334</v>
      </c>
      <c r="P307" s="1258"/>
      <c r="Q307" s="1259"/>
      <c r="R307" s="58"/>
      <c r="S307" s="1244" t="s">
        <v>1043</v>
      </c>
      <c r="T307" s="1246" t="s">
        <v>1042</v>
      </c>
      <c r="U307" s="58"/>
      <c r="V307" s="257"/>
      <c r="W307" s="695"/>
      <c r="X307" s="690"/>
      <c r="Y307" s="690"/>
      <c r="Z307" s="690"/>
    </row>
    <row r="308" spans="1:26" s="687" customFormat="1" ht="12" customHeight="1" outlineLevel="1" x14ac:dyDescent="0.2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5"/>
      <c r="T308" s="1247"/>
      <c r="U308" s="58"/>
      <c r="V308" s="257"/>
      <c r="W308" s="695"/>
      <c r="X308" s="690"/>
      <c r="Y308" s="690"/>
      <c r="Z308" s="690"/>
    </row>
    <row r="309" spans="1:26" s="687" customFormat="1" ht="12" customHeight="1" outlineLevel="1" x14ac:dyDescent="0.2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2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2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2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2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2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2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2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2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2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2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2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2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2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2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2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2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2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2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2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2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2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heetViews>
  <sheetFormatPr defaultColWidth="8.7109375" defaultRowHeight="15" x14ac:dyDescent="0.25"/>
  <cols>
    <col min="1" max="1" width="31.28515625" style="70" bestFit="1" customWidth="1"/>
    <col min="2" max="16384" width="8.7109375" style="70"/>
  </cols>
  <sheetData>
    <row r="2" spans="1:2" x14ac:dyDescent="0.25">
      <c r="A2" s="72" t="s">
        <v>98</v>
      </c>
      <c r="B2" s="329">
        <v>1500000</v>
      </c>
    </row>
    <row r="4" spans="1:2" x14ac:dyDescent="0.25">
      <c r="A4" s="70" t="s">
        <v>409</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863</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864</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963</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855</v>
      </c>
      <c r="J11" s="725"/>
      <c r="K11" s="726"/>
      <c r="L11" s="726"/>
      <c r="M11" s="725"/>
      <c r="N11" s="725"/>
      <c r="O11" s="725" t="s">
        <v>859</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862</v>
      </c>
      <c r="J12" s="725"/>
      <c r="K12" s="725" t="s">
        <v>206</v>
      </c>
      <c r="L12" s="725" t="s">
        <v>861</v>
      </c>
      <c r="M12" s="725" t="s">
        <v>860</v>
      </c>
      <c r="N12" s="725" t="s">
        <v>859</v>
      </c>
      <c r="O12" s="725" t="str">
        <f>"per "&amp;$I$26&amp;" MJ"</f>
        <v>per 100 MJ</v>
      </c>
      <c r="P12" s="725"/>
      <c r="Q12" s="725" t="s">
        <v>934</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869</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870</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871</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872</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873</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874</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875</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876</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877</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878</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858</v>
      </c>
      <c r="I26" s="738">
        <v>100</v>
      </c>
      <c r="J26" s="717" t="s">
        <v>857</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856</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450</vt:i4>
      </vt:variant>
    </vt:vector>
  </HeadingPairs>
  <TitlesOfParts>
    <vt:vector size="466"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2022-10-18T00:14:17Z</dcterms:modified>
</cp:coreProperties>
</file>