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63D734F3-FC79-438A-96A4-28883268BA23}" xr6:coauthVersionLast="45" xr6:coauthVersionMax="47" xr10:uidLastSave="{00000000-0000-0000-0000-000000000000}"/>
  <bookViews>
    <workbookView xWindow="28680" yWindow="-120" windowWidth="29040" windowHeight="15840" activeTab="11"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3" i="18" l="1"/>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P332" i="14"/>
  <c r="O332" i="14"/>
  <c r="N332" i="14"/>
  <c r="M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X1156" i="14"/>
  <c r="Y1156" i="14" s="1"/>
  <c r="Z1156" i="14" s="1"/>
  <c r="AA1156" i="14" s="1"/>
  <c r="AB1156" i="14" s="1"/>
  <c r="C1156" i="14"/>
  <c r="X1153" i="14"/>
  <c r="Y1153" i="14" s="1"/>
  <c r="Z1153" i="14" s="1"/>
  <c r="AA1153" i="14" s="1"/>
  <c r="AB1153" i="14" s="1"/>
  <c r="C1153" i="14"/>
  <c r="X1152" i="14"/>
  <c r="Y1152" i="14" s="1"/>
  <c r="Z1152" i="14" s="1"/>
  <c r="AA1152" i="14" s="1"/>
  <c r="AB1152" i="14" s="1"/>
  <c r="C1152" i="14"/>
  <c r="X1150" i="14"/>
  <c r="Y1150" i="14" s="1"/>
  <c r="Z1150" i="14" s="1"/>
  <c r="AA1150" i="14" s="1"/>
  <c r="AB1150" i="14" s="1"/>
  <c r="C1150" i="14"/>
  <c r="X1149" i="14"/>
  <c r="Y1149" i="14" s="1"/>
  <c r="Z1149" i="14" s="1"/>
  <c r="AA1149" i="14" s="1"/>
  <c r="AB1149" i="14" s="1"/>
  <c r="C1149" i="14"/>
  <c r="X1148" i="14"/>
  <c r="Y1148" i="14" s="1"/>
  <c r="Z1148" i="14" s="1"/>
  <c r="AA1148" i="14" s="1"/>
  <c r="AB1148" i="14" s="1"/>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Y1058" i="14"/>
  <c r="C1058" i="14"/>
  <c r="C1057" i="14"/>
  <c r="C1056" i="14"/>
  <c r="C1055" i="14"/>
  <c r="Y1054" i="14"/>
  <c r="W1054" i="14"/>
  <c r="V1054" i="14"/>
  <c r="U1054" i="14"/>
  <c r="C1054" i="14"/>
  <c r="Y1053"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X745" i="14"/>
  <c r="X746" i="14" s="1"/>
  <c r="C745" i="14"/>
  <c r="X744" i="14"/>
  <c r="Y744" i="14" s="1"/>
  <c r="Z744" i="14" s="1"/>
  <c r="AA744" i="14" s="1"/>
  <c r="AB744" i="14" s="1"/>
  <c r="C744" i="14"/>
  <c r="C743" i="14"/>
  <c r="W742" i="14"/>
  <c r="W644" i="14" s="1"/>
  <c r="V742" i="14"/>
  <c r="V644" i="14" s="1"/>
  <c r="U742" i="14"/>
  <c r="U644" i="14" s="1"/>
  <c r="C742" i="14"/>
  <c r="X741" i="14"/>
  <c r="X742" i="14" s="1"/>
  <c r="C741" i="14"/>
  <c r="X740" i="14"/>
  <c r="Y740" i="14" s="1"/>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Z569" i="14" s="1"/>
  <c r="AA569" i="14" s="1"/>
  <c r="AB569" i="14" s="1"/>
  <c r="X569" i="14"/>
  <c r="C569" i="14"/>
  <c r="Z568" i="14"/>
  <c r="AA568" i="14" s="1"/>
  <c r="AB568" i="14" s="1"/>
  <c r="X568" i="14"/>
  <c r="C568" i="14"/>
  <c r="Z567" i="14"/>
  <c r="AA567" i="14" s="1"/>
  <c r="AB567" i="14" s="1"/>
  <c r="X567" i="14"/>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Y548" i="14"/>
  <c r="Z548" i="14" s="1"/>
  <c r="AA548" i="14" s="1"/>
  <c r="AB548" i="14" s="1"/>
  <c r="C548" i="14"/>
  <c r="X547" i="14"/>
  <c r="Y547" i="14" s="1"/>
  <c r="Z547" i="14" s="1"/>
  <c r="AA547" i="14" s="1"/>
  <c r="AB547" i="14" s="1"/>
  <c r="C547" i="14"/>
  <c r="C546" i="14"/>
  <c r="C545" i="14"/>
  <c r="X544" i="14"/>
  <c r="Y544" i="14" s="1"/>
  <c r="Z544" i="14" s="1"/>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X494" i="14"/>
  <c r="Y494" i="14" s="1"/>
  <c r="Z494" i="14" s="1"/>
  <c r="AA494" i="14" s="1"/>
  <c r="AB494" i="14" s="1"/>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1058" i="14" l="1"/>
  <c r="AA1058" i="14" s="1"/>
  <c r="AB1058" i="14" s="1"/>
  <c r="X1058"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Y745" i="14"/>
  <c r="U1069" i="14"/>
  <c r="U1068" i="14" s="1"/>
  <c r="U565" i="14"/>
  <c r="W1060" i="14"/>
  <c r="V1069" i="14"/>
  <c r="V1068" i="14" s="1"/>
  <c r="U1070" i="14"/>
  <c r="V565" i="14"/>
  <c r="Y741"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Y746" i="14"/>
  <c r="Z745" i="14"/>
  <c r="X693" i="14"/>
  <c r="X690" i="14"/>
  <c r="X692" i="14"/>
  <c r="Y1028" i="14"/>
  <c r="Z1029" i="14"/>
  <c r="O107" i="13"/>
  <c r="O106" i="13"/>
  <c r="O108" i="13" s="1"/>
  <c r="Y641" i="14"/>
  <c r="Y742"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746" i="14"/>
  <c r="AA745" i="14"/>
  <c r="Z643" i="14"/>
  <c r="Z742" i="14"/>
  <c r="AA741" i="14"/>
  <c r="Z641" i="14"/>
  <c r="Z1028" i="14"/>
  <c r="AA1029" i="14"/>
  <c r="Y703" i="14" l="1"/>
  <c r="Z703" i="14" s="1"/>
  <c r="AA746" i="14"/>
  <c r="AB745" i="14"/>
  <c r="AB746" i="14" s="1"/>
  <c r="AA1021" i="14"/>
  <c r="Z1020" i="14"/>
  <c r="AA643" i="14"/>
  <c r="AA742"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742"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<sst xmlns="http://schemas.openxmlformats.org/spreadsheetml/2006/main" count="4747" uniqueCount="2787">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</sst>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9"/>
  <sheetViews>
    <sheetView topLeftCell="A8" workbookViewId="0">
      <selection activeCell="C28" sqref="C28"/>
    </sheetView>
  </sheetViews>
  <sheetFormatPr defaultRowHeight="15" x14ac:dyDescent="0.25"/>
  <sheetData>
    <row r="1" spans="1:3" x14ac:dyDescent="0.25"/>
    <row r="3" spans="1:3" x14ac:dyDescent="0.25">
      <c r="A3" t="s">
        <v>2493</v>
      </c>
      <c r="C3" t="s">
        <v>2494</v>
      </c>
    </row>
    <row r="4" spans="1:3" x14ac:dyDescent="0.25">
      <c r="A4" s="379" t="s">
        <v>4</v>
      </c>
      <c r="C4" s="379" t="s">
        <v>2495</v>
      </c>
    </row>
    <row r="5" spans="1:3" x14ac:dyDescent="0.25">
      <c r="A5" s="380" t="s">
        <v>2487</v>
      </c>
      <c r="C5" s="380" t="s">
        <v>144</v>
      </c>
    </row>
    <row r="6" spans="1:3" x14ac:dyDescent="0.25">
      <c r="A6" s="380" t="s">
        <v>10</v>
      </c>
      <c r="C6" s="380" t="s">
        <v>2786</v>
      </c>
    </row>
    <row r="7" spans="1:3" x14ac:dyDescent="0.25">
      <c r="A7" s="383" t="s">
        <v>87</v>
      </c>
      <c r="B7" s="387"/>
      <c r="C7" s="380" t="s">
        <v>4</v>
      </c>
    </row>
    <row r="8" spans="1:3" x14ac:dyDescent="0.25">
      <c r="A8" s="380" t="s">
        <v>88</v>
      </c>
      <c r="C8" s="380" t="s">
        <v>2487</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2491</v>
      </c>
      <c r="C12" s="380" t="s">
        <v>2496</v>
      </c>
    </row>
    <row r="13" spans="1:3" x14ac:dyDescent="0.25">
      <c r="A13" s="380" t="s">
        <v>103</v>
      </c>
      <c r="C13" s="380" t="s">
        <v>149</v>
      </c>
    </row>
    <row r="14" spans="1:3" x14ac:dyDescent="0.25">
      <c r="A14" s="380" t="s">
        <v>9</v>
      </c>
      <c r="C14" s="380" t="s">
        <v>147</v>
      </c>
    </row>
    <row r="15" spans="1:3" x14ac:dyDescent="0.25">
      <c r="A15" s="380" t="s">
        <v>2490</v>
      </c>
      <c r="C15" s="380" t="s">
        <v>89</v>
      </c>
    </row>
    <row r="16" spans="1:3" x14ac:dyDescent="0.25">
      <c r="A16" s="380" t="s">
        <v>90</v>
      </c>
      <c r="C16" s="380" t="s">
        <v>7</v>
      </c>
    </row>
    <row r="17" spans="1:3" x14ac:dyDescent="0.25">
      <c r="A17" s="380" t="s">
        <v>5</v>
      </c>
      <c r="C17" s="380" t="s">
        <v>158</v>
      </c>
    </row>
    <row r="18" spans="1:3" x14ac:dyDescent="0.25">
      <c r="A18" s="380" t="s">
        <v>2489</v>
      </c>
      <c r="C18" s="380" t="s">
        <v>6</v>
      </c>
    </row>
    <row r="19" spans="1:3" x14ac:dyDescent="0.25">
      <c r="A19" s="380" t="s">
        <v>8</v>
      </c>
      <c r="C19" s="380" t="s">
        <v>2491</v>
      </c>
    </row>
    <row r="20" spans="1:3" x14ac:dyDescent="0.25">
      <c r="A20" s="381" t="s">
        <v>2488</v>
      </c>
      <c r="C20" s="380" t="s">
        <v>103</v>
      </c>
    </row>
    <row r="21" spans="1:3" x14ac:dyDescent="0.25">
      <c r="C21" s="380" t="s">
        <v>9</v>
      </c>
    </row>
    <row r="22" spans="1:3" x14ac:dyDescent="0.25">
      <c r="C22" s="380" t="s">
        <v>2490</v>
      </c>
    </row>
    <row r="23" spans="1:3" x14ac:dyDescent="0.25">
      <c r="C23" s="380" t="s">
        <v>2497</v>
      </c>
    </row>
    <row r="24" spans="1:3" x14ac:dyDescent="0.25">
      <c r="C24" s="380" t="s">
        <v>2764</v>
      </c>
    </row>
    <row r="25" spans="1:3" x14ac:dyDescent="0.25">
      <c r="C25" s="380" t="s">
        <v>145</v>
      </c>
    </row>
    <row r="26" spans="1:3" x14ac:dyDescent="0.25">
      <c r="C26" s="380" t="s">
        <v>2498</v>
      </c>
    </row>
    <row r="27" spans="1:3" x14ac:dyDescent="0.25">
      <c r="C27" s="380" t="s">
        <v>148</v>
      </c>
    </row>
    <row r="28" spans="1:3" x14ac:dyDescent="0.25">
      <c r="C28" s="380" t="s">
        <v>146</v>
      </c>
    </row>
    <row r="29" spans="1:3" x14ac:dyDescent="0.25">
      <c r="C29" s="380" t="s">
        <v>2499</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2489</v>
      </c>
    </row>
    <row r="35" spans="3:3" x14ac:dyDescent="0.25">
      <c r="C35" s="380" t="s">
        <v>2500</v>
      </c>
    </row>
    <row r="36" spans="3:3" x14ac:dyDescent="0.25">
      <c r="C36" s="380" t="s">
        <v>153</v>
      </c>
    </row>
    <row r="37" spans="3:3" x14ac:dyDescent="0.25">
      <c r="C37" s="384" t="s">
        <v>151</v>
      </c>
    </row>
    <row r="38" spans="3:3" x14ac:dyDescent="0.25">
      <c r="C38" s="384" t="s">
        <v>8</v>
      </c>
    </row>
    <row r="39" spans="3:3" x14ac:dyDescent="0.25">
      <c r="C39" s="388" t="s">
        <v>2488</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2363</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2517</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2525</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2527</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2518</v>
      </c>
      <c r="G21" s="437" t="s">
        <v>2520</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2526</v>
      </c>
      <c r="G23" s="97"/>
      <c r="H23" s="97"/>
      <c r="I23" s="97"/>
      <c r="J23" s="97"/>
      <c r="K23" s="396" t="s">
        <v>2520</v>
      </c>
      <c r="L23" s="97"/>
      <c r="M23" s="97"/>
      <c r="N23" s="97"/>
      <c r="O23" s="97"/>
      <c r="P23" s="396" t="s">
        <v>2521</v>
      </c>
      <c r="Q23" s="97"/>
      <c r="R23" s="97"/>
      <c r="S23" s="97"/>
      <c r="T23" s="97"/>
      <c r="U23" s="97"/>
      <c r="V23" s="97"/>
      <c r="W23" s="76"/>
      <c r="X23" s="60"/>
      <c r="Y23" s="48"/>
      <c r="Z23" s="48"/>
      <c r="AA23" s="48"/>
    </row>
    <row r="24" spans="1:27" ht="60" outlineLevel="3" x14ac:dyDescent="0.25">
      <c r="A24" s="48"/>
      <c r="B24" s="57"/>
      <c r="C24" s="76"/>
      <c r="D24" s="76"/>
      <c r="E24" s="79"/>
      <c r="F24" s="400" t="s">
        <v>2519</v>
      </c>
      <c r="G24" s="399" t="s">
        <v>2520</v>
      </c>
      <c r="H24" s="79"/>
      <c r="I24" s="79"/>
      <c r="J24" s="79"/>
      <c r="K24" s="400" t="s">
        <v>2522</v>
      </c>
      <c r="L24" s="397">
        <v>5.0000000000000004E-6</v>
      </c>
      <c r="M24" s="79"/>
      <c r="N24" s="79"/>
      <c r="O24" s="79"/>
      <c r="P24" s="400" t="s">
        <v>2523</v>
      </c>
      <c r="Q24" s="397">
        <v>0.7</v>
      </c>
      <c r="R24" s="79"/>
      <c r="S24" s="79"/>
      <c r="T24" s="79"/>
      <c r="U24" s="79"/>
      <c r="V24" s="79"/>
      <c r="W24" s="76"/>
      <c r="X24" s="60"/>
      <c r="Y24" s="48"/>
      <c r="Z24" s="48"/>
      <c r="AA24" s="48"/>
    </row>
    <row r="25" spans="1:27" outlineLevel="3" x14ac:dyDescent="0.25">
      <c r="A25" s="48"/>
      <c r="B25" s="57"/>
      <c r="C25" s="76"/>
      <c r="D25" s="76"/>
      <c r="E25" s="79"/>
      <c r="F25" s="79"/>
      <c r="G25" s="399" t="s">
        <v>2521</v>
      </c>
      <c r="H25" s="79"/>
      <c r="I25" s="79"/>
      <c r="J25" s="79"/>
      <c r="K25" s="79"/>
      <c r="L25" s="79"/>
      <c r="M25" s="79"/>
      <c r="N25" s="79"/>
      <c r="O25" s="79"/>
      <c r="P25" s="79" t="s">
        <v>2524</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2447</v>
      </c>
      <c r="B46" s="4">
        <v>50</v>
      </c>
      <c r="J46" s="1" t="s">
        <v>2448</v>
      </c>
    </row>
    <row r="47" spans="1:18" x14ac:dyDescent="0.25">
      <c r="A47" s="3"/>
      <c r="J47" s="484" t="s">
        <v>2501</v>
      </c>
      <c r="K47" s="484"/>
      <c r="L47" s="484"/>
      <c r="M47" s="484" t="s">
        <v>2505</v>
      </c>
      <c r="N47" s="484"/>
      <c r="O47" s="484"/>
      <c r="P47" s="484" t="s">
        <v>2506</v>
      </c>
      <c r="Q47" s="484"/>
      <c r="R47" s="484"/>
    </row>
    <row r="48" spans="1:18" x14ac:dyDescent="0.25">
      <c r="A48" s="3"/>
      <c r="I48" s="1" t="s">
        <v>2507</v>
      </c>
      <c r="J48" s="4" t="s">
        <v>2502</v>
      </c>
      <c r="K48" s="4" t="s">
        <v>2502</v>
      </c>
      <c r="L48" s="4" t="s">
        <v>2502</v>
      </c>
      <c r="M48" s="4" t="s">
        <v>2504</v>
      </c>
      <c r="N48" s="4" t="s">
        <v>2504</v>
      </c>
      <c r="O48" s="4" t="s">
        <v>2504</v>
      </c>
      <c r="P48" s="4" t="s">
        <v>2503</v>
      </c>
      <c r="Q48" s="4" t="s">
        <v>2503</v>
      </c>
      <c r="R48" s="4" t="s">
        <v>2503</v>
      </c>
    </row>
    <row r="49" spans="1:18" x14ac:dyDescent="0.25">
      <c r="A49" s="4" t="s">
        <v>86</v>
      </c>
      <c r="B49" s="4" t="s">
        <v>2449</v>
      </c>
      <c r="C49" s="4" t="s">
        <v>91</v>
      </c>
      <c r="D49" s="4" t="s">
        <v>92</v>
      </c>
      <c r="E49" s="4" t="s">
        <v>93</v>
      </c>
      <c r="F49" s="4" t="s">
        <v>94</v>
      </c>
      <c r="G49" s="4" t="s">
        <v>104</v>
      </c>
      <c r="I49" s="1" t="s">
        <v>2446</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2759</v>
      </c>
      <c r="B78" s="4">
        <v>520</v>
      </c>
    </row>
    <row r="79" spans="1:18" x14ac:dyDescent="0.25">
      <c r="A79" s="428" t="s">
        <v>2760</v>
      </c>
      <c r="B79" s="4">
        <v>520</v>
      </c>
    </row>
    <row r="80" spans="1:18" x14ac:dyDescent="0.25">
      <c r="A80" s="428" t="s">
        <v>2761</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2492</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2389</v>
      </c>
      <c r="B9" s="45">
        <v>0.5</v>
      </c>
    </row>
    <row r="10" spans="1:2" x14ac:dyDescent="0.25">
      <c r="A10" s="4" t="s">
        <v>2390</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2771</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2772</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2773</v>
      </c>
      <c r="K9" s="21"/>
      <c r="L9" s="480" t="s">
        <v>2773</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2774</v>
      </c>
      <c r="K10" s="25"/>
      <c r="L10" s="480" t="s">
        <v>2775</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1</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2508</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2509</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2510</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2502</v>
      </c>
      <c r="K58" t="s">
        <v>2504</v>
      </c>
      <c r="L58" t="s">
        <v>2503</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85" t="s">
        <v>2365</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486" t="s">
        <v>2364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2363</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2362</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2361</v>
      </c>
      <c r="I40" s="300" t="str">
        <f>IF(COUNT($J40:$Z40)&gt;1,STDEV($J40:$Z40)=0,"")</f>
        <v/>
      </c>
      <c r="J40" s="79" t="s">
        <v>2366</v>
      </c>
      <c r="K40" s="79" t="s">
        <v>2360</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2359</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2358</v>
      </c>
      <c r="I43" s="300" t="str">
        <f t="shared" si="0"/>
        <v/>
      </c>
      <c r="J43" s="79" t="s">
        <v>2357</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2356</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2355</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2354</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2353</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2352</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2351</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2350</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2349</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2348</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13" activePane="bottomRight" state="frozen"/>
      <selection activeCell="A6" sqref="A6"/>
      <selection pane="topRight" activeCell="K6" sqref="K6"/>
      <selection pane="bottomLeft" activeCell="A22" sqref="A22"/>
      <selection pane="bottomRight" activeCell="I45" sqref="I45"/>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489" t="s">
        <v>2785</v>
      </c>
      <c r="K11" s="485"/>
      <c r="L11" s="485"/>
      <c r="M11" s="485"/>
      <c r="N11" s="485"/>
      <c r="O11" s="485"/>
      <c r="P11" s="485"/>
      <c r="Q11" s="485"/>
      <c r="R11" s="485"/>
      <c r="S11" s="485"/>
      <c r="T11" s="485"/>
      <c r="U11" s="485"/>
      <c r="V11" s="485"/>
      <c r="W11" s="485"/>
      <c r="X11" s="485"/>
      <c r="Y11" s="302"/>
      <c r="Z11" s="302"/>
      <c r="AA11" s="302"/>
      <c r="AB11" s="302"/>
      <c r="AC11" s="79"/>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44754.499305555553</v>
      </c>
      <c r="J12" s="486" t="s">
        <v>2776</v>
      </c>
      <c r="K12" s="487"/>
      <c r="L12" s="487"/>
      <c r="M12" s="487"/>
      <c r="N12" s="487"/>
      <c r="O12" s="487"/>
      <c r="P12" s="487"/>
      <c r="Q12" s="487"/>
      <c r="R12" s="487"/>
      <c r="S12" s="487"/>
      <c r="T12" s="487"/>
      <c r="U12" s="487"/>
      <c r="V12" s="487"/>
      <c r="W12" s="487"/>
      <c r="X12" s="488"/>
      <c r="Y12" s="80"/>
      <c r="Z12" s="80"/>
      <c r="AA12" s="80"/>
      <c r="AB12" s="80"/>
      <c r="AC12" s="79"/>
      <c r="AD12" s="79"/>
      <c r="AE12" s="79"/>
      <c r="AF12" s="79"/>
      <c r="AG12" s="79"/>
      <c r="AH12" s="76"/>
      <c r="AI12" s="60"/>
      <c r="AJ12" s="48"/>
      <c r="AK12" s="48"/>
      <c r="AL12" s="48"/>
    </row>
    <row r="13" spans="1:38"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90">
        <f>INT($C$29)+1.02</f>
        <v>2.02</v>
      </c>
      <c r="D30" s="61"/>
      <c r="E30" s="62" t="s">
        <v>172</v>
      </c>
      <c r="F30" s="68">
        <v>1</v>
      </c>
      <c r="G30" s="69"/>
      <c r="H30" s="70" t="s">
        <v>2473</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25">
      <c r="A40" s="48"/>
      <c r="B40" s="57"/>
      <c r="C40" s="90">
        <f>INT($C$29)+1</f>
        <v>2</v>
      </c>
      <c r="D40" s="76"/>
      <c r="E40" s="73"/>
      <c r="F40" s="73"/>
      <c r="G40" s="76"/>
      <c r="H40" s="93" t="s">
        <v>2472</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25">
      <c r="A44" s="48"/>
      <c r="B44" s="57"/>
      <c r="C44" s="90">
        <f t="shared" ref="C44:C45" si="0">INT($C$29)+2</f>
        <v>3</v>
      </c>
      <c r="D44" s="76"/>
      <c r="E44" s="73"/>
      <c r="F44" s="73"/>
      <c r="G44" s="76"/>
      <c r="H44" s="79" t="s">
        <v>2784</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25">
      <c r="A45" s="48"/>
      <c r="B45" s="57"/>
      <c r="C45" s="90">
        <f t="shared" si="0"/>
        <v>3</v>
      </c>
      <c r="D45" s="76"/>
      <c r="E45" s="73"/>
      <c r="F45" s="73"/>
      <c r="G45" s="76"/>
      <c r="H45" s="79"/>
      <c r="I45" s="100">
        <v>158</v>
      </c>
      <c r="J45" s="99" t="s">
        <v>743</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25">
      <c r="A54" s="48"/>
      <c r="B54" s="57"/>
      <c r="C54" s="90">
        <f t="shared" si="2"/>
        <v>3</v>
      </c>
      <c r="D54" s="76"/>
      <c r="E54" s="73"/>
      <c r="F54" s="73"/>
      <c r="G54" s="76"/>
      <c r="H54" s="79" t="s">
        <v>2331</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2393</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2367</v>
      </c>
      <c r="AR93" t="s">
        <v>2368</v>
      </c>
      <c r="AY93" t="s">
        <v>2425</v>
      </c>
    </row>
    <row r="94" spans="1:56" outlineLevel="2" x14ac:dyDescent="0.25">
      <c r="A94" s="48"/>
      <c r="B94" s="57"/>
      <c r="C94" s="90">
        <f>INT($C$81)+2</f>
        <v>3</v>
      </c>
      <c r="D94" s="76"/>
      <c r="E94" s="73"/>
      <c r="F94" s="73"/>
      <c r="G94" s="76"/>
      <c r="H94" s="79"/>
      <c r="I94" s="98" t="s">
        <v>2512</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2369</v>
      </c>
      <c r="AE94" s="79"/>
      <c r="AF94" s="79"/>
      <c r="AG94" s="79"/>
      <c r="AH94" s="76"/>
      <c r="AI94" s="60"/>
      <c r="AJ94" s="48"/>
      <c r="AK94" s="48"/>
      <c r="AL94" s="48"/>
      <c r="AM94" t="s">
        <v>236</v>
      </c>
      <c r="AR94" t="str">
        <f>"Calculated from "&amp;AM96</f>
        <v>Calculated from Inputs from Mecardo (Andrew Wood) Nov 2020</v>
      </c>
      <c r="AY94" t="s">
        <v>2426</v>
      </c>
    </row>
    <row r="95" spans="1:56" outlineLevel="3" x14ac:dyDescent="0.25">
      <c r="A95" s="48"/>
      <c r="B95" s="57"/>
      <c r="C95" s="90">
        <f t="shared" ref="C95:C108" si="5">INT($C$81)+3</f>
        <v>4</v>
      </c>
      <c r="D95" s="76"/>
      <c r="E95" s="73"/>
      <c r="F95" s="73" t="s">
        <v>237</v>
      </c>
      <c r="G95" s="76"/>
      <c r="H95" s="111" t="s">
        <v>2370</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2427</v>
      </c>
      <c r="AZ95" s="166">
        <v>70</v>
      </c>
      <c r="BA95">
        <f>IFERROR(MIN(2,MATCH($AZ95,i_woolp_mpg_range_w5,1)),1)-1</f>
        <v>1</v>
      </c>
      <c r="BB95" t="s">
        <v>2428</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2429</v>
      </c>
      <c r="AY96" s="353" t="s">
        <v>2430</v>
      </c>
      <c r="AZ96" s="353" t="s">
        <v>2428</v>
      </c>
      <c r="BA96" s="367" t="s">
        <v>2436</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2514</v>
      </c>
      <c r="BD99" s="342"/>
      <c r="BE99" s="342"/>
    </row>
    <row r="100" spans="1:57"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2513</v>
      </c>
      <c r="BD100" s="350" t="s">
        <v>2427</v>
      </c>
      <c r="BE100" s="350" t="s">
        <v>2428</v>
      </c>
    </row>
    <row r="101" spans="1:57"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outlineLevel="3" x14ac:dyDescent="0.25">
      <c r="A109" s="48"/>
      <c r="B109" s="57"/>
      <c r="C109" s="90">
        <f>INT($C$81+3)</f>
        <v>4</v>
      </c>
      <c r="D109" s="76"/>
      <c r="E109" s="73"/>
      <c r="F109" s="73"/>
      <c r="G109" s="76"/>
      <c r="H109" s="79" t="s">
        <v>247</v>
      </c>
      <c r="I109" s="100" t="s">
        <v>2511</v>
      </c>
      <c r="J109" s="100"/>
      <c r="K109" s="100"/>
      <c r="L109" s="130" t="s">
        <v>248</v>
      </c>
      <c r="M109" s="130"/>
      <c r="N109" s="130"/>
      <c r="O109" s="130" t="s">
        <v>249</v>
      </c>
      <c r="P109" s="130"/>
      <c r="Q109" s="130"/>
      <c r="R109" s="130"/>
      <c r="S109" s="130"/>
      <c r="T109" s="130"/>
      <c r="U109" s="130"/>
      <c r="V109" s="130"/>
      <c r="W109" s="130" t="s">
        <v>2371</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2392</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2372</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2373</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2374</v>
      </c>
      <c r="J119" s="119">
        <v>0.68</v>
      </c>
      <c r="K119" s="119">
        <v>0.55000000000000004</v>
      </c>
      <c r="L119" s="119">
        <v>0.5</v>
      </c>
      <c r="M119" s="119">
        <v>0.65</v>
      </c>
      <c r="N119" s="119">
        <v>0.65</v>
      </c>
      <c r="O119" s="135">
        <f>J119</f>
        <v>0.68</v>
      </c>
      <c r="P119" s="135">
        <v>0.4</v>
      </c>
      <c r="Q119" s="100" t="s">
        <v>2375</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2376</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2377</v>
      </c>
      <c r="J121" s="135">
        <v>0.82</v>
      </c>
      <c r="K121" s="135">
        <v>0.1</v>
      </c>
      <c r="L121" s="135">
        <v>3.3000000000000002E-2</v>
      </c>
      <c r="M121" s="135">
        <v>1.2999999999999999E-2</v>
      </c>
      <c r="N121" s="135">
        <v>3.3000000000000002E-2</v>
      </c>
      <c r="O121" s="135">
        <v>0</v>
      </c>
      <c r="P121" s="135">
        <v>3.3000000000000002E-2</v>
      </c>
      <c r="Q121" s="100" t="s">
        <v>2378</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2379</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2380</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2381</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2382</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2377</v>
      </c>
      <c r="J125" s="135">
        <v>0.85</v>
      </c>
      <c r="K125" s="135">
        <v>0.08</v>
      </c>
      <c r="L125" s="135">
        <v>0.03</v>
      </c>
      <c r="M125" s="135">
        <v>0.01</v>
      </c>
      <c r="N125" s="135">
        <v>2.8000000000000001E-2</v>
      </c>
      <c r="O125" s="135">
        <v>0</v>
      </c>
      <c r="P125" s="135">
        <v>2.8000000000000001E-2</v>
      </c>
      <c r="Q125" s="100" t="s">
        <v>2383</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2379</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2380</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132" t="s">
        <v>2381</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si="30"/>
        <v>4</v>
      </c>
      <c r="D133" s="76"/>
      <c r="E133" s="73"/>
      <c r="F133" s="73"/>
      <c r="G133" s="76"/>
      <c r="H133" s="79" t="s">
        <v>2384</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0"/>
        <v>4</v>
      </c>
      <c r="D134" s="76"/>
      <c r="E134" s="73"/>
      <c r="F134" s="73"/>
      <c r="G134" s="76"/>
      <c r="H134" s="79" t="s">
        <v>2385</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0"/>
        <v>4</v>
      </c>
      <c r="D136" s="76"/>
      <c r="E136" s="73"/>
      <c r="F136" s="73"/>
      <c r="G136" s="76"/>
      <c r="H136" s="136" t="s">
        <v>2386</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0"/>
        <v>4</v>
      </c>
      <c r="D137" s="76"/>
      <c r="E137" s="73"/>
      <c r="F137" s="73"/>
      <c r="G137" s="76"/>
      <c r="H137" s="79" t="s">
        <v>2387</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0"/>
        <v>4</v>
      </c>
      <c r="D138" s="76"/>
      <c r="E138" s="73"/>
      <c r="F138" s="73"/>
      <c r="G138" s="76"/>
      <c r="H138" s="136" t="s">
        <v>2388</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2432</v>
      </c>
    </row>
    <row r="162" spans="1:49"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2765</v>
      </c>
      <c r="AG162" s="98"/>
      <c r="AH162" s="76"/>
      <c r="AI162" s="60"/>
      <c r="AJ162" s="48"/>
      <c r="AK162" s="48"/>
      <c r="AL162" s="48"/>
      <c r="AN162" t="s">
        <v>2433</v>
      </c>
    </row>
    <row r="163" spans="1:49" ht="30"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2434</v>
      </c>
      <c r="AP163" t="s">
        <v>2435</v>
      </c>
      <c r="AQ163" t="s">
        <v>1282</v>
      </c>
      <c r="AR163" t="s">
        <v>2431</v>
      </c>
      <c r="AV163" t="s">
        <v>2481</v>
      </c>
    </row>
    <row r="164" spans="1:49"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2482</v>
      </c>
    </row>
    <row r="168" spans="1:49"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2485</v>
      </c>
      <c r="AV169" s="358">
        <f ca="1">AR169*(1+AVERAGE($J$260:$U$260))*($M$219/$N$219)</f>
        <v>105.34538623137308</v>
      </c>
      <c r="AW169" t="s">
        <v>2484</v>
      </c>
    </row>
    <row r="170" spans="1:49"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2483</v>
      </c>
    </row>
    <row r="171" spans="1:49"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2766</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2396</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25">
      <c r="A181" s="48"/>
      <c r="B181" s="57"/>
      <c r="C181" s="90">
        <f t="shared" si="39"/>
        <v>4</v>
      </c>
      <c r="D181" s="76"/>
      <c r="E181" s="73">
        <f t="shared" ref="E181:F186" si="40">E180</f>
        <v>0</v>
      </c>
      <c r="F181" s="73">
        <f t="shared" si="40"/>
        <v>0</v>
      </c>
      <c r="G181" s="76"/>
      <c r="H181" s="100" t="s">
        <v>2767</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25">
      <c r="A189" s="48"/>
      <c r="B189" s="57"/>
      <c r="C189" s="90">
        <f t="shared" si="52"/>
        <v>4</v>
      </c>
      <c r="D189" s="76"/>
      <c r="E189" s="73"/>
      <c r="F189" s="73">
        <f t="shared" si="53"/>
        <v>1</v>
      </c>
      <c r="G189" s="76"/>
      <c r="H189" s="100" t="s">
        <v>2768</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25">
      <c r="A197" s="48"/>
      <c r="B197" s="57"/>
      <c r="C197" s="90">
        <f t="shared" si="56"/>
        <v>4</v>
      </c>
      <c r="D197" s="76"/>
      <c r="E197" s="73"/>
      <c r="F197" s="73">
        <f t="shared" si="53"/>
        <v>2</v>
      </c>
      <c r="G197" s="76"/>
      <c r="H197" s="100" t="s">
        <v>2768</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25">
      <c r="A214" s="48"/>
      <c r="B214" s="57"/>
      <c r="C214" s="90">
        <f t="shared" si="61"/>
        <v>4</v>
      </c>
      <c r="D214" s="76"/>
      <c r="E214" s="73"/>
      <c r="F214" s="73">
        <f t="shared" si="53"/>
        <v>4</v>
      </c>
      <c r="G214" s="76"/>
      <c r="H214" s="100" t="s">
        <v>2769</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25">
      <c r="A222" s="48"/>
      <c r="B222" s="57"/>
      <c r="C222" s="90">
        <f t="shared" si="62"/>
        <v>4</v>
      </c>
      <c r="D222" s="76"/>
      <c r="E222" s="73"/>
      <c r="F222" s="73">
        <f t="shared" si="53"/>
        <v>5</v>
      </c>
      <c r="G222" s="76"/>
      <c r="H222" s="100" t="s">
        <v>2770</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x14ac:dyDescent="0.25">
      <c r="A296" s="48"/>
      <c r="B296" s="57"/>
      <c r="C296" s="90">
        <f>INT($C$274)+1</f>
        <v>2</v>
      </c>
      <c r="D296" s="76"/>
      <c r="E296" s="73"/>
      <c r="F296" s="73"/>
      <c r="G296" s="76"/>
      <c r="H296" s="93" t="s">
        <v>2310</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outlineLevel="3" x14ac:dyDescent="0.25">
      <c r="A298" s="48"/>
      <c r="B298" s="57"/>
      <c r="C298" s="90">
        <f t="shared" ref="C298:C303" si="70">INT($C$274)+3</f>
        <v>4</v>
      </c>
      <c r="D298" s="76"/>
      <c r="E298" s="73"/>
      <c r="F298" s="73"/>
      <c r="G298" s="76"/>
      <c r="H298" s="203"/>
      <c r="I298" s="79"/>
      <c r="J298" s="288" t="s">
        <v>2315</v>
      </c>
      <c r="K298" s="288" t="s">
        <v>2311</v>
      </c>
      <c r="L298" s="288" t="s">
        <v>2312</v>
      </c>
      <c r="M298" s="79"/>
      <c r="N298" s="79" t="s">
        <v>2320</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outlineLevel="3" x14ac:dyDescent="0.25">
      <c r="A299" s="48"/>
      <c r="B299" s="57"/>
      <c r="C299" s="90">
        <f t="shared" si="70"/>
        <v>4</v>
      </c>
      <c r="D299" s="76"/>
      <c r="E299" s="73"/>
      <c r="F299" s="73"/>
      <c r="G299" s="76"/>
      <c r="H299" s="79"/>
      <c r="I299" s="79"/>
      <c r="J299" s="99" t="s">
        <v>2316</v>
      </c>
      <c r="K299" s="99" t="s">
        <v>2313</v>
      </c>
      <c r="L299" s="99" t="s">
        <v>2314</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90">
        <f t="shared" si="70"/>
        <v>4</v>
      </c>
      <c r="D300" s="76"/>
      <c r="E300" s="73"/>
      <c r="F300" s="73">
        <v>0</v>
      </c>
      <c r="G300" s="76"/>
      <c r="H300" s="204" t="s">
        <v>2317</v>
      </c>
      <c r="I300" s="79"/>
      <c r="J300" s="100">
        <v>100000</v>
      </c>
      <c r="K300" s="100">
        <v>2000</v>
      </c>
      <c r="L300" s="373">
        <v>0.05</v>
      </c>
      <c r="M300" s="79"/>
      <c r="N300" s="79" t="s">
        <v>2321</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25">
      <c r="A301" s="48"/>
      <c r="B301" s="57"/>
      <c r="C301" s="90">
        <f t="shared" si="70"/>
        <v>4</v>
      </c>
      <c r="D301" s="76"/>
      <c r="E301" s="73"/>
      <c r="F301" s="73">
        <v>1</v>
      </c>
      <c r="G301" s="76"/>
      <c r="H301" s="204" t="s">
        <v>2309</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2391</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outlineLevel="3" x14ac:dyDescent="0.25">
      <c r="A350" s="48"/>
      <c r="B350" s="57"/>
      <c r="C350" s="90">
        <f t="shared" si="78"/>
        <v>4</v>
      </c>
      <c r="D350" s="76"/>
      <c r="E350" s="73"/>
      <c r="F350" s="73"/>
      <c r="G350" s="76"/>
      <c r="H350" s="79" t="s">
        <v>2529</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outlineLevel="3" x14ac:dyDescent="0.25">
      <c r="A351" s="48"/>
      <c r="B351" s="57"/>
      <c r="C351" s="90">
        <f t="shared" si="78"/>
        <v>4</v>
      </c>
      <c r="D351" s="76"/>
      <c r="E351" s="73"/>
      <c r="F351" s="73"/>
      <c r="G351" s="76"/>
      <c r="H351" s="79" t="s">
        <v>2530</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customHeight="1" outlineLevel="2" x14ac:dyDescent="0.25">
      <c r="A372" s="48"/>
      <c r="B372" s="57"/>
      <c r="C372" s="90">
        <f>INT($C$368)+2</f>
        <v>3</v>
      </c>
      <c r="D372" s="58"/>
      <c r="E372" s="73"/>
      <c r="F372" s="73"/>
      <c r="G372" s="58"/>
      <c r="H372" s="75"/>
      <c r="I372" s="75"/>
      <c r="J372" s="244" t="s">
        <v>2324</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outlineLevel="2" x14ac:dyDescent="0.25">
      <c r="A374" s="48"/>
      <c r="B374" s="57"/>
      <c r="C374" s="90">
        <f>INT($C$368)+2</f>
        <v>3</v>
      </c>
      <c r="D374" s="58"/>
      <c r="E374" s="73"/>
      <c r="F374" s="73"/>
      <c r="G374" s="58"/>
      <c r="H374" s="75" t="s">
        <v>2322</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2323</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2454</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2326</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2410</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2455</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opLeftCell="A6" zoomScale="80" zoomScaleNormal="80" workbookViewId="0">
      <pane xSplit="10" ySplit="37" topLeftCell="O43" activePane="bottomRight" state="frozen"/>
      <selection activeCell="A6" sqref="A6"/>
      <selection pane="topRight" activeCell="K6" sqref="K6"/>
      <selection pane="bottomLeft" activeCell="A54" sqref="A54"/>
      <selection pane="bottomRight" activeCell="A13" sqref="A13:XFD1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collapsed="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hidden="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hidden="1"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hidden="1"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hidden="1" customHeight="1" outlineLevel="1" x14ac:dyDescent="0.25">
      <c r="A11" s="48"/>
      <c r="B11" s="57"/>
      <c r="C11" s="50">
        <f>INT($C$6)+1.045</f>
        <v>2.0449999999999999</v>
      </c>
      <c r="D11" s="76"/>
      <c r="E11" s="73"/>
      <c r="F11" s="73"/>
      <c r="G11" s="76"/>
      <c r="H11" s="79" t="s">
        <v>180</v>
      </c>
      <c r="I11" s="322">
        <v>44754.520636574074</v>
      </c>
      <c r="J11" s="490" t="s">
        <v>2777</v>
      </c>
      <c r="K11" s="491"/>
      <c r="L11" s="491"/>
      <c r="M11" s="491"/>
      <c r="N11" s="491"/>
      <c r="O11" s="491"/>
      <c r="P11" s="491"/>
      <c r="Q11" s="491"/>
      <c r="R11" s="491"/>
      <c r="S11" s="491"/>
      <c r="T11" s="491"/>
      <c r="U11" s="491"/>
      <c r="V11" s="491"/>
      <c r="W11" s="491"/>
      <c r="X11" s="491"/>
      <c r="Y11" s="491"/>
      <c r="Z11" s="422"/>
      <c r="AA11" s="422"/>
      <c r="AB11" s="423"/>
      <c r="AC11" s="340"/>
      <c r="AD11" s="79"/>
      <c r="AE11" s="79"/>
      <c r="AF11" s="79"/>
      <c r="AG11" s="79"/>
      <c r="AH11" s="76"/>
      <c r="AI11" s="60"/>
      <c r="AJ11" s="48"/>
      <c r="AK11" s="48"/>
      <c r="AL11" s="48"/>
    </row>
    <row r="12" spans="1:38" ht="45" hidden="1" customHeight="1" outlineLevel="1" x14ac:dyDescent="0.25">
      <c r="A12" s="48"/>
      <c r="B12" s="57"/>
      <c r="C12" s="50">
        <f>INT($C$6)+1.045</f>
        <v>2.0449999999999999</v>
      </c>
      <c r="D12" s="76"/>
      <c r="E12" s="73"/>
      <c r="F12" s="73"/>
      <c r="G12" s="76"/>
      <c r="H12" s="79" t="s">
        <v>181</v>
      </c>
      <c r="I12" s="289">
        <v>44756.5842521991</v>
      </c>
      <c r="J12" s="492" t="s">
        <v>2783</v>
      </c>
      <c r="K12" s="493"/>
      <c r="L12" s="493"/>
      <c r="M12" s="493"/>
      <c r="N12" s="493"/>
      <c r="O12" s="493"/>
      <c r="P12" s="493"/>
      <c r="Q12" s="493"/>
      <c r="R12" s="493"/>
      <c r="S12" s="493"/>
      <c r="T12" s="493"/>
      <c r="U12" s="493"/>
      <c r="V12" s="493"/>
      <c r="W12" s="493"/>
      <c r="X12" s="493"/>
      <c r="Y12" s="493"/>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hidden="1"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2397</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1565</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2734</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2477</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2762</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2763</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2566</v>
      </c>
      <c r="I59" s="99" t="s">
        <v>2567</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2731</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2459</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2450</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2452</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2451</v>
      </c>
      <c r="I65" s="99" t="s">
        <v>2409</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2395</v>
      </c>
      <c r="I67" s="99" t="s">
        <v>122</v>
      </c>
      <c r="J67" s="421" t="s">
        <v>2458</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547</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548</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549</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550</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551</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552</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553</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554</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555</v>
      </c>
      <c r="I76" s="99" t="s">
        <v>556</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557</v>
      </c>
      <c r="I77" s="99" t="s">
        <v>556</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558</v>
      </c>
      <c r="I78" s="99" t="s">
        <v>556</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559</v>
      </c>
      <c r="I79" s="99" t="s">
        <v>556</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560</v>
      </c>
      <c r="I80" s="99" t="s">
        <v>556</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561</v>
      </c>
      <c r="I81" s="99" t="s">
        <v>556</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562</v>
      </c>
      <c r="I82" s="99" t="s">
        <v>556</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2471</v>
      </c>
      <c r="I83" s="99" t="s">
        <v>556</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2486</v>
      </c>
      <c r="I84" s="99" t="s">
        <v>556</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557</v>
      </c>
      <c r="I85" s="99" t="s">
        <v>556</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558</v>
      </c>
      <c r="I86" s="99" t="s">
        <v>556</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559</v>
      </c>
      <c r="I87" s="99" t="s">
        <v>556</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560</v>
      </c>
      <c r="I88" s="99" t="s">
        <v>556</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561</v>
      </c>
      <c r="I89" s="99" t="s">
        <v>556</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562</v>
      </c>
      <c r="I90" s="99" t="s">
        <v>556</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2471</v>
      </c>
      <c r="I91" s="99" t="s">
        <v>556</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563</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564</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565</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566</v>
      </c>
      <c r="I95" s="99" t="s">
        <v>2413</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567</v>
      </c>
      <c r="I96" s="99" t="s">
        <v>2414</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568</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569</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570</v>
      </c>
      <c r="G100" s="76"/>
      <c r="H100" s="262" t="s">
        <v>571</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outlineLevel="3" x14ac:dyDescent="0.25">
      <c r="A101" s="48"/>
      <c r="B101" s="57"/>
      <c r="C101" s="50">
        <f>INT($C$29)+3</f>
        <v>4</v>
      </c>
      <c r="D101" s="76"/>
      <c r="E101" s="73" t="s">
        <v>572</v>
      </c>
      <c r="F101" s="73" t="s">
        <v>573</v>
      </c>
      <c r="G101" s="76"/>
      <c r="H101" s="79" t="s">
        <v>574</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575</v>
      </c>
      <c r="G102" s="76"/>
      <c r="H102" s="79" t="s">
        <v>576</v>
      </c>
      <c r="I102" s="99" t="s">
        <v>577</v>
      </c>
      <c r="J102" s="99"/>
      <c r="K102" s="100">
        <v>1.5699999999999999E-2</v>
      </c>
      <c r="L102" s="100">
        <v>1.5699999999999999E-2</v>
      </c>
      <c r="M102" s="100">
        <v>1.15E-2</v>
      </c>
      <c r="N102" s="100">
        <v>1.15E-2</v>
      </c>
      <c r="O102" s="100">
        <v>1.15E-2</v>
      </c>
      <c r="P102" s="100">
        <v>1.15E-2</v>
      </c>
      <c r="Q102" s="79"/>
      <c r="R102" s="79" t="s">
        <v>578</v>
      </c>
      <c r="S102" s="79" t="s">
        <v>578</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579</v>
      </c>
      <c r="G103" s="76"/>
      <c r="H103" s="79" t="s">
        <v>580</v>
      </c>
      <c r="I103" s="99" t="s">
        <v>581</v>
      </c>
      <c r="J103" s="99"/>
      <c r="K103" s="100">
        <v>0.27</v>
      </c>
      <c r="L103" s="100">
        <v>0.27</v>
      </c>
      <c r="M103" s="100">
        <v>0.27</v>
      </c>
      <c r="N103" s="100">
        <v>0.27</v>
      </c>
      <c r="O103" s="100">
        <v>0.27</v>
      </c>
      <c r="P103" s="100">
        <v>0.27</v>
      </c>
      <c r="Q103" s="79"/>
      <c r="R103" s="79" t="s">
        <v>582</v>
      </c>
      <c r="S103" s="79" t="s">
        <v>582</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583</v>
      </c>
      <c r="G104" s="76"/>
      <c r="H104" s="273" t="s">
        <v>584</v>
      </c>
      <c r="I104" s="99" t="s">
        <v>581</v>
      </c>
      <c r="J104" s="99"/>
      <c r="K104" s="100">
        <v>0.4</v>
      </c>
      <c r="L104" s="100">
        <v>0.4</v>
      </c>
      <c r="M104" s="100">
        <v>0.4</v>
      </c>
      <c r="N104" s="100">
        <v>0.4</v>
      </c>
      <c r="O104" s="100">
        <v>0.4</v>
      </c>
      <c r="P104" s="100">
        <v>0.4</v>
      </c>
      <c r="Q104" s="79"/>
      <c r="R104" s="79" t="s">
        <v>585</v>
      </c>
      <c r="S104" s="79" t="s">
        <v>585</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586</v>
      </c>
      <c r="G105" s="76"/>
      <c r="H105" s="273" t="s">
        <v>587</v>
      </c>
      <c r="I105" s="99" t="s">
        <v>581</v>
      </c>
      <c r="J105" s="99"/>
      <c r="K105" s="100">
        <v>0.6</v>
      </c>
      <c r="L105" s="100">
        <v>0.6</v>
      </c>
      <c r="M105" s="100">
        <v>1</v>
      </c>
      <c r="N105" s="100">
        <v>1</v>
      </c>
      <c r="O105" s="100">
        <v>1</v>
      </c>
      <c r="P105" s="100">
        <v>1</v>
      </c>
      <c r="Q105" s="79"/>
      <c r="R105" s="79" t="s">
        <v>588</v>
      </c>
      <c r="S105" s="79" t="s">
        <v>589</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25">
      <c r="A106" s="48"/>
      <c r="B106" s="57"/>
      <c r="C106" s="50">
        <f>INT($C$29)+2</f>
        <v>3</v>
      </c>
      <c r="D106" s="76"/>
      <c r="E106" s="73"/>
      <c r="F106" s="73" t="s">
        <v>590</v>
      </c>
      <c r="G106" s="76"/>
      <c r="H106" s="79" t="s">
        <v>591</v>
      </c>
      <c r="I106" s="99" t="s">
        <v>581</v>
      </c>
      <c r="J106" s="99"/>
      <c r="K106" s="370">
        <v>0.15</v>
      </c>
      <c r="L106" s="370">
        <v>0.15</v>
      </c>
      <c r="M106" s="370">
        <v>0.15</v>
      </c>
      <c r="N106" s="370">
        <v>0.15</v>
      </c>
      <c r="O106" s="370">
        <v>0.15</v>
      </c>
      <c r="P106" s="370">
        <v>0.15</v>
      </c>
      <c r="Q106" s="79"/>
      <c r="R106" s="79" t="s">
        <v>592</v>
      </c>
      <c r="S106" s="79" t="s">
        <v>592</v>
      </c>
      <c r="T106" s="79"/>
      <c r="U106" s="100">
        <v>0.19</v>
      </c>
      <c r="V106" s="100">
        <v>0.19</v>
      </c>
      <c r="W106" s="100">
        <v>0.19</v>
      </c>
      <c r="X106" s="100">
        <v>0.25</v>
      </c>
      <c r="Y106" s="100">
        <v>0.25</v>
      </c>
      <c r="Z106" s="100">
        <v>0.25</v>
      </c>
      <c r="AA106" s="100">
        <v>0.25</v>
      </c>
      <c r="AB106" s="100">
        <v>0.25</v>
      </c>
      <c r="AC106" s="79"/>
      <c r="AD106" s="100" t="s">
        <v>2453</v>
      </c>
      <c r="AE106" s="79"/>
      <c r="AF106" s="100">
        <v>1</v>
      </c>
      <c r="AG106" s="100">
        <v>1</v>
      </c>
      <c r="AH106" s="76"/>
      <c r="AI106" s="60"/>
      <c r="AJ106" s="48"/>
      <c r="AK106" s="48"/>
      <c r="AL106" s="48"/>
    </row>
    <row r="107" spans="1:38" outlineLevel="3" x14ac:dyDescent="0.25">
      <c r="A107" s="48"/>
      <c r="B107" s="57"/>
      <c r="C107" s="50">
        <f>INT($C$29)+3</f>
        <v>4</v>
      </c>
      <c r="D107" s="76"/>
      <c r="E107" s="73"/>
      <c r="F107" s="73" t="s">
        <v>593</v>
      </c>
      <c r="G107" s="76"/>
      <c r="H107" s="79" t="s">
        <v>594</v>
      </c>
      <c r="I107" s="99" t="s">
        <v>581</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3" x14ac:dyDescent="0.25">
      <c r="A108" s="48"/>
      <c r="B108" s="57"/>
      <c r="C108" s="50">
        <f>INT($C$29)+3</f>
        <v>4</v>
      </c>
      <c r="D108" s="76"/>
      <c r="E108" s="73"/>
      <c r="F108" s="73" t="s">
        <v>595</v>
      </c>
      <c r="G108" s="76"/>
      <c r="H108" s="79" t="s">
        <v>596</v>
      </c>
      <c r="I108" s="99" t="s">
        <v>2409</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597</v>
      </c>
      <c r="G109" s="76"/>
      <c r="H109" s="262" t="s">
        <v>598</v>
      </c>
      <c r="I109" s="99"/>
      <c r="J109" s="99" t="s">
        <v>599</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outlineLevel="3" x14ac:dyDescent="0.25">
      <c r="A110" s="48"/>
      <c r="B110" s="57"/>
      <c r="C110" s="50">
        <f>INT($C$29)+3</f>
        <v>4</v>
      </c>
      <c r="D110" s="76"/>
      <c r="E110" s="73" t="s">
        <v>600</v>
      </c>
      <c r="F110" s="73" t="s">
        <v>601</v>
      </c>
      <c r="G110" s="76"/>
      <c r="H110" s="79" t="s">
        <v>574</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602</v>
      </c>
      <c r="G111" s="76"/>
      <c r="H111" s="79" t="s">
        <v>603</v>
      </c>
      <c r="I111" s="99" t="s">
        <v>604</v>
      </c>
      <c r="J111" s="99"/>
      <c r="K111" s="100">
        <v>0.04</v>
      </c>
      <c r="L111" s="100">
        <v>0.05</v>
      </c>
      <c r="M111" s="100">
        <v>2.5000000000000001E-2</v>
      </c>
      <c r="N111" s="100">
        <v>2.5000000000000001E-2</v>
      </c>
      <c r="O111" s="100">
        <v>2.5000000000000001E-2</v>
      </c>
      <c r="P111" s="100">
        <v>2.5000000000000001E-2</v>
      </c>
      <c r="Q111" s="79"/>
      <c r="R111" s="79" t="s">
        <v>2479</v>
      </c>
      <c r="S111" s="79" t="s">
        <v>592</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605</v>
      </c>
      <c r="G112" s="76"/>
      <c r="H112" s="79" t="s">
        <v>606</v>
      </c>
      <c r="I112" s="99" t="s">
        <v>581</v>
      </c>
      <c r="J112" s="99"/>
      <c r="K112" s="100">
        <v>1.7</v>
      </c>
      <c r="L112" s="100">
        <v>1.7</v>
      </c>
      <c r="M112" s="100">
        <v>1.7</v>
      </c>
      <c r="N112" s="100">
        <v>1.7</v>
      </c>
      <c r="O112" s="100">
        <v>1.7</v>
      </c>
      <c r="P112" s="100">
        <v>1.7</v>
      </c>
      <c r="Q112" s="79"/>
      <c r="R112" s="79" t="s">
        <v>592</v>
      </c>
      <c r="S112" s="79" t="s">
        <v>592</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607</v>
      </c>
      <c r="G113" s="76"/>
      <c r="H113" s="79" t="s">
        <v>608</v>
      </c>
      <c r="I113" s="99" t="s">
        <v>609</v>
      </c>
      <c r="J113" s="99"/>
      <c r="K113" s="100">
        <v>0.5</v>
      </c>
      <c r="L113" s="100">
        <v>0.5</v>
      </c>
      <c r="M113" s="100">
        <v>0.22</v>
      </c>
      <c r="N113" s="100">
        <v>0.22</v>
      </c>
      <c r="O113" s="100">
        <v>0.22</v>
      </c>
      <c r="P113" s="100">
        <v>0.22</v>
      </c>
      <c r="Q113" s="79"/>
      <c r="R113" s="79" t="s">
        <v>592</v>
      </c>
      <c r="S113" s="79" t="s">
        <v>592</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610</v>
      </c>
      <c r="G114" s="76"/>
      <c r="H114" s="79" t="s">
        <v>608</v>
      </c>
      <c r="I114" s="99" t="s">
        <v>611</v>
      </c>
      <c r="J114" s="99"/>
      <c r="K114" s="100">
        <v>25</v>
      </c>
      <c r="L114" s="100">
        <v>25</v>
      </c>
      <c r="M114" s="100">
        <v>60</v>
      </c>
      <c r="N114" s="100">
        <v>60</v>
      </c>
      <c r="O114" s="100">
        <v>60</v>
      </c>
      <c r="P114" s="100">
        <v>60</v>
      </c>
      <c r="Q114" s="79"/>
      <c r="R114" s="79" t="s">
        <v>592</v>
      </c>
      <c r="S114" s="79" t="s">
        <v>592</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612</v>
      </c>
      <c r="G115" s="76"/>
      <c r="H115" s="79" t="s">
        <v>613</v>
      </c>
      <c r="I115" s="99" t="s">
        <v>581</v>
      </c>
      <c r="J115" s="99"/>
      <c r="K115" s="100">
        <v>0.01</v>
      </c>
      <c r="L115" s="100">
        <v>0.01</v>
      </c>
      <c r="M115" s="100">
        <v>0.02</v>
      </c>
      <c r="N115" s="100">
        <v>0.01</v>
      </c>
      <c r="O115" s="100">
        <v>0.02</v>
      </c>
      <c r="P115" s="100">
        <v>0.02</v>
      </c>
      <c r="Q115" s="79"/>
      <c r="R115" s="79" t="s">
        <v>614</v>
      </c>
      <c r="S115" s="79" t="s">
        <v>614</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615</v>
      </c>
      <c r="G116" s="76"/>
      <c r="H116" s="79" t="s">
        <v>616</v>
      </c>
      <c r="I116" s="99" t="s">
        <v>617</v>
      </c>
      <c r="J116" s="99"/>
      <c r="K116" s="100">
        <v>25</v>
      </c>
      <c r="L116" s="100">
        <v>25</v>
      </c>
      <c r="M116" s="100">
        <v>25</v>
      </c>
      <c r="N116" s="100">
        <v>25</v>
      </c>
      <c r="O116" s="100">
        <v>25</v>
      </c>
      <c r="P116" s="100">
        <v>25</v>
      </c>
      <c r="Q116" s="79"/>
      <c r="R116" s="79" t="s">
        <v>614</v>
      </c>
      <c r="S116" s="79" t="s">
        <v>614</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618</v>
      </c>
      <c r="G117" s="76"/>
      <c r="H117" s="79" t="s">
        <v>619</v>
      </c>
      <c r="I117" s="99" t="s">
        <v>617</v>
      </c>
      <c r="J117" s="99"/>
      <c r="K117" s="100">
        <v>22</v>
      </c>
      <c r="L117" s="100">
        <v>22</v>
      </c>
      <c r="M117" s="100">
        <v>22</v>
      </c>
      <c r="N117" s="100">
        <v>22</v>
      </c>
      <c r="O117" s="100">
        <v>22</v>
      </c>
      <c r="P117" s="100">
        <v>22</v>
      </c>
      <c r="Q117" s="79"/>
      <c r="R117" s="79" t="s">
        <v>614</v>
      </c>
      <c r="S117" s="79" t="s">
        <v>614</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620</v>
      </c>
      <c r="G118" s="76"/>
      <c r="H118" s="79" t="s">
        <v>621</v>
      </c>
      <c r="I118" s="99" t="s">
        <v>611</v>
      </c>
      <c r="J118" s="99"/>
      <c r="K118" s="100">
        <v>28</v>
      </c>
      <c r="L118" s="100">
        <v>28</v>
      </c>
      <c r="M118" s="100">
        <v>62</v>
      </c>
      <c r="N118" s="100">
        <v>62</v>
      </c>
      <c r="O118" s="100">
        <v>62</v>
      </c>
      <c r="P118" s="100">
        <v>81</v>
      </c>
      <c r="Q118" s="79"/>
      <c r="R118" s="79" t="s">
        <v>592</v>
      </c>
      <c r="S118" s="79" t="s">
        <v>592</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622</v>
      </c>
      <c r="G119" s="76"/>
      <c r="H119" s="79" t="s">
        <v>623</v>
      </c>
      <c r="I119" s="99" t="s">
        <v>581</v>
      </c>
      <c r="J119" s="99"/>
      <c r="K119" s="100">
        <v>1.4</v>
      </c>
      <c r="L119" s="100">
        <v>1.4</v>
      </c>
      <c r="M119" s="100">
        <v>1.7</v>
      </c>
      <c r="N119" s="100">
        <v>1.7</v>
      </c>
      <c r="O119" s="100">
        <v>1.7</v>
      </c>
      <c r="P119" s="100">
        <v>0.7</v>
      </c>
      <c r="Q119" s="79"/>
      <c r="R119" s="79" t="s">
        <v>592</v>
      </c>
      <c r="S119" s="79" t="s">
        <v>592</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624</v>
      </c>
      <c r="G120" s="76"/>
      <c r="H120" s="79" t="s">
        <v>625</v>
      </c>
      <c r="I120" s="99" t="s">
        <v>626</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627</v>
      </c>
      <c r="G121" s="76"/>
      <c r="H121" s="79" t="s">
        <v>625</v>
      </c>
      <c r="I121" s="99" t="s">
        <v>581</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628</v>
      </c>
      <c r="G122" s="76"/>
      <c r="H122" s="79" t="s">
        <v>629</v>
      </c>
      <c r="I122" s="99" t="s">
        <v>581</v>
      </c>
      <c r="J122" s="99"/>
      <c r="K122" s="100">
        <v>0.15</v>
      </c>
      <c r="L122" s="100">
        <v>0.15</v>
      </c>
      <c r="M122" s="100">
        <v>0.15</v>
      </c>
      <c r="N122" s="100">
        <v>0.15</v>
      </c>
      <c r="O122" s="100">
        <v>0.15</v>
      </c>
      <c r="P122" s="100">
        <v>0.15</v>
      </c>
      <c r="Q122" s="79"/>
      <c r="R122" s="79" t="s">
        <v>630</v>
      </c>
      <c r="S122" s="79" t="s">
        <v>630</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631</v>
      </c>
      <c r="G123" s="76"/>
      <c r="H123" s="79" t="s">
        <v>629</v>
      </c>
      <c r="I123" s="99" t="s">
        <v>609</v>
      </c>
      <c r="J123" s="99"/>
      <c r="K123" s="100">
        <v>0.02</v>
      </c>
      <c r="L123" s="100">
        <v>0.02</v>
      </c>
      <c r="M123" s="100">
        <v>5.0000000000000001E-3</v>
      </c>
      <c r="N123" s="100">
        <v>5.0000000000000001E-3</v>
      </c>
      <c r="O123" s="100">
        <v>5.0000000000000001E-3</v>
      </c>
      <c r="P123" s="100">
        <v>5.0000000000000001E-3</v>
      </c>
      <c r="Q123" s="79"/>
      <c r="R123" s="79" t="s">
        <v>630</v>
      </c>
      <c r="S123" s="79" t="s">
        <v>630</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632</v>
      </c>
      <c r="G124" s="76"/>
      <c r="H124" s="79" t="s">
        <v>629</v>
      </c>
      <c r="I124" s="99" t="s">
        <v>609</v>
      </c>
      <c r="J124" s="99"/>
      <c r="K124" s="100">
        <v>2E-3</v>
      </c>
      <c r="L124" s="100">
        <v>2E-3</v>
      </c>
      <c r="M124" s="100">
        <v>2E-3</v>
      </c>
      <c r="N124" s="100">
        <v>2E-3</v>
      </c>
      <c r="O124" s="100">
        <v>2E-3</v>
      </c>
      <c r="P124" s="100">
        <v>2E-3</v>
      </c>
      <c r="Q124" s="79"/>
      <c r="R124" s="79" t="s">
        <v>630</v>
      </c>
      <c r="S124" s="79" t="s">
        <v>630</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x14ac:dyDescent="0.25">
      <c r="A125" s="48"/>
      <c r="B125" s="57"/>
      <c r="C125" s="50">
        <f t="shared" si="16"/>
        <v>3</v>
      </c>
      <c r="D125" s="76"/>
      <c r="E125" s="73"/>
      <c r="F125" s="73" t="s">
        <v>633</v>
      </c>
      <c r="G125" s="76"/>
      <c r="H125" s="79" t="s">
        <v>634</v>
      </c>
      <c r="I125" s="99" t="s">
        <v>581</v>
      </c>
      <c r="J125" s="99"/>
      <c r="K125" s="100">
        <v>0.5</v>
      </c>
      <c r="L125" s="100">
        <v>0.5</v>
      </c>
      <c r="M125" s="100">
        <v>0.5</v>
      </c>
      <c r="N125" s="100">
        <v>0.5</v>
      </c>
      <c r="O125" s="100">
        <v>0.5</v>
      </c>
      <c r="P125" s="100">
        <v>0.5</v>
      </c>
      <c r="Q125" s="79"/>
      <c r="R125" s="79" t="s">
        <v>630</v>
      </c>
      <c r="S125" s="79" t="s">
        <v>630</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outlineLevel="3" x14ac:dyDescent="0.25">
      <c r="A126" s="48"/>
      <c r="B126" s="57"/>
      <c r="C126" s="50">
        <f t="shared" si="16"/>
        <v>3</v>
      </c>
      <c r="D126" s="76"/>
      <c r="E126" s="73"/>
      <c r="F126" s="73" t="s">
        <v>635</v>
      </c>
      <c r="G126" s="76"/>
      <c r="H126" s="79" t="s">
        <v>636</v>
      </c>
      <c r="I126" s="99" t="s">
        <v>581</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637</v>
      </c>
      <c r="G127" s="76"/>
      <c r="H127" s="79" t="s">
        <v>638</v>
      </c>
      <c r="I127" s="99" t="s">
        <v>581</v>
      </c>
      <c r="J127" s="99"/>
      <c r="K127" s="100">
        <v>0.01</v>
      </c>
      <c r="L127" s="100">
        <v>0.01</v>
      </c>
      <c r="M127" s="100">
        <v>0.01</v>
      </c>
      <c r="N127" s="100">
        <v>0.01</v>
      </c>
      <c r="O127" s="100">
        <v>0.01</v>
      </c>
      <c r="P127" s="100">
        <v>0.01</v>
      </c>
      <c r="Q127" s="79"/>
      <c r="R127" s="79" t="s">
        <v>639</v>
      </c>
      <c r="S127" s="79" t="s">
        <v>639</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x14ac:dyDescent="0.25">
      <c r="A128" s="48"/>
      <c r="B128" s="57"/>
      <c r="C128" s="50">
        <f t="shared" si="16"/>
        <v>3</v>
      </c>
      <c r="D128" s="76"/>
      <c r="E128" s="73"/>
      <c r="F128" s="73" t="s">
        <v>640</v>
      </c>
      <c r="G128" s="76"/>
      <c r="H128" s="79" t="s">
        <v>641</v>
      </c>
      <c r="I128" s="99" t="s">
        <v>581</v>
      </c>
      <c r="J128" s="99"/>
      <c r="K128" s="100">
        <v>20</v>
      </c>
      <c r="L128" s="100">
        <v>20</v>
      </c>
      <c r="M128" s="100">
        <v>20</v>
      </c>
      <c r="N128" s="100">
        <v>20</v>
      </c>
      <c r="O128" s="100">
        <v>20</v>
      </c>
      <c r="P128" s="100">
        <v>20</v>
      </c>
      <c r="Q128" s="79"/>
      <c r="R128" s="79" t="s">
        <v>639</v>
      </c>
      <c r="S128" s="79" t="s">
        <v>639</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outlineLevel="3" x14ac:dyDescent="0.25">
      <c r="A129" s="48"/>
      <c r="B129" s="57"/>
      <c r="C129" s="50">
        <f>INT($C$29)+3</f>
        <v>4</v>
      </c>
      <c r="D129" s="76"/>
      <c r="E129" s="73"/>
      <c r="F129" s="73" t="s">
        <v>642</v>
      </c>
      <c r="G129" s="76"/>
      <c r="H129" s="79" t="s">
        <v>643</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644</v>
      </c>
      <c r="G130" s="76"/>
      <c r="H130" s="79" t="s">
        <v>645</v>
      </c>
      <c r="I130" s="99" t="s">
        <v>581</v>
      </c>
      <c r="J130" s="99"/>
      <c r="K130" s="100">
        <v>1.5</v>
      </c>
      <c r="L130" s="100">
        <v>1.7</v>
      </c>
      <c r="M130" s="100">
        <v>1.5</v>
      </c>
      <c r="N130" s="100">
        <v>1.5</v>
      </c>
      <c r="O130" s="100">
        <v>1.5</v>
      </c>
      <c r="P130" s="100">
        <v>1.5</v>
      </c>
      <c r="Q130" s="79"/>
      <c r="R130" s="79" t="s">
        <v>2480</v>
      </c>
      <c r="S130" s="79" t="s">
        <v>630</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646</v>
      </c>
      <c r="G131" s="76"/>
      <c r="H131" s="79" t="s">
        <v>647</v>
      </c>
      <c r="I131" s="99" t="s">
        <v>581</v>
      </c>
      <c r="J131" s="99"/>
      <c r="K131" s="100">
        <v>3</v>
      </c>
      <c r="L131" s="100">
        <v>3</v>
      </c>
      <c r="M131" s="100">
        <v>3</v>
      </c>
      <c r="N131" s="100">
        <v>3</v>
      </c>
      <c r="O131" s="100">
        <v>3</v>
      </c>
      <c r="P131" s="100">
        <v>3</v>
      </c>
      <c r="Q131" s="79"/>
      <c r="R131" s="79"/>
      <c r="S131" s="79" t="s">
        <v>585</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648</v>
      </c>
      <c r="G132" s="76"/>
      <c r="H132" s="262" t="s">
        <v>649</v>
      </c>
      <c r="I132" s="99"/>
      <c r="J132" s="99" t="s">
        <v>599</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50">
        <f>INT($C$29)+3</f>
        <v>4</v>
      </c>
      <c r="D133" s="76"/>
      <c r="E133" s="73" t="s">
        <v>650</v>
      </c>
      <c r="F133" s="73" t="s">
        <v>651</v>
      </c>
      <c r="G133" s="76"/>
      <c r="H133" s="79" t="s">
        <v>574</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652</v>
      </c>
      <c r="G134" s="76"/>
      <c r="H134" s="79" t="s">
        <v>653</v>
      </c>
      <c r="I134" s="99" t="s">
        <v>654</v>
      </c>
      <c r="J134" s="99"/>
      <c r="K134" s="100">
        <v>0.8</v>
      </c>
      <c r="L134" s="100">
        <v>0.8</v>
      </c>
      <c r="M134" s="100">
        <v>0.8</v>
      </c>
      <c r="N134" s="100">
        <v>0.8</v>
      </c>
      <c r="O134" s="100">
        <v>0.8</v>
      </c>
      <c r="P134" s="100">
        <v>0.8</v>
      </c>
      <c r="Q134" s="79"/>
      <c r="R134" s="79" t="s">
        <v>592</v>
      </c>
      <c r="S134" s="79" t="s">
        <v>592</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655</v>
      </c>
      <c r="G135" s="76"/>
      <c r="H135" s="79" t="s">
        <v>656</v>
      </c>
      <c r="I135" s="99" t="s">
        <v>581</v>
      </c>
      <c r="J135" s="99"/>
      <c r="K135" s="100">
        <v>0.17</v>
      </c>
      <c r="L135" s="100">
        <v>0.17</v>
      </c>
      <c r="M135" s="100">
        <v>0.17</v>
      </c>
      <c r="N135" s="100">
        <v>0.17</v>
      </c>
      <c r="O135" s="100">
        <v>0.17</v>
      </c>
      <c r="P135" s="100">
        <v>0.17</v>
      </c>
      <c r="Q135" s="79"/>
      <c r="R135" s="79" t="s">
        <v>592</v>
      </c>
      <c r="S135" s="79" t="s">
        <v>592</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657</v>
      </c>
      <c r="G136" s="76"/>
      <c r="H136" s="79" t="s">
        <v>658</v>
      </c>
      <c r="I136" s="99" t="s">
        <v>581</v>
      </c>
      <c r="J136" s="99"/>
      <c r="K136" s="100">
        <v>1.7</v>
      </c>
      <c r="L136" s="100">
        <v>1.7</v>
      </c>
      <c r="M136" s="100">
        <v>1.7</v>
      </c>
      <c r="N136" s="100">
        <v>1.7</v>
      </c>
      <c r="O136" s="100">
        <v>1.7</v>
      </c>
      <c r="P136" s="100">
        <v>1.7</v>
      </c>
      <c r="Q136" s="79"/>
      <c r="R136" s="79" t="s">
        <v>592</v>
      </c>
      <c r="S136" s="79" t="s">
        <v>592</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659</v>
      </c>
      <c r="G137" s="76"/>
      <c r="H137" s="79" t="s">
        <v>660</v>
      </c>
      <c r="I137" s="99" t="s">
        <v>626</v>
      </c>
      <c r="J137" s="99"/>
      <c r="K137" s="100">
        <v>1.1199999999999999E-3</v>
      </c>
      <c r="L137" s="100">
        <v>1.1199999999999999E-3</v>
      </c>
      <c r="M137" s="100">
        <v>7.7999999999999999E-4</v>
      </c>
      <c r="N137" s="100">
        <v>7.7999999999999999E-4</v>
      </c>
      <c r="O137" s="100">
        <v>7.7999999999999999E-4</v>
      </c>
      <c r="P137" s="100">
        <v>7.7999999999999999E-4</v>
      </c>
      <c r="Q137" s="79"/>
      <c r="R137" s="79" t="s">
        <v>592</v>
      </c>
      <c r="S137" s="79" t="s">
        <v>592</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661</v>
      </c>
      <c r="G138" s="76"/>
      <c r="H138" s="79" t="s">
        <v>662</v>
      </c>
      <c r="I138" s="99" t="s">
        <v>581</v>
      </c>
      <c r="J138" s="99"/>
      <c r="K138" s="100">
        <v>0.6</v>
      </c>
      <c r="L138" s="100">
        <v>0.6</v>
      </c>
      <c r="M138" s="100">
        <v>0.6</v>
      </c>
      <c r="N138" s="100">
        <v>0.6</v>
      </c>
      <c r="O138" s="100">
        <v>0.6</v>
      </c>
      <c r="P138" s="100">
        <v>0.6</v>
      </c>
      <c r="Q138" s="79"/>
      <c r="R138" s="79" t="s">
        <v>592</v>
      </c>
      <c r="S138" s="79" t="s">
        <v>592</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663</v>
      </c>
      <c r="G139" s="76"/>
      <c r="H139" s="79" t="s">
        <v>664</v>
      </c>
      <c r="I139" s="99" t="s">
        <v>626</v>
      </c>
      <c r="J139" s="99"/>
      <c r="K139" s="100">
        <v>1.1199999999999999E-3</v>
      </c>
      <c r="L139" s="100">
        <v>1.1199999999999999E-3</v>
      </c>
      <c r="M139" s="100">
        <v>7.3999999999999999E-4</v>
      </c>
      <c r="N139" s="100">
        <v>7.3999999999999999E-4</v>
      </c>
      <c r="O139" s="100">
        <v>7.3999999999999999E-4</v>
      </c>
      <c r="P139" s="100">
        <v>7.3999999999999999E-4</v>
      </c>
      <c r="Q139" s="79"/>
      <c r="R139" s="79" t="s">
        <v>592</v>
      </c>
      <c r="S139" s="79" t="s">
        <v>592</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665</v>
      </c>
      <c r="G140" s="76"/>
      <c r="H140" s="79" t="s">
        <v>666</v>
      </c>
      <c r="I140" s="99" t="s">
        <v>581</v>
      </c>
      <c r="J140" s="99"/>
      <c r="K140" s="100">
        <v>0</v>
      </c>
      <c r="L140" s="100">
        <v>0</v>
      </c>
      <c r="M140" s="100">
        <v>0.5</v>
      </c>
      <c r="N140" s="100">
        <v>0.5</v>
      </c>
      <c r="O140" s="100">
        <v>0.5</v>
      </c>
      <c r="P140" s="100">
        <v>0.5</v>
      </c>
      <c r="Q140" s="79"/>
      <c r="R140" s="79"/>
      <c r="S140" s="79" t="s">
        <v>667</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668</v>
      </c>
      <c r="G141" s="76"/>
      <c r="H141" s="79" t="s">
        <v>669</v>
      </c>
      <c r="I141" s="99" t="s">
        <v>611</v>
      </c>
      <c r="J141" s="99"/>
      <c r="K141" s="79"/>
      <c r="L141" s="79"/>
      <c r="M141" s="100">
        <v>64</v>
      </c>
      <c r="N141" s="100">
        <v>64</v>
      </c>
      <c r="O141" s="100">
        <v>64</v>
      </c>
      <c r="P141" s="100">
        <v>150</v>
      </c>
      <c r="Q141" s="79"/>
      <c r="R141" s="79"/>
      <c r="S141" s="79" t="s">
        <v>667</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670</v>
      </c>
      <c r="G142" s="76"/>
      <c r="H142" s="79" t="s">
        <v>671</v>
      </c>
      <c r="I142" s="99" t="s">
        <v>581</v>
      </c>
      <c r="J142" s="99"/>
      <c r="K142" s="79"/>
      <c r="L142" s="79"/>
      <c r="M142" s="100">
        <v>1.7</v>
      </c>
      <c r="N142" s="100">
        <v>1.7</v>
      </c>
      <c r="O142" s="100">
        <v>1.7</v>
      </c>
      <c r="P142" s="100">
        <v>1.7</v>
      </c>
      <c r="Q142" s="79"/>
      <c r="R142" s="79"/>
      <c r="S142" s="79" t="s">
        <v>667</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672</v>
      </c>
      <c r="G143" s="76"/>
      <c r="H143" s="79" t="s">
        <v>671</v>
      </c>
      <c r="I143" s="99" t="s">
        <v>581</v>
      </c>
      <c r="J143" s="99"/>
      <c r="K143" s="79"/>
      <c r="L143" s="79"/>
      <c r="M143" s="100">
        <v>0.1</v>
      </c>
      <c r="N143" s="100">
        <v>0.1</v>
      </c>
      <c r="O143" s="100">
        <v>0.1</v>
      </c>
      <c r="P143" s="100">
        <v>0.1</v>
      </c>
      <c r="Q143" s="79"/>
      <c r="R143" s="79"/>
      <c r="S143" s="79" t="s">
        <v>667</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673</v>
      </c>
      <c r="G144" s="76"/>
      <c r="H144" s="79" t="s">
        <v>674</v>
      </c>
      <c r="I144" s="99" t="s">
        <v>675</v>
      </c>
      <c r="J144" s="99"/>
      <c r="K144" s="100">
        <v>10.5</v>
      </c>
      <c r="L144" s="100">
        <v>10.5</v>
      </c>
      <c r="M144" s="100">
        <v>10.5</v>
      </c>
      <c r="N144" s="100">
        <v>10.5</v>
      </c>
      <c r="O144" s="100">
        <v>10.5</v>
      </c>
      <c r="P144" s="100">
        <v>10.5</v>
      </c>
      <c r="Q144" s="79"/>
      <c r="R144" s="79" t="s">
        <v>676</v>
      </c>
      <c r="S144" s="79" t="s">
        <v>667</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677</v>
      </c>
      <c r="G145" s="76"/>
      <c r="H145" s="79" t="s">
        <v>678</v>
      </c>
      <c r="I145" s="99" t="s">
        <v>581</v>
      </c>
      <c r="J145" s="99"/>
      <c r="K145" s="100">
        <v>1</v>
      </c>
      <c r="L145" s="100">
        <v>1</v>
      </c>
      <c r="M145" s="100">
        <v>1</v>
      </c>
      <c r="N145" s="100">
        <v>1</v>
      </c>
      <c r="O145" s="100">
        <v>1</v>
      </c>
      <c r="P145" s="100">
        <v>1</v>
      </c>
      <c r="Q145" s="79"/>
      <c r="R145" s="79" t="s">
        <v>667</v>
      </c>
      <c r="S145" s="79" t="s">
        <v>667</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679</v>
      </c>
      <c r="G146" s="76"/>
      <c r="H146" s="79" t="s">
        <v>680</v>
      </c>
      <c r="I146" s="99" t="s">
        <v>581</v>
      </c>
      <c r="J146" s="99"/>
      <c r="K146" s="100">
        <v>0.35</v>
      </c>
      <c r="L146" s="100">
        <v>0.35</v>
      </c>
      <c r="M146" s="100">
        <v>0.35</v>
      </c>
      <c r="N146" s="100">
        <v>0.35</v>
      </c>
      <c r="O146" s="100">
        <v>0.35</v>
      </c>
      <c r="P146" s="100">
        <v>0.35</v>
      </c>
      <c r="Q146" s="79"/>
      <c r="R146" s="79" t="s">
        <v>667</v>
      </c>
      <c r="S146" s="79" t="s">
        <v>667</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x14ac:dyDescent="0.25">
      <c r="A147" s="48"/>
      <c r="B147" s="57"/>
      <c r="C147" s="50">
        <f t="shared" si="20"/>
        <v>3</v>
      </c>
      <c r="D147" s="76"/>
      <c r="E147" s="73"/>
      <c r="F147" s="73" t="s">
        <v>681</v>
      </c>
      <c r="G147" s="76"/>
      <c r="H147" s="79" t="s">
        <v>682</v>
      </c>
      <c r="I147" s="99" t="s">
        <v>581</v>
      </c>
      <c r="J147" s="99"/>
      <c r="K147" s="100">
        <v>1</v>
      </c>
      <c r="L147" s="100">
        <v>1</v>
      </c>
      <c r="M147" s="100">
        <v>1</v>
      </c>
      <c r="N147" s="100">
        <v>1</v>
      </c>
      <c r="O147" s="100">
        <v>1</v>
      </c>
      <c r="P147" s="100">
        <v>1</v>
      </c>
      <c r="Q147" s="79"/>
      <c r="R147" s="79" t="s">
        <v>667</v>
      </c>
      <c r="S147" s="79" t="s">
        <v>667</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outlineLevel="3" x14ac:dyDescent="0.25">
      <c r="A148" s="48"/>
      <c r="B148" s="57"/>
      <c r="C148" s="50">
        <f>INT($C$29)+3</f>
        <v>4</v>
      </c>
      <c r="D148" s="76"/>
      <c r="E148" s="73"/>
      <c r="F148" s="73" t="s">
        <v>683</v>
      </c>
      <c r="G148" s="76"/>
      <c r="H148" s="79" t="s">
        <v>684</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outlineLevel="3" x14ac:dyDescent="0.25">
      <c r="A149" s="48"/>
      <c r="B149" s="57"/>
      <c r="C149" s="50">
        <f>INT($C$29)+3</f>
        <v>4</v>
      </c>
      <c r="D149" s="76"/>
      <c r="E149" s="73"/>
      <c r="F149" s="73" t="s">
        <v>685</v>
      </c>
      <c r="G149" s="76"/>
      <c r="H149" s="79" t="s">
        <v>684</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outlineLevel="3" x14ac:dyDescent="0.25">
      <c r="A150" s="48"/>
      <c r="B150" s="57"/>
      <c r="C150" s="50">
        <f>INT($C$29)+3</f>
        <v>4</v>
      </c>
      <c r="D150" s="76"/>
      <c r="E150" s="73"/>
      <c r="F150" s="73" t="s">
        <v>686</v>
      </c>
      <c r="G150" s="76"/>
      <c r="H150" s="79" t="s">
        <v>684</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outlineLevel="3" x14ac:dyDescent="0.25">
      <c r="A151" s="48"/>
      <c r="B151" s="57"/>
      <c r="C151" s="50">
        <f>INT($C$29)+3</f>
        <v>4</v>
      </c>
      <c r="D151" s="76"/>
      <c r="E151" s="73"/>
      <c r="F151" s="73" t="s">
        <v>687</v>
      </c>
      <c r="G151" s="76"/>
      <c r="H151" s="79" t="s">
        <v>684</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outlineLevel="3" x14ac:dyDescent="0.25">
      <c r="A152" s="48"/>
      <c r="B152" s="57"/>
      <c r="C152" s="50">
        <f>INT($C$29)+3</f>
        <v>4</v>
      </c>
      <c r="D152" s="76"/>
      <c r="E152" s="73"/>
      <c r="F152" s="73" t="s">
        <v>688</v>
      </c>
      <c r="G152" s="76"/>
      <c r="H152" s="79" t="s">
        <v>684</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689</v>
      </c>
      <c r="G153" s="76"/>
      <c r="H153" s="79" t="s">
        <v>690</v>
      </c>
      <c r="I153" s="99" t="s">
        <v>675</v>
      </c>
      <c r="J153" s="99"/>
      <c r="K153" s="100">
        <v>11.5</v>
      </c>
      <c r="L153" s="100">
        <v>11.5</v>
      </c>
      <c r="M153" s="100">
        <v>11.5</v>
      </c>
      <c r="N153" s="100">
        <v>11.5</v>
      </c>
      <c r="O153" s="100">
        <v>11.5</v>
      </c>
      <c r="P153" s="100">
        <v>11.5</v>
      </c>
      <c r="Q153" s="79"/>
      <c r="R153" s="79" t="s">
        <v>691</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692</v>
      </c>
      <c r="G154" s="76"/>
      <c r="H154" s="79" t="s">
        <v>693</v>
      </c>
      <c r="I154" s="99" t="s">
        <v>675</v>
      </c>
      <c r="J154" s="99"/>
      <c r="K154" s="100">
        <v>0</v>
      </c>
      <c r="L154" s="100">
        <v>0</v>
      </c>
      <c r="M154" s="100">
        <v>0</v>
      </c>
      <c r="N154" s="100">
        <v>0</v>
      </c>
      <c r="O154" s="100">
        <v>0</v>
      </c>
      <c r="P154" s="100">
        <v>0</v>
      </c>
      <c r="Q154" s="79"/>
      <c r="R154" s="79" t="s">
        <v>694</v>
      </c>
      <c r="S154" s="79" t="s">
        <v>694</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695</v>
      </c>
      <c r="G155" s="76"/>
      <c r="H155" s="79" t="s">
        <v>696</v>
      </c>
      <c r="I155" s="99" t="s">
        <v>675</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697</v>
      </c>
      <c r="S155" s="79" t="s">
        <v>697</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698</v>
      </c>
      <c r="G156" s="76"/>
      <c r="H156" s="262" t="s">
        <v>699</v>
      </c>
      <c r="I156" s="99"/>
      <c r="J156" s="99" t="s">
        <v>599</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outlineLevel="3" x14ac:dyDescent="0.25">
      <c r="A157" s="48"/>
      <c r="B157" s="57"/>
      <c r="C157" s="50">
        <f>INT($C$29)+3</f>
        <v>4</v>
      </c>
      <c r="D157" s="76"/>
      <c r="E157" s="73" t="s">
        <v>700</v>
      </c>
      <c r="F157" s="73" t="s">
        <v>701</v>
      </c>
      <c r="G157" s="76"/>
      <c r="H157" s="79" t="s">
        <v>574</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702</v>
      </c>
      <c r="G158" s="76"/>
      <c r="H158" s="79" t="s">
        <v>703</v>
      </c>
      <c r="I158" s="99" t="s">
        <v>581</v>
      </c>
      <c r="J158" s="99"/>
      <c r="K158" s="100">
        <v>0.5</v>
      </c>
      <c r="L158" s="100">
        <v>0.5</v>
      </c>
      <c r="M158" s="100">
        <v>0.5</v>
      </c>
      <c r="N158" s="100">
        <v>0.5</v>
      </c>
      <c r="O158" s="100">
        <v>0.5</v>
      </c>
      <c r="P158" s="100">
        <v>0.5</v>
      </c>
      <c r="Q158" s="79"/>
      <c r="R158" s="79" t="s">
        <v>704</v>
      </c>
      <c r="S158" s="79" t="s">
        <v>704</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705</v>
      </c>
      <c r="G159" s="76"/>
      <c r="H159" s="79" t="s">
        <v>706</v>
      </c>
      <c r="I159" s="99" t="s">
        <v>707</v>
      </c>
      <c r="J159" s="99"/>
      <c r="K159" s="100">
        <v>0.02</v>
      </c>
      <c r="L159" s="100">
        <v>0.02</v>
      </c>
      <c r="M159" s="100">
        <v>0.02</v>
      </c>
      <c r="N159" s="100">
        <v>0.02</v>
      </c>
      <c r="O159" s="100">
        <v>0.02</v>
      </c>
      <c r="P159" s="100">
        <v>0.02</v>
      </c>
      <c r="Q159" s="79"/>
      <c r="R159" s="79" t="s">
        <v>708</v>
      </c>
      <c r="S159" s="79" t="s">
        <v>708</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709</v>
      </c>
      <c r="G160" s="76"/>
      <c r="H160" s="79" t="s">
        <v>710</v>
      </c>
      <c r="I160" s="99" t="s">
        <v>581</v>
      </c>
      <c r="J160" s="99"/>
      <c r="K160" s="100">
        <v>0.85</v>
      </c>
      <c r="L160" s="100">
        <v>0.85</v>
      </c>
      <c r="M160" s="100">
        <v>0.85</v>
      </c>
      <c r="N160" s="100">
        <v>0.85</v>
      </c>
      <c r="O160" s="100">
        <v>0.85</v>
      </c>
      <c r="P160" s="100">
        <v>0.85</v>
      </c>
      <c r="Q160" s="79"/>
      <c r="R160" s="79" t="s">
        <v>708</v>
      </c>
      <c r="S160" s="79" t="s">
        <v>708</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711</v>
      </c>
      <c r="G161" s="76"/>
      <c r="H161" s="79" t="s">
        <v>712</v>
      </c>
      <c r="I161" s="99" t="s">
        <v>654</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713</v>
      </c>
      <c r="G162" s="76"/>
      <c r="H162" s="79" t="s">
        <v>714</v>
      </c>
      <c r="I162" s="99" t="s">
        <v>581</v>
      </c>
      <c r="J162" s="99"/>
      <c r="K162" s="100">
        <v>0.4</v>
      </c>
      <c r="L162" s="100">
        <v>0.4</v>
      </c>
      <c r="M162" s="100">
        <v>0.4</v>
      </c>
      <c r="N162" s="100">
        <v>0.4</v>
      </c>
      <c r="O162" s="100">
        <v>0.4</v>
      </c>
      <c r="P162" s="100">
        <v>0.4</v>
      </c>
      <c r="Q162" s="79"/>
      <c r="R162" s="79" t="s">
        <v>708</v>
      </c>
      <c r="S162" s="79" t="s">
        <v>708</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715</v>
      </c>
      <c r="G163" s="76"/>
      <c r="H163" s="79" t="s">
        <v>716</v>
      </c>
      <c r="I163" s="99" t="s">
        <v>707</v>
      </c>
      <c r="J163" s="99"/>
      <c r="K163" s="100">
        <v>0.02</v>
      </c>
      <c r="L163" s="100">
        <v>0.02</v>
      </c>
      <c r="M163" s="100">
        <v>0.02</v>
      </c>
      <c r="N163" s="100">
        <v>0.02</v>
      </c>
      <c r="O163" s="100">
        <v>0.02</v>
      </c>
      <c r="P163" s="100">
        <v>0.02</v>
      </c>
      <c r="Q163" s="79"/>
      <c r="R163" s="79" t="s">
        <v>708</v>
      </c>
      <c r="S163" s="79" t="s">
        <v>708</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717</v>
      </c>
      <c r="G164" s="76"/>
      <c r="H164" s="79" t="s">
        <v>718</v>
      </c>
      <c r="I164" s="99" t="s">
        <v>654</v>
      </c>
      <c r="J164" s="99"/>
      <c r="K164" s="100">
        <v>0.6</v>
      </c>
      <c r="L164" s="100">
        <v>0.6</v>
      </c>
      <c r="M164" s="100">
        <v>0.6</v>
      </c>
      <c r="N164" s="100">
        <v>0.6</v>
      </c>
      <c r="O164" s="100">
        <v>0.6</v>
      </c>
      <c r="P164" s="100">
        <v>0.6</v>
      </c>
      <c r="Q164" s="79"/>
      <c r="R164" s="79" t="s">
        <v>708</v>
      </c>
      <c r="S164" s="79" t="s">
        <v>708</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719</v>
      </c>
      <c r="G165" s="76"/>
      <c r="H165" s="79" t="s">
        <v>720</v>
      </c>
      <c r="I165" s="99" t="s">
        <v>654</v>
      </c>
      <c r="J165" s="99"/>
      <c r="K165" s="100">
        <v>0.13300000000000001</v>
      </c>
      <c r="L165" s="100">
        <v>0.13300000000000001</v>
      </c>
      <c r="M165" s="100">
        <v>0.13300000000000001</v>
      </c>
      <c r="N165" s="100">
        <v>0.13300000000000001</v>
      </c>
      <c r="O165" s="100">
        <v>0.13300000000000001</v>
      </c>
      <c r="P165" s="100">
        <v>0.13300000000000001</v>
      </c>
      <c r="Q165" s="79"/>
      <c r="R165" s="79" t="s">
        <v>592</v>
      </c>
      <c r="S165" s="79" t="s">
        <v>592</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721</v>
      </c>
      <c r="G166" s="76"/>
      <c r="H166" s="79" t="s">
        <v>722</v>
      </c>
      <c r="I166" s="99" t="s">
        <v>581</v>
      </c>
      <c r="J166" s="99"/>
      <c r="K166" s="100">
        <v>0.95</v>
      </c>
      <c r="L166" s="100">
        <v>0.95</v>
      </c>
      <c r="M166" s="100">
        <v>0.95</v>
      </c>
      <c r="N166" s="100">
        <v>0.95</v>
      </c>
      <c r="O166" s="100">
        <v>0.95</v>
      </c>
      <c r="P166" s="100">
        <v>0.95</v>
      </c>
      <c r="Q166" s="79"/>
      <c r="R166" s="79" t="s">
        <v>708</v>
      </c>
      <c r="S166" s="79" t="s">
        <v>708</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723</v>
      </c>
      <c r="G167" s="76"/>
      <c r="H167" s="79" t="s">
        <v>724</v>
      </c>
      <c r="I167" s="99" t="s">
        <v>654</v>
      </c>
      <c r="J167" s="99"/>
      <c r="K167" s="100">
        <v>0.84</v>
      </c>
      <c r="L167" s="100">
        <v>0.84</v>
      </c>
      <c r="M167" s="100">
        <v>0.84</v>
      </c>
      <c r="N167" s="100">
        <v>0.84</v>
      </c>
      <c r="O167" s="100">
        <v>0.84</v>
      </c>
      <c r="P167" s="100">
        <v>0.84</v>
      </c>
      <c r="Q167" s="79"/>
      <c r="R167" s="79" t="s">
        <v>708</v>
      </c>
      <c r="S167" s="79" t="s">
        <v>708</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725</v>
      </c>
      <c r="G168" s="76"/>
      <c r="H168" s="79" t="s">
        <v>726</v>
      </c>
      <c r="I168" s="99" t="s">
        <v>654</v>
      </c>
      <c r="J168" s="99"/>
      <c r="K168" s="100">
        <v>0.8</v>
      </c>
      <c r="L168" s="100">
        <v>0.8</v>
      </c>
      <c r="M168" s="100">
        <v>0.8</v>
      </c>
      <c r="N168" s="100">
        <v>0.8</v>
      </c>
      <c r="O168" s="100">
        <v>0.8</v>
      </c>
      <c r="P168" s="100">
        <v>0.8</v>
      </c>
      <c r="Q168" s="79"/>
      <c r="R168" s="79" t="s">
        <v>592</v>
      </c>
      <c r="S168" s="79" t="s">
        <v>592</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727</v>
      </c>
      <c r="G169" s="76"/>
      <c r="H169" s="79" t="s">
        <v>728</v>
      </c>
      <c r="I169" s="99" t="s">
        <v>581</v>
      </c>
      <c r="J169" s="99"/>
      <c r="K169" s="100">
        <v>0.7</v>
      </c>
      <c r="L169" s="100">
        <v>0.7</v>
      </c>
      <c r="M169" s="100">
        <v>0.7</v>
      </c>
      <c r="N169" s="100">
        <v>0.7</v>
      </c>
      <c r="O169" s="100">
        <v>0.7</v>
      </c>
      <c r="P169" s="100">
        <v>0.7</v>
      </c>
      <c r="Q169" s="79"/>
      <c r="R169" s="79" t="s">
        <v>708</v>
      </c>
      <c r="S169" s="79" t="s">
        <v>708</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729</v>
      </c>
      <c r="G170" s="76"/>
      <c r="H170" s="79" t="s">
        <v>730</v>
      </c>
      <c r="I170" s="99" t="s">
        <v>707</v>
      </c>
      <c r="J170" s="99"/>
      <c r="K170" s="100">
        <v>3.5000000000000003E-2</v>
      </c>
      <c r="L170" s="100">
        <v>3.5000000000000003E-2</v>
      </c>
      <c r="M170" s="100">
        <v>3.5000000000000003E-2</v>
      </c>
      <c r="N170" s="100">
        <v>3.5000000000000003E-2</v>
      </c>
      <c r="O170" s="100">
        <v>3.5000000000000003E-2</v>
      </c>
      <c r="P170" s="100">
        <v>3.5000000000000003E-2</v>
      </c>
      <c r="Q170" s="79"/>
      <c r="R170" s="79" t="s">
        <v>592</v>
      </c>
      <c r="S170" s="79" t="s">
        <v>592</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731</v>
      </c>
      <c r="G171" s="76"/>
      <c r="H171" s="79" t="s">
        <v>730</v>
      </c>
      <c r="I171" s="99" t="s">
        <v>707</v>
      </c>
      <c r="J171" s="99"/>
      <c r="K171" s="100">
        <v>0.33</v>
      </c>
      <c r="L171" s="100">
        <v>0.33</v>
      </c>
      <c r="M171" s="100">
        <v>0.33</v>
      </c>
      <c r="N171" s="100">
        <v>0.33</v>
      </c>
      <c r="O171" s="100">
        <v>0.33</v>
      </c>
      <c r="P171" s="100">
        <v>0.33</v>
      </c>
      <c r="Q171" s="79"/>
      <c r="R171" s="79" t="s">
        <v>592</v>
      </c>
      <c r="S171" s="79" t="s">
        <v>592</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732</v>
      </c>
      <c r="G172" s="76"/>
      <c r="H172" s="79" t="s">
        <v>733</v>
      </c>
      <c r="I172" s="99" t="s">
        <v>707</v>
      </c>
      <c r="J172" s="99"/>
      <c r="K172" s="100">
        <v>0.12</v>
      </c>
      <c r="L172" s="100">
        <v>0.12</v>
      </c>
      <c r="M172" s="100">
        <v>0.12</v>
      </c>
      <c r="N172" s="100">
        <v>0.12</v>
      </c>
      <c r="O172" s="100">
        <v>0.12</v>
      </c>
      <c r="P172" s="100">
        <v>0.12</v>
      </c>
      <c r="Q172" s="79"/>
      <c r="R172" s="79" t="s">
        <v>592</v>
      </c>
      <c r="S172" s="79" t="s">
        <v>592</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734</v>
      </c>
      <c r="G173" s="76"/>
      <c r="H173" s="79" t="s">
        <v>735</v>
      </c>
      <c r="I173" s="99" t="s">
        <v>707</v>
      </c>
      <c r="J173" s="99"/>
      <c r="K173" s="100">
        <v>4.2999999999999997E-2</v>
      </c>
      <c r="L173" s="100">
        <v>4.2999999999999997E-2</v>
      </c>
      <c r="M173" s="100">
        <v>4.2999999999999997E-2</v>
      </c>
      <c r="N173" s="100">
        <v>4.2999999999999997E-2</v>
      </c>
      <c r="O173" s="100">
        <v>4.2999999999999997E-2</v>
      </c>
      <c r="P173" s="100">
        <v>4.2999999999999997E-2</v>
      </c>
      <c r="Q173" s="79"/>
      <c r="R173" s="79" t="s">
        <v>708</v>
      </c>
      <c r="S173" s="79" t="s">
        <v>592</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736</v>
      </c>
      <c r="G174" s="76"/>
      <c r="H174" s="79" t="s">
        <v>737</v>
      </c>
      <c r="I174" s="99" t="s">
        <v>707</v>
      </c>
      <c r="J174" s="99"/>
      <c r="K174" s="100">
        <v>0.18</v>
      </c>
      <c r="L174" s="100">
        <v>0.18</v>
      </c>
      <c r="M174" s="79"/>
      <c r="N174" s="79"/>
      <c r="O174" s="79"/>
      <c r="P174" s="79"/>
      <c r="Q174" s="79"/>
      <c r="R174" s="79" t="s">
        <v>592</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738</v>
      </c>
      <c r="G175" s="76"/>
      <c r="H175" s="262" t="s">
        <v>739</v>
      </c>
      <c r="I175" s="99"/>
      <c r="J175" s="99" t="s">
        <v>599</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740</v>
      </c>
      <c r="F176" s="73" t="s">
        <v>741</v>
      </c>
      <c r="G176" s="76"/>
      <c r="H176" s="79" t="s">
        <v>742</v>
      </c>
      <c r="I176" s="99" t="s">
        <v>743</v>
      </c>
      <c r="J176" s="99"/>
      <c r="K176" s="100">
        <v>25</v>
      </c>
      <c r="L176" s="100">
        <v>25</v>
      </c>
      <c r="M176" s="100">
        <v>25</v>
      </c>
      <c r="N176" s="100">
        <v>25</v>
      </c>
      <c r="O176" s="100">
        <v>25</v>
      </c>
      <c r="P176" s="100">
        <v>25</v>
      </c>
      <c r="Q176" s="79"/>
      <c r="R176" s="79" t="s">
        <v>744</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745</v>
      </c>
      <c r="G177" s="76"/>
      <c r="H177" s="79" t="s">
        <v>746</v>
      </c>
      <c r="I177" s="99" t="s">
        <v>581</v>
      </c>
      <c r="J177" s="99"/>
      <c r="K177" s="100">
        <v>0.09</v>
      </c>
      <c r="L177" s="100">
        <v>0.09</v>
      </c>
      <c r="M177" s="100">
        <v>0.09</v>
      </c>
      <c r="N177" s="100">
        <v>0.09</v>
      </c>
      <c r="O177" s="100">
        <v>0.09</v>
      </c>
      <c r="P177" s="100">
        <v>0.09</v>
      </c>
      <c r="Q177" s="79"/>
      <c r="R177" s="79" t="s">
        <v>592</v>
      </c>
      <c r="S177" s="79" t="s">
        <v>592</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747</v>
      </c>
      <c r="G178" s="76"/>
      <c r="H178" s="79" t="s">
        <v>748</v>
      </c>
      <c r="I178" s="99" t="s">
        <v>749</v>
      </c>
      <c r="J178" s="99"/>
      <c r="K178" s="100">
        <v>0.26</v>
      </c>
      <c r="L178" s="100">
        <v>0.26</v>
      </c>
      <c r="M178" s="100">
        <v>0.36</v>
      </c>
      <c r="N178" s="100">
        <v>0.31</v>
      </c>
      <c r="O178" s="100">
        <v>0.36</v>
      </c>
      <c r="P178" s="100">
        <v>0.36</v>
      </c>
      <c r="Q178" s="79"/>
      <c r="R178" s="79" t="s">
        <v>592</v>
      </c>
      <c r="S178" s="79" t="s">
        <v>592</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750</v>
      </c>
      <c r="G179" s="76"/>
      <c r="H179" s="79" t="s">
        <v>751</v>
      </c>
      <c r="I179" s="99" t="s">
        <v>609</v>
      </c>
      <c r="J179" s="99"/>
      <c r="K179" s="100">
        <v>8.0000000000000007E-5</v>
      </c>
      <c r="L179" s="100">
        <v>8.0000000000000007E-5</v>
      </c>
      <c r="M179" s="100">
        <v>8.0000000000000007E-5</v>
      </c>
      <c r="N179" s="100">
        <v>8.0000000000000007E-5</v>
      </c>
      <c r="O179" s="100">
        <v>8.0000000000000007E-5</v>
      </c>
      <c r="P179" s="100">
        <v>8.0000000000000007E-5</v>
      </c>
      <c r="Q179" s="79"/>
      <c r="R179" s="79" t="s">
        <v>592</v>
      </c>
      <c r="S179" s="79" t="s">
        <v>592</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752</v>
      </c>
      <c r="G180" s="76"/>
      <c r="H180" s="79" t="s">
        <v>753</v>
      </c>
      <c r="I180" s="99" t="s">
        <v>581</v>
      </c>
      <c r="J180" s="99"/>
      <c r="K180" s="100">
        <v>0.84</v>
      </c>
      <c r="L180" s="100">
        <v>0.84</v>
      </c>
      <c r="M180" s="100">
        <v>0.84</v>
      </c>
      <c r="N180" s="100">
        <v>0.84</v>
      </c>
      <c r="O180" s="100">
        <v>0.84</v>
      </c>
      <c r="P180" s="100">
        <v>0.84</v>
      </c>
      <c r="Q180" s="79"/>
      <c r="R180" s="79" t="s">
        <v>592</v>
      </c>
      <c r="S180" s="79" t="s">
        <v>592</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754</v>
      </c>
      <c r="G181" s="76"/>
      <c r="H181" s="79" t="s">
        <v>755</v>
      </c>
      <c r="I181" s="99" t="s">
        <v>581</v>
      </c>
      <c r="J181" s="99"/>
      <c r="K181" s="100">
        <v>0.23</v>
      </c>
      <c r="L181" s="100">
        <v>0.23</v>
      </c>
      <c r="M181" s="100">
        <v>0.23</v>
      </c>
      <c r="N181" s="100">
        <v>0.23</v>
      </c>
      <c r="O181" s="100">
        <v>0.23</v>
      </c>
      <c r="P181" s="100">
        <v>0.23</v>
      </c>
      <c r="Q181" s="79"/>
      <c r="R181" s="79" t="s">
        <v>756</v>
      </c>
      <c r="S181" s="79" t="s">
        <v>592</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757</v>
      </c>
      <c r="G182" s="76"/>
      <c r="H182" s="79" t="s">
        <v>758</v>
      </c>
      <c r="I182" s="99" t="s">
        <v>759</v>
      </c>
      <c r="J182" s="99"/>
      <c r="K182" s="100">
        <v>0.02</v>
      </c>
      <c r="L182" s="100">
        <v>0.02</v>
      </c>
      <c r="M182" s="100">
        <v>2.5000000000000001E-3</v>
      </c>
      <c r="N182" s="100">
        <v>2.5000000000000001E-3</v>
      </c>
      <c r="O182" s="100">
        <v>2.5000000000000001E-3</v>
      </c>
      <c r="P182" s="100">
        <v>2.5000000000000001E-3</v>
      </c>
      <c r="Q182" s="79"/>
      <c r="R182" s="79" t="s">
        <v>756</v>
      </c>
      <c r="S182" s="79" t="s">
        <v>760</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761</v>
      </c>
      <c r="G183" s="76"/>
      <c r="H183" s="79" t="s">
        <v>762</v>
      </c>
      <c r="I183" s="99" t="s">
        <v>654</v>
      </c>
      <c r="J183" s="99"/>
      <c r="K183" s="100">
        <v>0.9</v>
      </c>
      <c r="L183" s="100">
        <v>0.9</v>
      </c>
      <c r="M183" s="100">
        <v>0.9</v>
      </c>
      <c r="N183" s="100">
        <v>0.9</v>
      </c>
      <c r="O183" s="100">
        <v>0.9</v>
      </c>
      <c r="P183" s="100">
        <v>0.9</v>
      </c>
      <c r="Q183" s="79"/>
      <c r="R183" s="79" t="s">
        <v>592</v>
      </c>
      <c r="S183" s="79" t="s">
        <v>760</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763</v>
      </c>
      <c r="G184" s="76"/>
      <c r="H184" s="79" t="s">
        <v>764</v>
      </c>
      <c r="I184" s="99" t="s">
        <v>2423</v>
      </c>
      <c r="J184" s="99"/>
      <c r="K184" s="100">
        <v>5.7000000000000003E-5</v>
      </c>
      <c r="L184" s="100">
        <v>5.7000000000000003E-5</v>
      </c>
      <c r="M184" s="100">
        <v>5.7000000000000003E-5</v>
      </c>
      <c r="N184" s="100">
        <v>5.7000000000000003E-5</v>
      </c>
      <c r="O184" s="100">
        <v>5.7000000000000003E-5</v>
      </c>
      <c r="P184" s="100">
        <v>5.7000000000000003E-5</v>
      </c>
      <c r="Q184" s="79"/>
      <c r="R184" s="79" t="s">
        <v>756</v>
      </c>
      <c r="S184" s="79" t="s">
        <v>760</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765</v>
      </c>
      <c r="G185" s="76"/>
      <c r="H185" s="79" t="s">
        <v>766</v>
      </c>
      <c r="I185" s="99" t="s">
        <v>707</v>
      </c>
      <c r="J185" s="99"/>
      <c r="K185" s="100">
        <v>0.16</v>
      </c>
      <c r="L185" s="100">
        <v>0.16</v>
      </c>
      <c r="M185" s="100">
        <v>0.16</v>
      </c>
      <c r="N185" s="100">
        <v>0.16</v>
      </c>
      <c r="O185" s="100">
        <v>0.16</v>
      </c>
      <c r="P185" s="100">
        <v>0.16</v>
      </c>
      <c r="Q185" s="79"/>
      <c r="R185" s="79" t="s">
        <v>756</v>
      </c>
      <c r="S185" s="79" t="s">
        <v>760</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767</v>
      </c>
      <c r="G186" s="76"/>
      <c r="H186" s="79" t="s">
        <v>768</v>
      </c>
      <c r="I186" s="99" t="s">
        <v>604</v>
      </c>
      <c r="J186" s="99"/>
      <c r="K186" s="100">
        <v>1.52E-2</v>
      </c>
      <c r="L186" s="100">
        <v>1.52E-2</v>
      </c>
      <c r="M186" s="100">
        <v>1.52E-2</v>
      </c>
      <c r="N186" s="100">
        <v>1.52E-2</v>
      </c>
      <c r="O186" s="100">
        <v>1.52E-2</v>
      </c>
      <c r="P186" s="100">
        <v>1.52E-2</v>
      </c>
      <c r="Q186" s="79"/>
      <c r="R186" s="79" t="s">
        <v>592</v>
      </c>
      <c r="S186" s="79" t="s">
        <v>592</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769</v>
      </c>
      <c r="G187" s="76"/>
      <c r="H187" s="79" t="s">
        <v>770</v>
      </c>
      <c r="I187" s="99" t="s">
        <v>707</v>
      </c>
      <c r="J187" s="99"/>
      <c r="K187" s="274">
        <v>4.6000000000000001E-4</v>
      </c>
      <c r="L187" s="274">
        <v>4.6000000000000001E-4</v>
      </c>
      <c r="M187" s="100">
        <v>5.2599999999999999E-4</v>
      </c>
      <c r="N187" s="100">
        <v>5.2599999999999999E-4</v>
      </c>
      <c r="O187" s="100">
        <v>5.2599999999999999E-4</v>
      </c>
      <c r="P187" s="100">
        <v>5.2599999999999999E-4</v>
      </c>
      <c r="Q187" s="79"/>
      <c r="R187" s="79" t="s">
        <v>771</v>
      </c>
      <c r="S187" s="79" t="s">
        <v>771</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772</v>
      </c>
      <c r="G188" s="76"/>
      <c r="H188" s="79" t="s">
        <v>773</v>
      </c>
      <c r="I188" s="99" t="s">
        <v>581</v>
      </c>
      <c r="J188" s="99"/>
      <c r="K188" s="274">
        <v>1.47E-4</v>
      </c>
      <c r="L188" s="274">
        <v>1.47E-4</v>
      </c>
      <c r="M188" s="100">
        <v>1.61E-2</v>
      </c>
      <c r="N188" s="100">
        <v>1.29E-2</v>
      </c>
      <c r="O188" s="100">
        <v>1.61E-2</v>
      </c>
      <c r="P188" s="100">
        <v>1.61E-2</v>
      </c>
      <c r="Q188" s="79"/>
      <c r="R188" s="79" t="s">
        <v>771</v>
      </c>
      <c r="S188" s="79" t="s">
        <v>771</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774</v>
      </c>
      <c r="G189" s="76"/>
      <c r="H189" s="79" t="s">
        <v>775</v>
      </c>
      <c r="I189" s="99" t="s">
        <v>776</v>
      </c>
      <c r="J189" s="99"/>
      <c r="K189" s="100">
        <v>3.375E-3</v>
      </c>
      <c r="L189" s="100">
        <v>3.375E-3</v>
      </c>
      <c r="M189" s="100">
        <v>4.2200000000000001E-2</v>
      </c>
      <c r="N189" s="100">
        <v>3.3799999999999997E-2</v>
      </c>
      <c r="O189" s="100">
        <v>4.2200000000000001E-2</v>
      </c>
      <c r="P189" s="100">
        <v>4.2200000000000001E-2</v>
      </c>
      <c r="Q189" s="79"/>
      <c r="R189" s="79" t="s">
        <v>771</v>
      </c>
      <c r="S189" s="79" t="s">
        <v>771</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x14ac:dyDescent="0.25">
      <c r="A190" s="48"/>
      <c r="B190" s="57"/>
      <c r="C190" s="50">
        <f t="shared" si="26"/>
        <v>3</v>
      </c>
      <c r="D190" s="76"/>
      <c r="E190" s="73"/>
      <c r="F190" s="73" t="s">
        <v>777</v>
      </c>
      <c r="G190" s="76"/>
      <c r="H190" s="79" t="s">
        <v>778</v>
      </c>
      <c r="I190" s="99" t="s">
        <v>779</v>
      </c>
      <c r="J190" s="99"/>
      <c r="K190" s="79"/>
      <c r="L190" s="79"/>
      <c r="M190" s="100">
        <v>1.1E-4</v>
      </c>
      <c r="N190" s="100">
        <v>1.1E-4</v>
      </c>
      <c r="O190" s="100">
        <v>1.1E-4</v>
      </c>
      <c r="P190" s="100">
        <v>1.1E-4</v>
      </c>
      <c r="Q190" s="79"/>
      <c r="R190" s="79"/>
      <c r="S190" s="79" t="s">
        <v>592</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outlineLevel="3" x14ac:dyDescent="0.25">
      <c r="A191" s="48"/>
      <c r="B191" s="57"/>
      <c r="C191" s="50">
        <f>INT($C$29)+3</f>
        <v>4</v>
      </c>
      <c r="D191" s="76"/>
      <c r="E191" s="73"/>
      <c r="F191" s="73" t="s">
        <v>780</v>
      </c>
      <c r="G191" s="76"/>
      <c r="H191" s="79" t="s">
        <v>781</v>
      </c>
      <c r="I191" s="99" t="s">
        <v>581</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782</v>
      </c>
      <c r="G192" s="76"/>
      <c r="H192" s="79" t="s">
        <v>783</v>
      </c>
      <c r="I192" s="99" t="s">
        <v>2422</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592</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784</v>
      </c>
      <c r="G193" s="76"/>
      <c r="H193" s="79" t="s">
        <v>785</v>
      </c>
      <c r="I193" s="99" t="s">
        <v>786</v>
      </c>
      <c r="J193" s="99"/>
      <c r="K193" s="100">
        <v>40</v>
      </c>
      <c r="L193" s="100">
        <v>40</v>
      </c>
      <c r="M193" s="100">
        <v>5</v>
      </c>
      <c r="N193" s="100">
        <v>5</v>
      </c>
      <c r="O193" s="100">
        <v>5</v>
      </c>
      <c r="P193" s="100">
        <v>5</v>
      </c>
      <c r="Q193" s="79"/>
      <c r="R193" s="79" t="s">
        <v>592</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787</v>
      </c>
      <c r="G194" s="76"/>
      <c r="H194" s="79" t="s">
        <v>788</v>
      </c>
      <c r="I194" s="99" t="s">
        <v>789</v>
      </c>
      <c r="J194" s="99"/>
      <c r="K194" s="100">
        <v>100</v>
      </c>
      <c r="L194" s="100">
        <v>100</v>
      </c>
      <c r="M194" s="100">
        <v>100</v>
      </c>
      <c r="N194" s="100">
        <v>100</v>
      </c>
      <c r="O194" s="100">
        <v>100</v>
      </c>
      <c r="P194" s="100">
        <v>100</v>
      </c>
      <c r="Q194" s="79"/>
      <c r="R194" s="79" t="s">
        <v>592</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790</v>
      </c>
      <c r="G195" s="76"/>
      <c r="H195" s="79" t="s">
        <v>791</v>
      </c>
      <c r="I195" s="99" t="s">
        <v>789</v>
      </c>
      <c r="J195" s="99"/>
      <c r="K195" s="100">
        <v>100</v>
      </c>
      <c r="L195" s="100">
        <v>100</v>
      </c>
      <c r="M195" s="100">
        <v>100</v>
      </c>
      <c r="N195" s="100">
        <v>100</v>
      </c>
      <c r="O195" s="100">
        <v>100</v>
      </c>
      <c r="P195" s="100">
        <v>100</v>
      </c>
      <c r="Q195" s="79"/>
      <c r="R195" s="79" t="s">
        <v>592</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792</v>
      </c>
      <c r="G196" s="76"/>
      <c r="H196" s="262" t="s">
        <v>793</v>
      </c>
      <c r="I196" s="99"/>
      <c r="J196" s="99" t="s">
        <v>599</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outlineLevel="3" x14ac:dyDescent="0.25">
      <c r="A197" s="48"/>
      <c r="B197" s="57"/>
      <c r="C197" s="50">
        <f>INT($C$29)+3</f>
        <v>4</v>
      </c>
      <c r="D197" s="76"/>
      <c r="E197" s="73" t="s">
        <v>794</v>
      </c>
      <c r="F197" s="73" t="s">
        <v>795</v>
      </c>
      <c r="G197" s="76"/>
      <c r="H197" s="79" t="s">
        <v>574</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796</v>
      </c>
      <c r="G198" s="76"/>
      <c r="H198" s="79" t="s">
        <v>797</v>
      </c>
      <c r="I198" s="99" t="s">
        <v>581</v>
      </c>
      <c r="J198" s="99"/>
      <c r="K198" s="100">
        <v>0.3</v>
      </c>
      <c r="L198" s="100">
        <v>0.3</v>
      </c>
      <c r="M198" s="100">
        <v>0.3</v>
      </c>
      <c r="N198" s="100">
        <v>0.3</v>
      </c>
      <c r="O198" s="100">
        <v>0.3</v>
      </c>
      <c r="P198" s="100">
        <v>0.3</v>
      </c>
      <c r="Q198" s="79"/>
      <c r="R198" s="79" t="s">
        <v>798</v>
      </c>
      <c r="S198" s="79" t="s">
        <v>798</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799</v>
      </c>
      <c r="G199" s="76"/>
      <c r="H199" s="79" t="s">
        <v>800</v>
      </c>
      <c r="I199" s="99" t="s">
        <v>581</v>
      </c>
      <c r="J199" s="99"/>
      <c r="K199" s="100">
        <v>0.25</v>
      </c>
      <c r="L199" s="100">
        <v>0.25</v>
      </c>
      <c r="M199" s="100">
        <v>0.25</v>
      </c>
      <c r="N199" s="100">
        <v>0.25</v>
      </c>
      <c r="O199" s="100">
        <v>0.25</v>
      </c>
      <c r="P199" s="100">
        <v>0.25</v>
      </c>
      <c r="Q199" s="79"/>
      <c r="R199" s="79" t="s">
        <v>798</v>
      </c>
      <c r="S199" s="79" t="s">
        <v>798</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801</v>
      </c>
      <c r="G200" s="76"/>
      <c r="H200" s="79" t="s">
        <v>802</v>
      </c>
      <c r="I200" s="99" t="s">
        <v>581</v>
      </c>
      <c r="J200" s="99"/>
      <c r="K200" s="100">
        <v>0.1</v>
      </c>
      <c r="L200" s="100">
        <v>0.1</v>
      </c>
      <c r="M200" s="100">
        <v>0.1</v>
      </c>
      <c r="N200" s="100">
        <v>0.1</v>
      </c>
      <c r="O200" s="100">
        <v>0.1</v>
      </c>
      <c r="P200" s="100">
        <v>0.1</v>
      </c>
      <c r="Q200" s="79"/>
      <c r="R200" s="79" t="s">
        <v>798</v>
      </c>
      <c r="S200" s="79" t="s">
        <v>798</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803</v>
      </c>
      <c r="G201" s="76"/>
      <c r="H201" s="79" t="s">
        <v>804</v>
      </c>
      <c r="I201" s="99" t="s">
        <v>626</v>
      </c>
      <c r="J201" s="99"/>
      <c r="K201" s="100">
        <v>7.0000000000000001E-3</v>
      </c>
      <c r="L201" s="100">
        <v>7.0000000000000001E-3</v>
      </c>
      <c r="M201" s="100">
        <v>7.0000000000000001E-3</v>
      </c>
      <c r="N201" s="100">
        <v>7.0000000000000001E-3</v>
      </c>
      <c r="O201" s="100">
        <v>7.0000000000000001E-3</v>
      </c>
      <c r="P201" s="100">
        <v>7.0000000000000001E-3</v>
      </c>
      <c r="Q201" s="79"/>
      <c r="R201" s="79" t="s">
        <v>798</v>
      </c>
      <c r="S201" s="79" t="s">
        <v>798</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805</v>
      </c>
      <c r="G202" s="76"/>
      <c r="H202" s="79" t="s">
        <v>806</v>
      </c>
      <c r="I202" s="99" t="s">
        <v>626</v>
      </c>
      <c r="J202" s="99"/>
      <c r="K202" s="100">
        <v>5.0000000000000001E-3</v>
      </c>
      <c r="L202" s="100">
        <v>5.0000000000000001E-3</v>
      </c>
      <c r="M202" s="100">
        <v>5.0000000000000001E-3</v>
      </c>
      <c r="N202" s="100">
        <v>5.0000000000000001E-3</v>
      </c>
      <c r="O202" s="100">
        <v>5.0000000000000001E-3</v>
      </c>
      <c r="P202" s="100">
        <v>5.0000000000000001E-3</v>
      </c>
      <c r="Q202" s="79"/>
      <c r="R202" s="79" t="s">
        <v>798</v>
      </c>
      <c r="S202" s="79" t="s">
        <v>798</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807</v>
      </c>
      <c r="G203" s="76"/>
      <c r="H203" s="79" t="s">
        <v>808</v>
      </c>
      <c r="I203" s="99" t="s">
        <v>581</v>
      </c>
      <c r="J203" s="99"/>
      <c r="K203" s="100">
        <v>0.35</v>
      </c>
      <c r="L203" s="100">
        <v>0.35</v>
      </c>
      <c r="M203" s="100">
        <v>0.35</v>
      </c>
      <c r="N203" s="100">
        <v>0.35</v>
      </c>
      <c r="O203" s="100">
        <v>0.35</v>
      </c>
      <c r="P203" s="100">
        <v>0.35</v>
      </c>
      <c r="Q203" s="79"/>
      <c r="R203" s="79" t="s">
        <v>798</v>
      </c>
      <c r="S203" s="79" t="s">
        <v>798</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809</v>
      </c>
      <c r="G204" s="76"/>
      <c r="H204" s="79" t="s">
        <v>810</v>
      </c>
      <c r="I204" s="99" t="s">
        <v>581</v>
      </c>
      <c r="J204" s="99"/>
      <c r="K204" s="100">
        <v>0.1</v>
      </c>
      <c r="L204" s="100">
        <v>0.1</v>
      </c>
      <c r="M204" s="100">
        <v>0.1</v>
      </c>
      <c r="N204" s="100">
        <v>0.1</v>
      </c>
      <c r="O204" s="100">
        <v>0.1</v>
      </c>
      <c r="P204" s="100">
        <v>0.1</v>
      </c>
      <c r="Q204" s="79"/>
      <c r="R204" s="79" t="s">
        <v>756</v>
      </c>
      <c r="S204" s="79" t="s">
        <v>798</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811</v>
      </c>
      <c r="G205" s="76"/>
      <c r="H205" s="262" t="s">
        <v>812</v>
      </c>
      <c r="I205" s="99"/>
      <c r="J205" s="99" t="s">
        <v>599</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outlineLevel="3" x14ac:dyDescent="0.25">
      <c r="A206" s="48"/>
      <c r="B206" s="57"/>
      <c r="C206" s="50">
        <f>INT($C$29)+3</f>
        <v>4</v>
      </c>
      <c r="D206" s="76"/>
      <c r="E206" s="73" t="s">
        <v>813</v>
      </c>
      <c r="F206" s="73" t="s">
        <v>814</v>
      </c>
      <c r="G206" s="76"/>
      <c r="H206" s="79" t="s">
        <v>574</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815</v>
      </c>
      <c r="G207" s="76"/>
      <c r="H207" s="79" t="s">
        <v>816</v>
      </c>
      <c r="I207" s="99" t="s">
        <v>581</v>
      </c>
      <c r="J207" s="99"/>
      <c r="K207" s="100">
        <v>0.05</v>
      </c>
      <c r="L207" s="100">
        <v>0.05</v>
      </c>
      <c r="M207" s="100">
        <v>0.05</v>
      </c>
      <c r="N207" s="100">
        <v>0.05</v>
      </c>
      <c r="O207" s="100">
        <v>0.05</v>
      </c>
      <c r="P207" s="100">
        <v>0.05</v>
      </c>
      <c r="Q207" s="79"/>
      <c r="R207" s="79" t="s">
        <v>817</v>
      </c>
      <c r="S207" s="79" t="s">
        <v>817</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818</v>
      </c>
      <c r="G208" s="76"/>
      <c r="H208" s="79" t="s">
        <v>819</v>
      </c>
      <c r="I208" s="99" t="s">
        <v>581</v>
      </c>
      <c r="J208" s="99"/>
      <c r="K208" s="100">
        <v>0.85</v>
      </c>
      <c r="L208" s="100">
        <v>0.85</v>
      </c>
      <c r="M208" s="100">
        <v>0.85</v>
      </c>
      <c r="N208" s="100">
        <v>0.85</v>
      </c>
      <c r="O208" s="100">
        <v>0.85</v>
      </c>
      <c r="P208" s="100">
        <v>0.85</v>
      </c>
      <c r="Q208" s="79"/>
      <c r="R208" s="79" t="s">
        <v>817</v>
      </c>
      <c r="S208" s="79" t="s">
        <v>817</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820</v>
      </c>
      <c r="G209" s="76"/>
      <c r="H209" s="79" t="s">
        <v>821</v>
      </c>
      <c r="I209" s="99" t="s">
        <v>581</v>
      </c>
      <c r="J209" s="99"/>
      <c r="K209" s="100">
        <v>5.5</v>
      </c>
      <c r="L209" s="100">
        <v>5.5</v>
      </c>
      <c r="M209" s="100">
        <v>5.5</v>
      </c>
      <c r="N209" s="100">
        <v>5.5</v>
      </c>
      <c r="O209" s="100">
        <v>5.5</v>
      </c>
      <c r="P209" s="100">
        <v>5.5</v>
      </c>
      <c r="Q209" s="79"/>
      <c r="R209" s="79" t="s">
        <v>817</v>
      </c>
      <c r="S209" s="79" t="s">
        <v>817</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822</v>
      </c>
      <c r="G210" s="76"/>
      <c r="H210" s="79" t="s">
        <v>823</v>
      </c>
      <c r="I210" s="99" t="s">
        <v>581</v>
      </c>
      <c r="J210" s="99"/>
      <c r="K210" s="100">
        <v>0.17799999999999999</v>
      </c>
      <c r="L210" s="100">
        <v>0.17799999999999999</v>
      </c>
      <c r="M210" s="100">
        <v>0.17799999999999999</v>
      </c>
      <c r="N210" s="100">
        <v>0.17799999999999999</v>
      </c>
      <c r="O210" s="100">
        <v>0.17799999999999999</v>
      </c>
      <c r="P210" s="100">
        <v>0.17799999999999999</v>
      </c>
      <c r="Q210" s="79"/>
      <c r="R210" s="79" t="s">
        <v>817</v>
      </c>
      <c r="S210" s="79" t="s">
        <v>817</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824</v>
      </c>
      <c r="G211" s="76"/>
      <c r="H211" s="79" t="s">
        <v>825</v>
      </c>
      <c r="I211" s="99" t="s">
        <v>654</v>
      </c>
      <c r="J211" s="99"/>
      <c r="K211" s="100">
        <v>0.92</v>
      </c>
      <c r="L211" s="100">
        <v>0.92</v>
      </c>
      <c r="M211" s="100">
        <v>0.92</v>
      </c>
      <c r="N211" s="100">
        <v>0.92</v>
      </c>
      <c r="O211" s="100">
        <v>0.92</v>
      </c>
      <c r="P211" s="100">
        <v>0.92</v>
      </c>
      <c r="Q211" s="79"/>
      <c r="R211" s="79" t="s">
        <v>708</v>
      </c>
      <c r="S211" s="79" t="s">
        <v>708</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826</v>
      </c>
      <c r="G212" s="76"/>
      <c r="H212" s="79" t="s">
        <v>827</v>
      </c>
      <c r="I212" s="99" t="s">
        <v>581</v>
      </c>
      <c r="J212" s="99"/>
      <c r="K212" s="100">
        <v>1</v>
      </c>
      <c r="L212" s="100">
        <v>1</v>
      </c>
      <c r="M212" s="100">
        <v>1</v>
      </c>
      <c r="N212" s="100">
        <v>1</v>
      </c>
      <c r="O212" s="100">
        <v>1</v>
      </c>
      <c r="P212" s="100">
        <v>1</v>
      </c>
      <c r="Q212" s="79"/>
      <c r="R212" s="79" t="s">
        <v>771</v>
      </c>
      <c r="S212" s="79" t="s">
        <v>771</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828</v>
      </c>
      <c r="G213" s="76"/>
      <c r="H213" s="79" t="s">
        <v>829</v>
      </c>
      <c r="I213" s="99" t="s">
        <v>581</v>
      </c>
      <c r="J213" s="99"/>
      <c r="K213" s="100">
        <v>0.6</v>
      </c>
      <c r="L213" s="100">
        <v>0.6</v>
      </c>
      <c r="M213" s="100">
        <v>0.6</v>
      </c>
      <c r="N213" s="100">
        <v>0.6</v>
      </c>
      <c r="O213" s="100">
        <v>0.6</v>
      </c>
      <c r="P213" s="100">
        <v>0.6</v>
      </c>
      <c r="Q213" s="79"/>
      <c r="R213" s="79" t="s">
        <v>771</v>
      </c>
      <c r="S213" s="79" t="s">
        <v>771</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830</v>
      </c>
      <c r="G214" s="76"/>
      <c r="H214" s="79" t="s">
        <v>831</v>
      </c>
      <c r="I214" s="99" t="s">
        <v>581</v>
      </c>
      <c r="J214" s="99"/>
      <c r="K214" s="100">
        <v>0.25</v>
      </c>
      <c r="L214" s="100">
        <v>0.25</v>
      </c>
      <c r="M214" s="100">
        <v>0.25</v>
      </c>
      <c r="N214" s="100">
        <v>0.25</v>
      </c>
      <c r="O214" s="100">
        <v>0.25</v>
      </c>
      <c r="P214" s="100">
        <v>0.25</v>
      </c>
      <c r="Q214" s="79"/>
      <c r="R214" s="79" t="s">
        <v>771</v>
      </c>
      <c r="S214" s="79" t="s">
        <v>771</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832</v>
      </c>
      <c r="G215" s="76"/>
      <c r="H215" s="79" t="s">
        <v>833</v>
      </c>
      <c r="I215" s="99" t="s">
        <v>581</v>
      </c>
      <c r="J215" s="99"/>
      <c r="K215" s="100">
        <v>0.9</v>
      </c>
      <c r="L215" s="100">
        <v>0.9</v>
      </c>
      <c r="M215" s="100">
        <v>0.9</v>
      </c>
      <c r="N215" s="100">
        <v>0.9</v>
      </c>
      <c r="O215" s="100">
        <v>0.9</v>
      </c>
      <c r="P215" s="100">
        <v>0.9</v>
      </c>
      <c r="Q215" s="79"/>
      <c r="R215" s="79" t="s">
        <v>834</v>
      </c>
      <c r="S215" s="79" t="s">
        <v>834</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835</v>
      </c>
      <c r="G216" s="76"/>
      <c r="H216" s="262" t="s">
        <v>836</v>
      </c>
      <c r="I216" s="99"/>
      <c r="J216" s="99" t="s">
        <v>599</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3" x14ac:dyDescent="0.25">
      <c r="A217" s="48"/>
      <c r="B217" s="57"/>
      <c r="C217" s="50">
        <f>INT($C$29)+3</f>
        <v>4</v>
      </c>
      <c r="D217" s="76"/>
      <c r="E217" s="73" t="s">
        <v>837</v>
      </c>
      <c r="F217" s="73" t="s">
        <v>838</v>
      </c>
      <c r="G217" s="76"/>
      <c r="H217" s="79" t="s">
        <v>839</v>
      </c>
      <c r="I217" s="99" t="s">
        <v>611</v>
      </c>
      <c r="J217" s="99"/>
      <c r="K217" s="100">
        <v>90</v>
      </c>
      <c r="L217" s="100">
        <v>90</v>
      </c>
      <c r="M217" s="100">
        <v>0</v>
      </c>
      <c r="N217" s="100">
        <v>0</v>
      </c>
      <c r="O217" s="100">
        <v>0</v>
      </c>
      <c r="P217" s="100">
        <v>0</v>
      </c>
      <c r="Q217" s="79"/>
      <c r="R217" s="79" t="s">
        <v>840</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841</v>
      </c>
      <c r="G218" s="76"/>
      <c r="H218" s="79" t="s">
        <v>842</v>
      </c>
      <c r="I218" s="99" t="s">
        <v>611</v>
      </c>
      <c r="J218" s="99"/>
      <c r="K218" s="100">
        <v>150</v>
      </c>
      <c r="L218" s="100">
        <v>150</v>
      </c>
      <c r="M218" s="100">
        <v>285</v>
      </c>
      <c r="N218" s="100">
        <v>285</v>
      </c>
      <c r="O218" s="100">
        <v>285</v>
      </c>
      <c r="P218" s="100">
        <v>285</v>
      </c>
      <c r="Q218" s="79"/>
      <c r="R218" s="79" t="s">
        <v>843</v>
      </c>
      <c r="S218" s="79" t="s">
        <v>843</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844</v>
      </c>
      <c r="G219" s="76"/>
      <c r="H219" s="79" t="s">
        <v>845</v>
      </c>
      <c r="I219" s="99" t="s">
        <v>581</v>
      </c>
      <c r="J219" s="99"/>
      <c r="K219" s="100">
        <v>1.304</v>
      </c>
      <c r="L219" s="100">
        <v>1.304</v>
      </c>
      <c r="M219" s="100">
        <v>2.2000000000000002</v>
      </c>
      <c r="N219" s="100">
        <v>2.2000000000000002</v>
      </c>
      <c r="O219" s="100">
        <v>2.2000000000000002</v>
      </c>
      <c r="P219" s="100">
        <v>2.2000000000000002</v>
      </c>
      <c r="Q219" s="79"/>
      <c r="R219" s="79" t="s">
        <v>843</v>
      </c>
      <c r="S219" s="79" t="s">
        <v>843</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846</v>
      </c>
      <c r="G220" s="76"/>
      <c r="H220" s="79" t="s">
        <v>845</v>
      </c>
      <c r="I220" s="99" t="s">
        <v>581</v>
      </c>
      <c r="J220" s="99"/>
      <c r="K220" s="100">
        <v>2.625</v>
      </c>
      <c r="L220" s="100">
        <v>2.625</v>
      </c>
      <c r="M220" s="100">
        <v>1.77</v>
      </c>
      <c r="N220" s="100">
        <v>1.77</v>
      </c>
      <c r="O220" s="100">
        <v>1.77</v>
      </c>
      <c r="P220" s="100">
        <v>1.77</v>
      </c>
      <c r="Q220" s="79"/>
      <c r="R220" s="79" t="s">
        <v>843</v>
      </c>
      <c r="S220" s="79" t="s">
        <v>843</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847</v>
      </c>
      <c r="G221" s="76"/>
      <c r="H221" s="79" t="s">
        <v>848</v>
      </c>
      <c r="I221" s="99" t="s">
        <v>581</v>
      </c>
      <c r="J221" s="99"/>
      <c r="K221" s="100">
        <v>0.33</v>
      </c>
      <c r="L221" s="100">
        <v>0.33</v>
      </c>
      <c r="M221" s="100">
        <v>0.33</v>
      </c>
      <c r="N221" s="100">
        <v>0.33</v>
      </c>
      <c r="O221" s="100">
        <v>0.33</v>
      </c>
      <c r="P221" s="100">
        <v>0.33</v>
      </c>
      <c r="Q221" s="79"/>
      <c r="R221" s="79" t="s">
        <v>843</v>
      </c>
      <c r="S221" s="79" t="s">
        <v>843</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849</v>
      </c>
      <c r="G222" s="76"/>
      <c r="H222" s="79" t="s">
        <v>850</v>
      </c>
      <c r="I222" s="99" t="s">
        <v>851</v>
      </c>
      <c r="J222" s="99"/>
      <c r="K222" s="100">
        <v>1.43</v>
      </c>
      <c r="L222" s="100">
        <v>1.43</v>
      </c>
      <c r="M222" s="100">
        <v>1.8</v>
      </c>
      <c r="N222" s="100">
        <v>1.8</v>
      </c>
      <c r="O222" s="100">
        <v>1.8</v>
      </c>
      <c r="P222" s="100">
        <v>1.8</v>
      </c>
      <c r="Q222" s="79"/>
      <c r="R222" s="79" t="s">
        <v>843</v>
      </c>
      <c r="S222" s="79" t="s">
        <v>843</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852</v>
      </c>
      <c r="G223" s="76"/>
      <c r="H223" s="79" t="s">
        <v>853</v>
      </c>
      <c r="I223" s="99" t="s">
        <v>581</v>
      </c>
      <c r="J223" s="99"/>
      <c r="K223" s="100">
        <v>3.38</v>
      </c>
      <c r="L223" s="100">
        <v>3.38</v>
      </c>
      <c r="M223" s="100">
        <v>2.42</v>
      </c>
      <c r="N223" s="100">
        <v>2.42</v>
      </c>
      <c r="O223" s="100">
        <v>2.42</v>
      </c>
      <c r="P223" s="100">
        <v>2.42</v>
      </c>
      <c r="Q223" s="79"/>
      <c r="R223" s="79" t="s">
        <v>843</v>
      </c>
      <c r="S223" s="79" t="s">
        <v>843</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854</v>
      </c>
      <c r="G224" s="76"/>
      <c r="H224" s="79" t="s">
        <v>855</v>
      </c>
      <c r="I224" s="99" t="s">
        <v>581</v>
      </c>
      <c r="J224" s="99"/>
      <c r="K224" s="100">
        <v>0.91</v>
      </c>
      <c r="L224" s="100">
        <v>0.91</v>
      </c>
      <c r="M224" s="100">
        <v>1.1599999999999999</v>
      </c>
      <c r="N224" s="100">
        <v>1.1599999999999999</v>
      </c>
      <c r="O224" s="100">
        <v>1.1599999999999999</v>
      </c>
      <c r="P224" s="100">
        <v>1.1599999999999999</v>
      </c>
      <c r="Q224" s="79"/>
      <c r="R224" s="79" t="s">
        <v>843</v>
      </c>
      <c r="S224" s="79" t="s">
        <v>843</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856</v>
      </c>
      <c r="G225" s="76"/>
      <c r="H225" s="79" t="s">
        <v>857</v>
      </c>
      <c r="I225" s="99" t="s">
        <v>858</v>
      </c>
      <c r="J225" s="99"/>
      <c r="K225" s="100">
        <v>4.33</v>
      </c>
      <c r="L225" s="100">
        <v>4.33</v>
      </c>
      <c r="M225" s="100">
        <v>4.1100000000000003</v>
      </c>
      <c r="N225" s="100">
        <v>4.1100000000000003</v>
      </c>
      <c r="O225" s="100">
        <v>4.1100000000000003</v>
      </c>
      <c r="P225" s="100">
        <v>4.1100000000000003</v>
      </c>
      <c r="Q225" s="79"/>
      <c r="R225" s="79" t="s">
        <v>843</v>
      </c>
      <c r="S225" s="79" t="s">
        <v>843</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859</v>
      </c>
      <c r="G226" s="76"/>
      <c r="H226" s="79" t="s">
        <v>860</v>
      </c>
      <c r="I226" s="99" t="s">
        <v>581</v>
      </c>
      <c r="J226" s="99"/>
      <c r="K226" s="100">
        <v>4.37</v>
      </c>
      <c r="L226" s="100">
        <v>4.37</v>
      </c>
      <c r="M226" s="100">
        <v>343.5</v>
      </c>
      <c r="N226" s="100">
        <v>343.5</v>
      </c>
      <c r="O226" s="100">
        <v>343.5</v>
      </c>
      <c r="P226" s="100">
        <v>343.5</v>
      </c>
      <c r="Q226" s="79"/>
      <c r="R226" s="79" t="s">
        <v>843</v>
      </c>
      <c r="S226" s="79" t="s">
        <v>843</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861</v>
      </c>
      <c r="G227" s="76"/>
      <c r="H227" s="79" t="s">
        <v>862</v>
      </c>
      <c r="I227" s="99" t="s">
        <v>581</v>
      </c>
      <c r="J227" s="99"/>
      <c r="K227" s="100">
        <v>0.96499999999999997</v>
      </c>
      <c r="L227" s="100">
        <v>0.96499999999999997</v>
      </c>
      <c r="M227" s="100">
        <v>1.6400000000000001E-2</v>
      </c>
      <c r="N227" s="100">
        <v>1.6400000000000001E-2</v>
      </c>
      <c r="O227" s="100">
        <v>1.6400000000000001E-2</v>
      </c>
      <c r="P227" s="100">
        <v>1.6400000000000001E-2</v>
      </c>
      <c r="Q227" s="79"/>
      <c r="R227" s="79" t="s">
        <v>843</v>
      </c>
      <c r="S227" s="79" t="s">
        <v>843</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863</v>
      </c>
      <c r="G228" s="76"/>
      <c r="H228" s="79" t="s">
        <v>864</v>
      </c>
      <c r="I228" s="99" t="s">
        <v>851</v>
      </c>
      <c r="J228" s="99"/>
      <c r="K228" s="100">
        <v>0.14499999999999999</v>
      </c>
      <c r="L228" s="100">
        <v>0.14499999999999999</v>
      </c>
      <c r="M228" s="100">
        <v>0.13400000000000001</v>
      </c>
      <c r="N228" s="100">
        <v>0.13400000000000001</v>
      </c>
      <c r="O228" s="100">
        <v>0.13400000000000001</v>
      </c>
      <c r="P228" s="100">
        <v>0.13400000000000001</v>
      </c>
      <c r="Q228" s="79"/>
      <c r="R228" s="79" t="s">
        <v>843</v>
      </c>
      <c r="S228" s="79" t="s">
        <v>843</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865</v>
      </c>
      <c r="G229" s="76"/>
      <c r="H229" s="79" t="s">
        <v>866</v>
      </c>
      <c r="I229" s="99" t="s">
        <v>581</v>
      </c>
      <c r="J229" s="99"/>
      <c r="K229" s="100">
        <v>4.5599999999999996</v>
      </c>
      <c r="L229" s="100">
        <v>4.5599999999999996</v>
      </c>
      <c r="M229" s="100">
        <v>6.22</v>
      </c>
      <c r="N229" s="100">
        <v>6.22</v>
      </c>
      <c r="O229" s="100">
        <v>6.22</v>
      </c>
      <c r="P229" s="100">
        <v>6.22</v>
      </c>
      <c r="Q229" s="79"/>
      <c r="R229" s="79" t="s">
        <v>843</v>
      </c>
      <c r="S229" s="79" t="s">
        <v>843</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25">
      <c r="A230" s="48"/>
      <c r="B230" s="57"/>
      <c r="C230" s="50">
        <f t="shared" si="34"/>
        <v>3</v>
      </c>
      <c r="D230" s="76"/>
      <c r="E230" s="73"/>
      <c r="F230" s="73" t="s">
        <v>867</v>
      </c>
      <c r="G230" s="76"/>
      <c r="H230" s="79" t="s">
        <v>862</v>
      </c>
      <c r="I230" s="99" t="s">
        <v>609</v>
      </c>
      <c r="J230" s="99"/>
      <c r="K230" s="100">
        <v>0.9</v>
      </c>
      <c r="L230" s="100">
        <v>0.9</v>
      </c>
      <c r="M230" s="100">
        <v>0.747</v>
      </c>
      <c r="N230" s="100">
        <v>0.747</v>
      </c>
      <c r="O230" s="100">
        <v>0.747</v>
      </c>
      <c r="P230" s="100">
        <v>0.747</v>
      </c>
      <c r="Q230" s="79"/>
      <c r="R230" s="79" t="s">
        <v>843</v>
      </c>
      <c r="S230" s="79" t="s">
        <v>843</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outlineLevel="3" x14ac:dyDescent="0.25">
      <c r="A231" s="48"/>
      <c r="B231" s="57"/>
      <c r="C231" s="50">
        <f>INT($C$29)+3</f>
        <v>4</v>
      </c>
      <c r="D231" s="76"/>
      <c r="E231" s="73" t="s">
        <v>868</v>
      </c>
      <c r="F231" s="73" t="s">
        <v>869</v>
      </c>
      <c r="G231" s="76"/>
      <c r="H231" s="79" t="s">
        <v>870</v>
      </c>
      <c r="I231" s="99" t="s">
        <v>581</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outlineLevel="3" x14ac:dyDescent="0.25">
      <c r="A232" s="48"/>
      <c r="B232" s="57"/>
      <c r="C232" s="50">
        <f>INT($C$29)+3</f>
        <v>4</v>
      </c>
      <c r="D232" s="76"/>
      <c r="E232" s="73" t="s">
        <v>871</v>
      </c>
      <c r="F232" s="73" t="s">
        <v>780</v>
      </c>
      <c r="G232" s="76"/>
      <c r="H232" s="79" t="s">
        <v>872</v>
      </c>
      <c r="I232" s="99" t="s">
        <v>581</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873</v>
      </c>
      <c r="G233" s="76"/>
      <c r="H233" s="262" t="s">
        <v>874</v>
      </c>
      <c r="I233" s="99"/>
      <c r="J233" s="99" t="s">
        <v>599</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3" x14ac:dyDescent="0.25">
      <c r="A234" s="48"/>
      <c r="B234" s="57"/>
      <c r="C234" s="50">
        <f>INT($C$29)+3</f>
        <v>4</v>
      </c>
      <c r="D234" s="76"/>
      <c r="E234" s="73" t="s">
        <v>875</v>
      </c>
      <c r="F234" s="73" t="s">
        <v>876</v>
      </c>
      <c r="G234" s="76"/>
      <c r="H234" s="79" t="s">
        <v>877</v>
      </c>
      <c r="I234" s="99" t="s">
        <v>749</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2562</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878</v>
      </c>
      <c r="G235" s="76"/>
      <c r="H235" s="79" t="s">
        <v>879</v>
      </c>
      <c r="I235" s="99" t="s">
        <v>611</v>
      </c>
      <c r="J235" s="99"/>
      <c r="K235" s="100">
        <v>2</v>
      </c>
      <c r="L235" s="100">
        <v>2</v>
      </c>
      <c r="M235" s="100">
        <v>4</v>
      </c>
      <c r="N235" s="100">
        <v>4</v>
      </c>
      <c r="O235" s="100">
        <v>4</v>
      </c>
      <c r="P235" s="100">
        <v>4</v>
      </c>
      <c r="Q235" s="79"/>
      <c r="R235" s="79" t="s">
        <v>756</v>
      </c>
      <c r="S235" s="79" t="s">
        <v>880</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881</v>
      </c>
      <c r="G236" s="76"/>
      <c r="H236" s="79" t="s">
        <v>882</v>
      </c>
      <c r="I236" s="99" t="s">
        <v>611</v>
      </c>
      <c r="J236" s="99"/>
      <c r="K236" s="100">
        <v>22</v>
      </c>
      <c r="L236" s="100">
        <v>22</v>
      </c>
      <c r="M236" s="100">
        <v>30</v>
      </c>
      <c r="N236" s="100">
        <v>30</v>
      </c>
      <c r="O236" s="100">
        <v>30</v>
      </c>
      <c r="P236" s="100">
        <v>30</v>
      </c>
      <c r="Q236" s="79"/>
      <c r="R236" s="79" t="s">
        <v>756</v>
      </c>
      <c r="S236" s="79" t="s">
        <v>880</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883</v>
      </c>
      <c r="G237" s="76"/>
      <c r="H237" s="79" t="s">
        <v>884</v>
      </c>
      <c r="I237" s="99" t="s">
        <v>581</v>
      </c>
      <c r="J237" s="99"/>
      <c r="K237" s="100">
        <v>1</v>
      </c>
      <c r="L237" s="100">
        <v>1</v>
      </c>
      <c r="M237" s="100">
        <v>0.6</v>
      </c>
      <c r="N237" s="100">
        <v>0.6</v>
      </c>
      <c r="O237" s="100">
        <v>0.6</v>
      </c>
      <c r="P237" s="100">
        <v>0.6</v>
      </c>
      <c r="Q237" s="79"/>
      <c r="R237" s="79" t="s">
        <v>756</v>
      </c>
      <c r="S237" s="79" t="s">
        <v>880</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885</v>
      </c>
      <c r="G238" s="76"/>
      <c r="H238" s="79" t="s">
        <v>886</v>
      </c>
      <c r="I238" s="99" t="s">
        <v>581</v>
      </c>
      <c r="J238" s="99"/>
      <c r="K238" s="79"/>
      <c r="L238" s="79"/>
      <c r="M238" s="100">
        <v>0.6</v>
      </c>
      <c r="N238" s="100">
        <v>0.6</v>
      </c>
      <c r="O238" s="100">
        <v>0.6</v>
      </c>
      <c r="P238" s="100">
        <v>0.105</v>
      </c>
      <c r="Q238" s="79"/>
      <c r="R238" s="79"/>
      <c r="S238" s="79" t="s">
        <v>880</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887</v>
      </c>
      <c r="G239" s="76"/>
      <c r="H239" s="79" t="s">
        <v>888</v>
      </c>
      <c r="I239" s="99" t="s">
        <v>654</v>
      </c>
      <c r="J239" s="99"/>
      <c r="K239" s="100">
        <v>0.94</v>
      </c>
      <c r="L239" s="100">
        <v>0.94</v>
      </c>
      <c r="M239" s="100">
        <v>0.94</v>
      </c>
      <c r="N239" s="100">
        <v>0.94</v>
      </c>
      <c r="O239" s="100">
        <v>0.94</v>
      </c>
      <c r="P239" s="100">
        <v>0.94</v>
      </c>
      <c r="Q239" s="79"/>
      <c r="R239" s="79" t="s">
        <v>708</v>
      </c>
      <c r="S239" s="79" t="s">
        <v>708</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889</v>
      </c>
      <c r="G240" s="76"/>
      <c r="H240" s="79" t="s">
        <v>890</v>
      </c>
      <c r="I240" s="99" t="s">
        <v>675</v>
      </c>
      <c r="J240" s="99"/>
      <c r="K240" s="100">
        <v>4.7</v>
      </c>
      <c r="L240" s="100">
        <v>4.7</v>
      </c>
      <c r="M240" s="100">
        <v>3.1</v>
      </c>
      <c r="N240" s="100">
        <v>3.1</v>
      </c>
      <c r="O240" s="100">
        <v>3.1</v>
      </c>
      <c r="P240" s="100">
        <v>3.1</v>
      </c>
      <c r="Q240" s="79"/>
      <c r="R240" s="79" t="s">
        <v>891</v>
      </c>
      <c r="S240" s="79" t="s">
        <v>592</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x14ac:dyDescent="0.25">
      <c r="A241" s="48"/>
      <c r="B241" s="57"/>
      <c r="C241" s="50">
        <f t="shared" si="35"/>
        <v>3</v>
      </c>
      <c r="D241" s="76"/>
      <c r="E241" s="73"/>
      <c r="F241" s="73" t="s">
        <v>892</v>
      </c>
      <c r="G241" s="76"/>
      <c r="H241" s="79" t="s">
        <v>893</v>
      </c>
      <c r="I241" s="99" t="s">
        <v>581</v>
      </c>
      <c r="J241" s="99"/>
      <c r="K241" s="100">
        <v>1.17</v>
      </c>
      <c r="L241" s="100">
        <v>1.17</v>
      </c>
      <c r="M241" s="100">
        <v>1.17</v>
      </c>
      <c r="N241" s="100">
        <v>1.17</v>
      </c>
      <c r="O241" s="100">
        <v>1.17</v>
      </c>
      <c r="P241" s="100">
        <v>1.17</v>
      </c>
      <c r="Q241" s="79"/>
      <c r="R241" s="79" t="s">
        <v>756</v>
      </c>
      <c r="S241" s="79" t="s">
        <v>630</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outlineLevel="3" x14ac:dyDescent="0.25">
      <c r="A242" s="48"/>
      <c r="B242" s="57"/>
      <c r="C242" s="50">
        <f t="shared" si="35"/>
        <v>3</v>
      </c>
      <c r="D242" s="76"/>
      <c r="E242" s="73"/>
      <c r="F242" s="73" t="s">
        <v>894</v>
      </c>
      <c r="G242" s="76"/>
      <c r="H242" s="79" t="s">
        <v>636</v>
      </c>
      <c r="I242" s="99" t="s">
        <v>581</v>
      </c>
      <c r="J242" s="99"/>
      <c r="K242" s="100">
        <v>0.77</v>
      </c>
      <c r="L242" s="100">
        <v>0.77</v>
      </c>
      <c r="M242" s="79"/>
      <c r="N242" s="79"/>
      <c r="O242" s="79"/>
      <c r="P242" s="79"/>
      <c r="Q242" s="79"/>
      <c r="R242" s="79" t="s">
        <v>756</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outlineLevel="3" x14ac:dyDescent="0.25">
      <c r="A243" s="48"/>
      <c r="B243" s="57"/>
      <c r="C243" s="50">
        <f t="shared" si="35"/>
        <v>3</v>
      </c>
      <c r="D243" s="76"/>
      <c r="E243" s="73"/>
      <c r="F243" s="73" t="s">
        <v>895</v>
      </c>
      <c r="G243" s="76"/>
      <c r="H243" s="79" t="s">
        <v>636</v>
      </c>
      <c r="I243" s="99" t="s">
        <v>581</v>
      </c>
      <c r="J243" s="99"/>
      <c r="K243" s="100">
        <v>0</v>
      </c>
      <c r="L243" s="100">
        <v>0</v>
      </c>
      <c r="M243" s="79"/>
      <c r="N243" s="79"/>
      <c r="O243" s="79"/>
      <c r="P243" s="79"/>
      <c r="Q243" s="79"/>
      <c r="R243" s="79" t="s">
        <v>756</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outlineLevel="3" x14ac:dyDescent="0.25">
      <c r="A244" s="48"/>
      <c r="B244" s="57"/>
      <c r="C244" s="50">
        <f t="shared" si="35"/>
        <v>3</v>
      </c>
      <c r="D244" s="76"/>
      <c r="E244" s="73"/>
      <c r="F244" s="73" t="s">
        <v>896</v>
      </c>
      <c r="G244" s="76"/>
      <c r="H244" s="79" t="s">
        <v>636</v>
      </c>
      <c r="I244" s="99" t="s">
        <v>581</v>
      </c>
      <c r="J244" s="99"/>
      <c r="K244" s="100">
        <v>0.4</v>
      </c>
      <c r="L244" s="100">
        <v>0.4</v>
      </c>
      <c r="M244" s="100">
        <v>0.04</v>
      </c>
      <c r="N244" s="100">
        <v>0.04</v>
      </c>
      <c r="O244" s="100">
        <v>0.04</v>
      </c>
      <c r="P244" s="100">
        <v>0.04</v>
      </c>
      <c r="Q244" s="79"/>
      <c r="R244" s="79" t="s">
        <v>756</v>
      </c>
      <c r="S244" s="79" t="s">
        <v>630</v>
      </c>
      <c r="T244" s="79"/>
      <c r="U244" s="79"/>
      <c r="V244" s="79"/>
      <c r="W244" s="79"/>
      <c r="X244" s="79"/>
      <c r="Y244" s="79"/>
      <c r="Z244" s="79"/>
      <c r="AA244" s="79"/>
      <c r="AB244" s="79"/>
      <c r="AC244" s="79"/>
      <c r="AD244" s="79"/>
      <c r="AE244" s="79"/>
      <c r="AF244" s="79">
        <v>1</v>
      </c>
      <c r="AG244" s="79">
        <v>1</v>
      </c>
      <c r="AH244" s="76"/>
      <c r="AI244" s="60"/>
      <c r="AJ244" s="48"/>
      <c r="AK244" s="48"/>
      <c r="AL244" s="48"/>
    </row>
    <row r="245" spans="1:38" outlineLevel="3" x14ac:dyDescent="0.25">
      <c r="A245" s="48"/>
      <c r="B245" s="57"/>
      <c r="C245" s="50">
        <f t="shared" si="35"/>
        <v>3</v>
      </c>
      <c r="D245" s="76"/>
      <c r="E245" s="73"/>
      <c r="F245" s="73" t="s">
        <v>897</v>
      </c>
      <c r="G245" s="76"/>
      <c r="H245" s="79" t="s">
        <v>636</v>
      </c>
      <c r="I245" s="99" t="s">
        <v>581</v>
      </c>
      <c r="J245" s="99"/>
      <c r="K245" s="100">
        <v>30</v>
      </c>
      <c r="L245" s="100">
        <v>30</v>
      </c>
      <c r="M245" s="100">
        <v>90</v>
      </c>
      <c r="N245" s="100">
        <v>90</v>
      </c>
      <c r="O245" s="100">
        <v>90</v>
      </c>
      <c r="P245" s="100">
        <v>90</v>
      </c>
      <c r="Q245" s="79"/>
      <c r="R245" s="79" t="s">
        <v>630</v>
      </c>
      <c r="S245" s="79" t="s">
        <v>630</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898</v>
      </c>
      <c r="G246" s="76"/>
      <c r="H246" s="79" t="s">
        <v>899</v>
      </c>
      <c r="I246" s="99" t="s">
        <v>900</v>
      </c>
      <c r="J246" s="99"/>
      <c r="K246" s="100">
        <v>0.3</v>
      </c>
      <c r="L246" s="100">
        <v>0.3</v>
      </c>
      <c r="M246" s="100">
        <v>0.42</v>
      </c>
      <c r="N246" s="100">
        <v>0.42</v>
      </c>
      <c r="O246" s="100">
        <v>0.42</v>
      </c>
      <c r="P246" s="100">
        <v>0.42</v>
      </c>
      <c r="Q246" s="79"/>
      <c r="R246" s="79" t="s">
        <v>630</v>
      </c>
      <c r="S246" s="79" t="s">
        <v>630</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901</v>
      </c>
      <c r="G247" s="76"/>
      <c r="H247" s="79" t="s">
        <v>902</v>
      </c>
      <c r="I247" s="99" t="s">
        <v>900</v>
      </c>
      <c r="J247" s="99"/>
      <c r="K247" s="100">
        <v>0.41</v>
      </c>
      <c r="L247" s="100">
        <v>0.41</v>
      </c>
      <c r="M247" s="100">
        <v>0.57999999999999996</v>
      </c>
      <c r="N247" s="100">
        <v>0.57999999999999996</v>
      </c>
      <c r="O247" s="100">
        <v>0.57999999999999996</v>
      </c>
      <c r="P247" s="100">
        <v>0.57999999999999996</v>
      </c>
      <c r="Q247" s="79"/>
      <c r="R247" s="79" t="s">
        <v>903</v>
      </c>
      <c r="S247" s="79" t="s">
        <v>903</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904</v>
      </c>
      <c r="G248" s="76"/>
      <c r="H248" s="79" t="s">
        <v>905</v>
      </c>
      <c r="I248" s="99" t="s">
        <v>611</v>
      </c>
      <c r="J248" s="99"/>
      <c r="K248" s="100">
        <v>7.0999999999999994E-2</v>
      </c>
      <c r="L248" s="100">
        <v>7.0999999999999994E-2</v>
      </c>
      <c r="M248" s="100">
        <v>3.5999999999999997E-2</v>
      </c>
      <c r="N248" s="100">
        <v>3.5999999999999997E-2</v>
      </c>
      <c r="O248" s="100">
        <v>3.5999999999999997E-2</v>
      </c>
      <c r="P248" s="100">
        <v>3.5999999999999997E-2</v>
      </c>
      <c r="Q248" s="79"/>
      <c r="R248" s="79" t="s">
        <v>903</v>
      </c>
      <c r="S248" s="79" t="s">
        <v>903</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906</v>
      </c>
      <c r="G249" s="76"/>
      <c r="H249" s="79" t="s">
        <v>907</v>
      </c>
      <c r="I249" s="99" t="s">
        <v>654</v>
      </c>
      <c r="J249" s="99"/>
      <c r="K249" s="100">
        <v>4.4999999999999998E-2</v>
      </c>
      <c r="L249" s="100">
        <v>4.4999999999999998E-2</v>
      </c>
      <c r="M249" s="100">
        <v>3.2000000000000001E-2</v>
      </c>
      <c r="N249" s="100">
        <v>3.2000000000000001E-2</v>
      </c>
      <c r="O249" s="100">
        <v>3.2000000000000001E-2</v>
      </c>
      <c r="P249" s="100">
        <v>3.2000000000000001E-2</v>
      </c>
      <c r="Q249" s="79"/>
      <c r="R249" s="79" t="s">
        <v>891</v>
      </c>
      <c r="S249" s="79" t="s">
        <v>903</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908</v>
      </c>
      <c r="G250" s="76"/>
      <c r="H250" s="79" t="s">
        <v>909</v>
      </c>
      <c r="I250" s="99" t="s">
        <v>581</v>
      </c>
      <c r="J250" s="99"/>
      <c r="K250" s="100">
        <v>0.7</v>
      </c>
      <c r="L250" s="100">
        <v>0.7</v>
      </c>
      <c r="M250" s="100">
        <v>0.7</v>
      </c>
      <c r="N250" s="100">
        <v>0.7</v>
      </c>
      <c r="O250" s="100">
        <v>0.7</v>
      </c>
      <c r="P250" s="100">
        <v>0.7</v>
      </c>
      <c r="Q250" s="79"/>
      <c r="R250" s="79" t="s">
        <v>756</v>
      </c>
      <c r="S250" s="79" t="s">
        <v>630</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910</v>
      </c>
      <c r="G251" s="76"/>
      <c r="H251" s="79" t="s">
        <v>911</v>
      </c>
      <c r="I251" s="99" t="s">
        <v>581</v>
      </c>
      <c r="J251" s="99"/>
      <c r="K251" s="100">
        <v>0.01</v>
      </c>
      <c r="L251" s="100">
        <v>0.01</v>
      </c>
      <c r="M251" s="100">
        <v>0.01</v>
      </c>
      <c r="N251" s="100">
        <v>0.01</v>
      </c>
      <c r="O251" s="100">
        <v>0.01</v>
      </c>
      <c r="P251" s="100">
        <v>0.01</v>
      </c>
      <c r="Q251" s="79"/>
      <c r="R251" s="79" t="s">
        <v>756</v>
      </c>
      <c r="S251" s="79" t="s">
        <v>630</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912</v>
      </c>
      <c r="G252" s="76"/>
      <c r="H252" s="79" t="s">
        <v>911</v>
      </c>
      <c r="I252" s="99" t="s">
        <v>581</v>
      </c>
      <c r="J252" s="99"/>
      <c r="K252" s="100">
        <v>0.1</v>
      </c>
      <c r="L252" s="100">
        <v>0.1</v>
      </c>
      <c r="M252" s="100">
        <v>0.1</v>
      </c>
      <c r="N252" s="100">
        <v>0.1</v>
      </c>
      <c r="O252" s="100">
        <v>0.1</v>
      </c>
      <c r="P252" s="100">
        <v>0.1</v>
      </c>
      <c r="Q252" s="79"/>
      <c r="R252" s="79" t="s">
        <v>756</v>
      </c>
      <c r="S252" s="79" t="s">
        <v>630</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913</v>
      </c>
      <c r="G253" s="76"/>
      <c r="H253" s="79" t="s">
        <v>914</v>
      </c>
      <c r="I253" s="99" t="s">
        <v>581</v>
      </c>
      <c r="J253" s="99"/>
      <c r="K253" s="100">
        <v>1.6</v>
      </c>
      <c r="L253" s="100">
        <v>1.6</v>
      </c>
      <c r="M253" s="100">
        <v>1.6</v>
      </c>
      <c r="N253" s="100">
        <v>1.6</v>
      </c>
      <c r="O253" s="100">
        <v>1.6</v>
      </c>
      <c r="P253" s="100">
        <v>1.6</v>
      </c>
      <c r="Q253" s="79"/>
      <c r="R253" s="79" t="s">
        <v>756</v>
      </c>
      <c r="S253" s="79" t="s">
        <v>630</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915</v>
      </c>
      <c r="G254" s="76"/>
      <c r="H254" s="79" t="s">
        <v>916</v>
      </c>
      <c r="I254" s="99" t="s">
        <v>581</v>
      </c>
      <c r="J254" s="99"/>
      <c r="K254" s="100">
        <v>4</v>
      </c>
      <c r="L254" s="100">
        <v>4</v>
      </c>
      <c r="M254" s="100">
        <v>4</v>
      </c>
      <c r="N254" s="100">
        <v>4</v>
      </c>
      <c r="O254" s="100">
        <v>4</v>
      </c>
      <c r="P254" s="100">
        <v>4</v>
      </c>
      <c r="Q254" s="79"/>
      <c r="R254" s="79" t="s">
        <v>756</v>
      </c>
      <c r="S254" s="79" t="s">
        <v>630</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917</v>
      </c>
      <c r="G255" s="76"/>
      <c r="H255" s="79" t="s">
        <v>918</v>
      </c>
      <c r="I255" s="99" t="s">
        <v>581</v>
      </c>
      <c r="J255" s="99"/>
      <c r="K255" s="100">
        <v>8.0000000000000002E-3</v>
      </c>
      <c r="L255" s="100">
        <v>8.0000000000000002E-3</v>
      </c>
      <c r="M255" s="100">
        <v>4.0000000000000001E-3</v>
      </c>
      <c r="N255" s="100">
        <v>4.0000000000000001E-3</v>
      </c>
      <c r="O255" s="100">
        <v>4.0000000000000001E-3</v>
      </c>
      <c r="P255" s="100">
        <v>2.7000000000000001E-3</v>
      </c>
      <c r="Q255" s="79"/>
      <c r="R255" s="79" t="s">
        <v>756</v>
      </c>
      <c r="S255" s="79" t="s">
        <v>630</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919</v>
      </c>
      <c r="G256" s="76"/>
      <c r="H256" s="79" t="s">
        <v>918</v>
      </c>
      <c r="I256" s="99" t="s">
        <v>581</v>
      </c>
      <c r="J256" s="99"/>
      <c r="K256" s="100">
        <v>1.2E-2</v>
      </c>
      <c r="L256" s="100">
        <v>1.2E-2</v>
      </c>
      <c r="M256" s="100">
        <v>6.0000000000000001E-3</v>
      </c>
      <c r="N256" s="100">
        <v>6.0000000000000001E-3</v>
      </c>
      <c r="O256" s="100">
        <v>6.0000000000000001E-3</v>
      </c>
      <c r="P256" s="100">
        <v>4.0000000000000001E-3</v>
      </c>
      <c r="Q256" s="79"/>
      <c r="R256" s="79" t="s">
        <v>756</v>
      </c>
      <c r="S256" s="79" t="s">
        <v>630</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920</v>
      </c>
      <c r="G257" s="76"/>
      <c r="H257" s="79" t="s">
        <v>921</v>
      </c>
      <c r="I257" s="99" t="s">
        <v>581</v>
      </c>
      <c r="J257" s="99"/>
      <c r="K257" s="100">
        <v>3</v>
      </c>
      <c r="L257" s="100">
        <v>3</v>
      </c>
      <c r="M257" s="100">
        <v>3</v>
      </c>
      <c r="N257" s="100">
        <v>3</v>
      </c>
      <c r="O257" s="100">
        <v>3</v>
      </c>
      <c r="P257" s="100">
        <v>3</v>
      </c>
      <c r="Q257" s="79"/>
      <c r="R257" s="79" t="s">
        <v>756</v>
      </c>
      <c r="S257" s="79" t="s">
        <v>630</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922</v>
      </c>
      <c r="G258" s="76"/>
      <c r="H258" s="79" t="s">
        <v>921</v>
      </c>
      <c r="I258" s="99" t="s">
        <v>581</v>
      </c>
      <c r="J258" s="99"/>
      <c r="K258" s="100">
        <v>0.6</v>
      </c>
      <c r="L258" s="100">
        <v>0.6</v>
      </c>
      <c r="M258" s="100">
        <v>0.6</v>
      </c>
      <c r="N258" s="100">
        <v>0.6</v>
      </c>
      <c r="O258" s="100">
        <v>0.6</v>
      </c>
      <c r="P258" s="100">
        <v>0.6</v>
      </c>
      <c r="Q258" s="79"/>
      <c r="R258" s="79" t="s">
        <v>923</v>
      </c>
      <c r="S258" s="79" t="s">
        <v>630</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924</v>
      </c>
      <c r="G259" s="76"/>
      <c r="H259" s="79" t="s">
        <v>925</v>
      </c>
      <c r="I259" s="99" t="s">
        <v>581</v>
      </c>
      <c r="J259" s="99"/>
      <c r="K259" s="100">
        <v>0.17</v>
      </c>
      <c r="L259" s="100">
        <v>0.17</v>
      </c>
      <c r="M259" s="100">
        <v>0.13</v>
      </c>
      <c r="N259" s="100">
        <v>0.13</v>
      </c>
      <c r="O259" s="100">
        <v>0.13</v>
      </c>
      <c r="P259" s="100">
        <v>0.13</v>
      </c>
      <c r="Q259" s="79"/>
      <c r="R259" s="79" t="s">
        <v>926</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927</v>
      </c>
      <c r="I260" s="99"/>
      <c r="J260" s="99" t="s">
        <v>599</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50">
        <f>INT($C$29)+3</f>
        <v>4</v>
      </c>
      <c r="D261" s="76"/>
      <c r="E261" s="73" t="s">
        <v>928</v>
      </c>
      <c r="F261" s="73" t="s">
        <v>929</v>
      </c>
      <c r="G261" s="76"/>
      <c r="H261" s="79" t="s">
        <v>574</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930</v>
      </c>
      <c r="G262" s="76"/>
      <c r="H262" s="79" t="s">
        <v>2420</v>
      </c>
      <c r="I262" s="99" t="s">
        <v>931</v>
      </c>
      <c r="J262" s="99"/>
      <c r="K262" s="100">
        <f>23*0.85</f>
        <v>19.55</v>
      </c>
      <c r="L262" s="100">
        <f>22*0.85</f>
        <v>18.7</v>
      </c>
      <c r="M262" s="79"/>
      <c r="N262" s="79"/>
      <c r="O262" s="79"/>
      <c r="P262" s="79"/>
      <c r="Q262" s="79"/>
      <c r="R262" s="79" t="s">
        <v>932</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933</v>
      </c>
      <c r="G263" s="76"/>
      <c r="H263" s="79" t="s">
        <v>934</v>
      </c>
      <c r="I263" s="99" t="s">
        <v>935</v>
      </c>
      <c r="J263" s="99"/>
      <c r="K263" s="100">
        <v>4.0000000000000001E-3</v>
      </c>
      <c r="L263" s="100">
        <v>4.0000000000000001E-3</v>
      </c>
      <c r="M263" s="79"/>
      <c r="N263" s="79"/>
      <c r="O263" s="79"/>
      <c r="P263" s="79"/>
      <c r="Q263" s="79"/>
      <c r="R263" s="79" t="s">
        <v>592</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936</v>
      </c>
      <c r="G264" s="76"/>
      <c r="H264" s="79" t="s">
        <v>2421</v>
      </c>
      <c r="I264" s="99" t="s">
        <v>654</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2394</v>
      </c>
      <c r="AE264" s="79"/>
      <c r="AF264" s="100">
        <v>1</v>
      </c>
      <c r="AG264" s="100">
        <v>1</v>
      </c>
      <c r="AH264" s="76"/>
      <c r="AI264" s="60"/>
      <c r="AJ264" s="48"/>
      <c r="AK264" s="48"/>
      <c r="AL264" s="48"/>
    </row>
    <row r="265" spans="1:38" outlineLevel="2" x14ac:dyDescent="0.25">
      <c r="A265" s="48"/>
      <c r="B265" s="57"/>
      <c r="C265" s="50">
        <f t="shared" si="38"/>
        <v>3</v>
      </c>
      <c r="D265" s="76"/>
      <c r="E265" s="73"/>
      <c r="F265" s="73" t="s">
        <v>937</v>
      </c>
      <c r="G265" s="76"/>
      <c r="H265" s="79" t="s">
        <v>938</v>
      </c>
      <c r="I265" s="99" t="s">
        <v>654</v>
      </c>
      <c r="J265" s="99"/>
      <c r="K265" s="100">
        <v>0.04</v>
      </c>
      <c r="L265" s="100">
        <v>0.04</v>
      </c>
      <c r="M265" s="79"/>
      <c r="N265" s="79"/>
      <c r="O265" s="79"/>
      <c r="P265" s="79"/>
      <c r="Q265" s="79"/>
      <c r="R265" s="79" t="s">
        <v>939</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940</v>
      </c>
      <c r="G266" s="76"/>
      <c r="H266" s="79" t="s">
        <v>941</v>
      </c>
      <c r="I266" s="99" t="s">
        <v>609</v>
      </c>
      <c r="J266" s="99"/>
      <c r="K266" s="100">
        <v>0.25</v>
      </c>
      <c r="L266" s="100">
        <v>0.25</v>
      </c>
      <c r="M266" s="79"/>
      <c r="N266" s="79"/>
      <c r="O266" s="79"/>
      <c r="P266" s="79"/>
      <c r="Q266" s="79"/>
      <c r="R266" s="79" t="s">
        <v>942</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943</v>
      </c>
      <c r="G267" s="76"/>
      <c r="H267" s="79" t="s">
        <v>944</v>
      </c>
      <c r="I267" s="99" t="s">
        <v>945</v>
      </c>
      <c r="J267" s="99"/>
      <c r="K267" s="79"/>
      <c r="L267" s="79"/>
      <c r="M267" s="79"/>
      <c r="N267" s="79"/>
      <c r="O267" s="79"/>
      <c r="P267" s="79"/>
      <c r="Q267" s="79"/>
      <c r="R267" s="79" t="s">
        <v>946</v>
      </c>
      <c r="S267" s="79"/>
      <c r="T267" s="79"/>
      <c r="U267" s="100">
        <v>0.03</v>
      </c>
      <c r="V267" s="100">
        <v>0.03</v>
      </c>
      <c r="W267" s="100">
        <v>0.03</v>
      </c>
      <c r="X267" s="100">
        <v>0.2</v>
      </c>
      <c r="Y267" s="100">
        <v>0.06</v>
      </c>
      <c r="Z267" s="100">
        <v>0.06</v>
      </c>
      <c r="AA267" s="100">
        <v>0.11</v>
      </c>
      <c r="AB267" s="100">
        <v>0.11</v>
      </c>
      <c r="AC267" s="79"/>
      <c r="AD267" s="100" t="s">
        <v>946</v>
      </c>
      <c r="AE267" s="79"/>
      <c r="AF267" s="100">
        <v>1</v>
      </c>
      <c r="AG267" s="100">
        <v>1</v>
      </c>
      <c r="AH267" s="76"/>
      <c r="AI267" s="60"/>
      <c r="AJ267" s="48"/>
      <c r="AK267" s="48"/>
      <c r="AL267" s="48"/>
    </row>
    <row r="268" spans="1:38" outlineLevel="2" x14ac:dyDescent="0.25">
      <c r="A268" s="48"/>
      <c r="B268" s="57"/>
      <c r="C268" s="50">
        <f t="shared" si="38"/>
        <v>3</v>
      </c>
      <c r="D268" s="76"/>
      <c r="E268" s="73"/>
      <c r="F268" s="73" t="s">
        <v>947</v>
      </c>
      <c r="G268" s="76"/>
      <c r="H268" s="79" t="s">
        <v>948</v>
      </c>
      <c r="I268" s="99" t="s">
        <v>604</v>
      </c>
      <c r="J268" s="99"/>
      <c r="K268" s="100">
        <v>1.35</v>
      </c>
      <c r="L268" s="100">
        <v>1.35</v>
      </c>
      <c r="M268" s="79"/>
      <c r="N268" s="79"/>
      <c r="O268" s="79"/>
      <c r="P268" s="79"/>
      <c r="Q268" s="79"/>
      <c r="R268" s="79" t="s">
        <v>949</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950</v>
      </c>
      <c r="G269" s="76"/>
      <c r="H269" s="79" t="s">
        <v>951</v>
      </c>
      <c r="I269" s="99" t="s">
        <v>707</v>
      </c>
      <c r="J269" s="99"/>
      <c r="K269" s="100">
        <v>1.6E-2</v>
      </c>
      <c r="L269" s="100">
        <v>1.6E-2</v>
      </c>
      <c r="M269" s="79"/>
      <c r="N269" s="79"/>
      <c r="O269" s="79"/>
      <c r="P269" s="79"/>
      <c r="Q269" s="79"/>
      <c r="R269" s="79" t="s">
        <v>952</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953</v>
      </c>
      <c r="G270" s="76"/>
      <c r="H270" s="79" t="s">
        <v>954</v>
      </c>
      <c r="I270" s="99" t="s">
        <v>654</v>
      </c>
      <c r="J270" s="99"/>
      <c r="K270" s="100">
        <v>1</v>
      </c>
      <c r="L270" s="100">
        <v>1</v>
      </c>
      <c r="M270" s="79"/>
      <c r="N270" s="79"/>
      <c r="O270" s="79"/>
      <c r="P270" s="79"/>
      <c r="Q270" s="79"/>
      <c r="R270" s="79" t="s">
        <v>667</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955</v>
      </c>
      <c r="G271" s="76"/>
      <c r="H271" s="79" t="s">
        <v>956</v>
      </c>
      <c r="I271" s="99" t="s">
        <v>957</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958</v>
      </c>
      <c r="G272" s="76"/>
      <c r="H272" s="79" t="s">
        <v>959</v>
      </c>
      <c r="I272" s="99" t="s">
        <v>960</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961</v>
      </c>
      <c r="G273" s="76"/>
      <c r="H273" s="79" t="s">
        <v>2515</v>
      </c>
      <c r="I273" s="99" t="s">
        <v>581</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2516</v>
      </c>
      <c r="AE273" s="79"/>
      <c r="AF273" s="100">
        <v>1</v>
      </c>
      <c r="AG273" s="100">
        <v>1</v>
      </c>
      <c r="AH273" s="76"/>
      <c r="AI273" s="60"/>
      <c r="AJ273" s="48"/>
      <c r="AK273" s="48"/>
      <c r="AL273" s="48"/>
    </row>
    <row r="274" spans="1:38" outlineLevel="2" x14ac:dyDescent="0.25">
      <c r="A274" s="48"/>
      <c r="B274" s="57"/>
      <c r="C274" s="50">
        <f t="shared" si="38"/>
        <v>3</v>
      </c>
      <c r="D274" s="76"/>
      <c r="E274" s="73"/>
      <c r="F274" s="73" t="s">
        <v>962</v>
      </c>
      <c r="G274" s="76"/>
      <c r="H274" s="79" t="s">
        <v>963</v>
      </c>
      <c r="I274" s="99" t="s">
        <v>581</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691</v>
      </c>
      <c r="AE274" s="79"/>
      <c r="AF274" s="100">
        <v>1</v>
      </c>
      <c r="AG274" s="100">
        <v>1</v>
      </c>
      <c r="AH274" s="76"/>
      <c r="AI274" s="60"/>
      <c r="AJ274" s="48"/>
      <c r="AK274" s="48"/>
      <c r="AL274" s="48"/>
    </row>
    <row r="275" spans="1:38" outlineLevel="2" x14ac:dyDescent="0.25">
      <c r="A275" s="48"/>
      <c r="B275" s="57"/>
      <c r="C275" s="50">
        <f>INT($C$29)+2</f>
        <v>3</v>
      </c>
      <c r="D275" s="76"/>
      <c r="E275" s="73"/>
      <c r="F275" s="73" t="s">
        <v>964</v>
      </c>
      <c r="G275" s="76"/>
      <c r="H275" s="79" t="s">
        <v>965</v>
      </c>
      <c r="I275" s="99" t="s">
        <v>966</v>
      </c>
      <c r="J275" s="99"/>
      <c r="K275" s="100">
        <v>0.2</v>
      </c>
      <c r="L275" s="100">
        <v>0.2</v>
      </c>
      <c r="M275" s="79"/>
      <c r="N275" s="79"/>
      <c r="O275" s="79"/>
      <c r="P275" s="79"/>
      <c r="Q275" s="79"/>
      <c r="R275" s="79" t="s">
        <v>691</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967</v>
      </c>
      <c r="G276" s="76"/>
      <c r="H276" s="79" t="s">
        <v>968</v>
      </c>
      <c r="I276" s="99" t="s">
        <v>969</v>
      </c>
      <c r="J276" s="99"/>
      <c r="K276" s="100">
        <f>1/1.17</f>
        <v>0.85470085470085477</v>
      </c>
      <c r="L276" s="100">
        <f>1/1.17</f>
        <v>0.85470085470085477</v>
      </c>
      <c r="M276" s="79"/>
      <c r="N276" s="79"/>
      <c r="O276" s="79"/>
      <c r="P276" s="79"/>
      <c r="Q276" s="79"/>
      <c r="R276" s="79" t="s">
        <v>970</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971</v>
      </c>
      <c r="G277" s="76"/>
      <c r="H277" s="79" t="s">
        <v>972</v>
      </c>
      <c r="I277" s="99" t="s">
        <v>973</v>
      </c>
      <c r="J277" s="99"/>
      <c r="K277" s="100">
        <v>51</v>
      </c>
      <c r="L277" s="100">
        <v>51</v>
      </c>
      <c r="M277" s="79"/>
      <c r="N277" s="79"/>
      <c r="O277" s="79"/>
      <c r="P277" s="79"/>
      <c r="Q277" s="79"/>
      <c r="R277" s="79" t="s">
        <v>974</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2464</v>
      </c>
      <c r="G278" s="76"/>
      <c r="H278" s="79" t="s">
        <v>2468</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2467</v>
      </c>
      <c r="AE278" s="79"/>
      <c r="AF278" s="100">
        <v>1</v>
      </c>
      <c r="AG278" s="100">
        <v>1</v>
      </c>
      <c r="AH278" s="76"/>
      <c r="AI278" s="60"/>
      <c r="AJ278" s="48"/>
      <c r="AK278" s="48"/>
      <c r="AL278" s="48"/>
    </row>
    <row r="279" spans="1:38" outlineLevel="2" x14ac:dyDescent="0.25">
      <c r="A279" s="48"/>
      <c r="B279" s="57"/>
      <c r="C279" s="50">
        <f t="shared" si="44"/>
        <v>3</v>
      </c>
      <c r="D279" s="76"/>
      <c r="E279" s="73"/>
      <c r="F279" s="73" t="s">
        <v>2465</v>
      </c>
      <c r="G279" s="76"/>
      <c r="H279" s="79" t="s">
        <v>2466</v>
      </c>
      <c r="I279" s="99" t="s">
        <v>743</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2467</v>
      </c>
      <c r="AE279" s="79"/>
      <c r="AF279" s="100">
        <v>1</v>
      </c>
      <c r="AG279" s="100">
        <v>1</v>
      </c>
      <c r="AH279" s="76"/>
      <c r="AI279" s="60"/>
      <c r="AJ279" s="48"/>
      <c r="AK279" s="48"/>
      <c r="AL279" s="48"/>
    </row>
    <row r="280" spans="1:38" outlineLevel="2" x14ac:dyDescent="0.25">
      <c r="A280" s="48"/>
      <c r="B280" s="57"/>
      <c r="C280" s="50">
        <f>INT($C$29)+2</f>
        <v>3</v>
      </c>
      <c r="D280" s="76"/>
      <c r="E280" s="73"/>
      <c r="F280" s="73" t="s">
        <v>2469</v>
      </c>
      <c r="G280" s="76"/>
      <c r="H280" s="79" t="s">
        <v>2470</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975</v>
      </c>
      <c r="G281" s="76"/>
      <c r="H281" s="262" t="s">
        <v>976</v>
      </c>
      <c r="I281" s="99"/>
      <c r="J281" s="99" t="s">
        <v>599</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outlineLevel="3" x14ac:dyDescent="0.25">
      <c r="A282" s="48"/>
      <c r="B282" s="57"/>
      <c r="C282" s="50">
        <f>INT($C$29)+3</f>
        <v>4</v>
      </c>
      <c r="D282" s="76"/>
      <c r="E282" s="73" t="s">
        <v>977</v>
      </c>
      <c r="F282" s="73" t="s">
        <v>978</v>
      </c>
      <c r="G282" s="76"/>
      <c r="H282" s="79" t="s">
        <v>574</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979</v>
      </c>
      <c r="G283" s="76"/>
      <c r="H283" s="79" t="s">
        <v>980</v>
      </c>
      <c r="I283" s="99" t="s">
        <v>981</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982</v>
      </c>
      <c r="G284" s="76"/>
      <c r="H284" s="79" t="s">
        <v>983</v>
      </c>
      <c r="I284" s="99" t="s">
        <v>984</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985</v>
      </c>
      <c r="G285" s="76"/>
      <c r="H285" s="79" t="s">
        <v>986</v>
      </c>
      <c r="I285" s="99" t="s">
        <v>987</v>
      </c>
      <c r="J285" s="99"/>
      <c r="K285" s="100">
        <v>1.3</v>
      </c>
      <c r="L285" s="100">
        <v>1.3</v>
      </c>
      <c r="M285" s="100">
        <v>1.6</v>
      </c>
      <c r="N285" s="100">
        <v>1.6</v>
      </c>
      <c r="O285" s="100">
        <v>1.6</v>
      </c>
      <c r="P285" s="100">
        <v>1.6</v>
      </c>
      <c r="Q285" s="79"/>
      <c r="R285" s="79" t="s">
        <v>592</v>
      </c>
      <c r="S285" s="79" t="s">
        <v>592</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988</v>
      </c>
      <c r="G286" s="76"/>
      <c r="H286" s="79" t="s">
        <v>989</v>
      </c>
      <c r="I286" s="99" t="s">
        <v>581</v>
      </c>
      <c r="J286" s="99"/>
      <c r="K286" s="100">
        <v>0.5</v>
      </c>
      <c r="L286" s="100">
        <v>0.5</v>
      </c>
      <c r="M286" s="100">
        <v>0.5</v>
      </c>
      <c r="N286" s="100">
        <v>0.5</v>
      </c>
      <c r="O286" s="100">
        <v>0.5</v>
      </c>
      <c r="P286" s="100">
        <v>0.5</v>
      </c>
      <c r="Q286" s="79"/>
      <c r="R286" s="79" t="s">
        <v>592</v>
      </c>
      <c r="S286" s="79" t="s">
        <v>592</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990</v>
      </c>
      <c r="G287" s="76"/>
      <c r="H287" s="79" t="s">
        <v>991</v>
      </c>
      <c r="I287" s="99" t="s">
        <v>654</v>
      </c>
      <c r="J287" s="99"/>
      <c r="K287" s="100">
        <v>0.7</v>
      </c>
      <c r="L287" s="100">
        <v>0.7</v>
      </c>
      <c r="M287" s="100">
        <v>0.7</v>
      </c>
      <c r="N287" s="100">
        <v>0.7</v>
      </c>
      <c r="O287" s="100">
        <v>0.7</v>
      </c>
      <c r="P287" s="100">
        <v>0.7</v>
      </c>
      <c r="Q287" s="79"/>
      <c r="R287" s="79" t="s">
        <v>592</v>
      </c>
      <c r="S287" s="79" t="s">
        <v>592</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992</v>
      </c>
      <c r="G288" s="76"/>
      <c r="H288" s="79" t="s">
        <v>993</v>
      </c>
      <c r="I288" s="99" t="s">
        <v>994</v>
      </c>
      <c r="J288" s="99"/>
      <c r="K288" s="100">
        <v>0.15</v>
      </c>
      <c r="L288" s="100">
        <v>0.15</v>
      </c>
      <c r="M288" s="100">
        <v>0.15</v>
      </c>
      <c r="N288" s="100">
        <v>0.15</v>
      </c>
      <c r="O288" s="100">
        <v>0.15</v>
      </c>
      <c r="P288" s="100">
        <v>0.15</v>
      </c>
      <c r="Q288" s="79"/>
      <c r="R288" s="79" t="s">
        <v>592</v>
      </c>
      <c r="S288" s="79" t="s">
        <v>592</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995</v>
      </c>
      <c r="G289" s="76"/>
      <c r="H289" s="79" t="s">
        <v>996</v>
      </c>
      <c r="I289" s="99" t="s">
        <v>581</v>
      </c>
      <c r="J289" s="99"/>
      <c r="K289" s="100">
        <v>0.48099999999999998</v>
      </c>
      <c r="L289" s="100">
        <v>0.48099999999999998</v>
      </c>
      <c r="M289" s="100">
        <v>0.48099999999999998</v>
      </c>
      <c r="N289" s="100">
        <v>0.48099999999999998</v>
      </c>
      <c r="O289" s="100">
        <v>0.48099999999999998</v>
      </c>
      <c r="P289" s="100">
        <v>0.48099999999999998</v>
      </c>
      <c r="Q289" s="79"/>
      <c r="R289" s="79" t="s">
        <v>592</v>
      </c>
      <c r="S289" s="79" t="s">
        <v>592</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997</v>
      </c>
      <c r="G290" s="76"/>
      <c r="H290" s="79" t="s">
        <v>993</v>
      </c>
      <c r="I290" s="99" t="s">
        <v>581</v>
      </c>
      <c r="J290" s="99"/>
      <c r="K290" s="100">
        <v>0.61899999999999999</v>
      </c>
      <c r="L290" s="100">
        <v>0.61899999999999999</v>
      </c>
      <c r="M290" s="100">
        <v>0.61899999999999999</v>
      </c>
      <c r="N290" s="100">
        <v>0.61899999999999999</v>
      </c>
      <c r="O290" s="100">
        <v>0.61899999999999999</v>
      </c>
      <c r="P290" s="100">
        <v>0.61899999999999999</v>
      </c>
      <c r="Q290" s="79"/>
      <c r="R290" s="79" t="s">
        <v>592</v>
      </c>
      <c r="S290" s="79" t="s">
        <v>592</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998</v>
      </c>
      <c r="G291" s="76"/>
      <c r="H291" s="79" t="s">
        <v>999</v>
      </c>
      <c r="I291" s="99" t="s">
        <v>987</v>
      </c>
      <c r="J291" s="99"/>
      <c r="K291" s="100">
        <v>1.41</v>
      </c>
      <c r="L291" s="100">
        <v>1.41</v>
      </c>
      <c r="M291" s="100">
        <v>1.1000000000000001</v>
      </c>
      <c r="N291" s="100">
        <v>1.1000000000000001</v>
      </c>
      <c r="O291" s="100">
        <v>1.1000000000000001</v>
      </c>
      <c r="P291" s="100">
        <v>1.1000000000000001</v>
      </c>
      <c r="Q291" s="79"/>
      <c r="R291" s="79" t="s">
        <v>592</v>
      </c>
      <c r="S291" s="79" t="s">
        <v>592</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1000</v>
      </c>
      <c r="G292" s="76"/>
      <c r="H292" s="79" t="s">
        <v>993</v>
      </c>
      <c r="I292" s="99" t="s">
        <v>581</v>
      </c>
      <c r="J292" s="99"/>
      <c r="K292" s="100">
        <v>0.32200000000000001</v>
      </c>
      <c r="L292" s="100">
        <v>0.32200000000000001</v>
      </c>
      <c r="M292" s="100">
        <v>0.32200000000000001</v>
      </c>
      <c r="N292" s="100">
        <v>0.32200000000000001</v>
      </c>
      <c r="O292" s="100">
        <v>0.32200000000000001</v>
      </c>
      <c r="P292" s="100">
        <v>0.32200000000000001</v>
      </c>
      <c r="Q292" s="79"/>
      <c r="R292" s="79" t="s">
        <v>1001</v>
      </c>
      <c r="S292" s="79" t="s">
        <v>592</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1002</v>
      </c>
      <c r="G293" s="76"/>
      <c r="H293" s="79" t="s">
        <v>1003</v>
      </c>
      <c r="I293" s="99" t="s">
        <v>617</v>
      </c>
      <c r="J293" s="99"/>
      <c r="K293" s="100">
        <v>39</v>
      </c>
      <c r="L293" s="100">
        <v>39</v>
      </c>
      <c r="M293" s="100">
        <v>39</v>
      </c>
      <c r="N293" s="100">
        <v>39</v>
      </c>
      <c r="O293" s="100">
        <v>39</v>
      </c>
      <c r="P293" s="100">
        <v>39</v>
      </c>
      <c r="Q293" s="79"/>
      <c r="R293" s="79" t="s">
        <v>592</v>
      </c>
      <c r="S293" s="79" t="s">
        <v>592</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1004</v>
      </c>
      <c r="G294" s="76"/>
      <c r="H294" s="79" t="s">
        <v>1005</v>
      </c>
      <c r="I294" s="99" t="s">
        <v>1006</v>
      </c>
      <c r="J294" s="99"/>
      <c r="K294" s="100">
        <v>1.3</v>
      </c>
      <c r="L294" s="100">
        <v>1.3</v>
      </c>
      <c r="M294" s="100">
        <v>1.5</v>
      </c>
      <c r="N294" s="100">
        <v>1.5</v>
      </c>
      <c r="O294" s="100">
        <v>1.5</v>
      </c>
      <c r="P294" s="100">
        <v>1.5</v>
      </c>
      <c r="Q294" s="79"/>
      <c r="R294" s="79" t="s">
        <v>592</v>
      </c>
      <c r="S294" s="79" t="s">
        <v>592</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1007</v>
      </c>
      <c r="G295" s="76"/>
      <c r="H295" s="79" t="s">
        <v>1008</v>
      </c>
      <c r="I295" s="99" t="s">
        <v>617</v>
      </c>
      <c r="J295" s="99"/>
      <c r="K295" s="100">
        <v>5</v>
      </c>
      <c r="L295" s="100">
        <v>5</v>
      </c>
      <c r="M295" s="100">
        <v>5</v>
      </c>
      <c r="N295" s="100">
        <v>5</v>
      </c>
      <c r="O295" s="100">
        <v>5</v>
      </c>
      <c r="P295" s="100">
        <v>5</v>
      </c>
      <c r="Q295" s="79"/>
      <c r="R295" s="79" t="s">
        <v>592</v>
      </c>
      <c r="S295" s="79" t="s">
        <v>592</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1009</v>
      </c>
      <c r="G296" s="76"/>
      <c r="H296" s="79" t="s">
        <v>1010</v>
      </c>
      <c r="I296" s="99" t="s">
        <v>1011</v>
      </c>
      <c r="J296" s="99"/>
      <c r="K296" s="100">
        <v>0.15</v>
      </c>
      <c r="L296" s="100">
        <v>0.15</v>
      </c>
      <c r="M296" s="100">
        <v>0.15</v>
      </c>
      <c r="N296" s="100">
        <v>0.15</v>
      </c>
      <c r="O296" s="100">
        <v>0.15</v>
      </c>
      <c r="P296" s="100">
        <v>0.15</v>
      </c>
      <c r="Q296" s="79"/>
      <c r="R296" s="79" t="s">
        <v>592</v>
      </c>
      <c r="S296" s="79" t="s">
        <v>592</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1012</v>
      </c>
      <c r="G297" s="76"/>
      <c r="H297" s="79" t="s">
        <v>1010</v>
      </c>
      <c r="I297" s="99" t="s">
        <v>617</v>
      </c>
      <c r="J297" s="99"/>
      <c r="K297" s="100">
        <v>10</v>
      </c>
      <c r="L297" s="100">
        <v>10</v>
      </c>
      <c r="M297" s="100">
        <v>10</v>
      </c>
      <c r="N297" s="100">
        <v>10</v>
      </c>
      <c r="O297" s="100">
        <v>10</v>
      </c>
      <c r="P297" s="100">
        <v>10</v>
      </c>
      <c r="Q297" s="79"/>
      <c r="R297" s="79" t="s">
        <v>592</v>
      </c>
      <c r="S297" s="79" t="s">
        <v>592</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1013</v>
      </c>
      <c r="G298" s="76"/>
      <c r="H298" s="79" t="s">
        <v>1014</v>
      </c>
      <c r="I298" s="99" t="s">
        <v>1015</v>
      </c>
      <c r="J298" s="99"/>
      <c r="K298" s="100">
        <v>0.38</v>
      </c>
      <c r="L298" s="100">
        <v>0.38</v>
      </c>
      <c r="M298" s="100">
        <v>0.38</v>
      </c>
      <c r="N298" s="100">
        <v>0.38</v>
      </c>
      <c r="O298" s="100">
        <v>0.38</v>
      </c>
      <c r="P298" s="100">
        <v>0.38</v>
      </c>
      <c r="Q298" s="79"/>
      <c r="R298" s="79" t="s">
        <v>592</v>
      </c>
      <c r="S298" s="79" t="s">
        <v>592</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1016</v>
      </c>
      <c r="G299" s="76"/>
      <c r="H299" s="262" t="s">
        <v>1017</v>
      </c>
      <c r="I299" s="99"/>
      <c r="J299" s="99" t="s">
        <v>599</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50">
        <f>INT($C$29)+3</f>
        <v>4</v>
      </c>
      <c r="D300" s="76"/>
      <c r="E300" s="73" t="s">
        <v>1018</v>
      </c>
      <c r="F300" s="73" t="s">
        <v>1019</v>
      </c>
      <c r="G300" s="76"/>
      <c r="H300" s="79" t="s">
        <v>574</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1020</v>
      </c>
      <c r="G301" s="76"/>
      <c r="H301" s="79" t="s">
        <v>1021</v>
      </c>
      <c r="I301" s="99" t="s">
        <v>654</v>
      </c>
      <c r="J301" s="99"/>
      <c r="K301" s="100">
        <v>0.6</v>
      </c>
      <c r="L301" s="100">
        <v>0.6</v>
      </c>
      <c r="M301" s="100">
        <v>0.6</v>
      </c>
      <c r="N301" s="100">
        <v>0.6</v>
      </c>
      <c r="O301" s="100">
        <v>0.6</v>
      </c>
      <c r="P301" s="100">
        <v>0.6</v>
      </c>
      <c r="Q301" s="79"/>
      <c r="R301" s="79" t="s">
        <v>592</v>
      </c>
      <c r="S301" s="79" t="s">
        <v>592</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1022</v>
      </c>
      <c r="G302" s="76"/>
      <c r="H302" s="79" t="s">
        <v>1023</v>
      </c>
      <c r="I302" s="99" t="s">
        <v>654</v>
      </c>
      <c r="J302" s="99"/>
      <c r="K302" s="100">
        <v>0.7</v>
      </c>
      <c r="L302" s="100">
        <v>0.7</v>
      </c>
      <c r="M302" s="100">
        <v>0.7</v>
      </c>
      <c r="N302" s="100">
        <v>0.7</v>
      </c>
      <c r="O302" s="100">
        <v>0.7</v>
      </c>
      <c r="P302" s="100">
        <v>0.7</v>
      </c>
      <c r="Q302" s="79"/>
      <c r="R302" s="79" t="s">
        <v>592</v>
      </c>
      <c r="S302" s="79" t="s">
        <v>592</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1024</v>
      </c>
      <c r="G303" s="76"/>
      <c r="H303" s="79" t="s">
        <v>1025</v>
      </c>
      <c r="I303" s="99" t="s">
        <v>654</v>
      </c>
      <c r="J303" s="99"/>
      <c r="K303" s="100">
        <v>0.8</v>
      </c>
      <c r="L303" s="100">
        <v>0.8</v>
      </c>
      <c r="M303" s="100">
        <v>0.8</v>
      </c>
      <c r="N303" s="100">
        <v>0.8</v>
      </c>
      <c r="O303" s="100">
        <v>0.8</v>
      </c>
      <c r="P303" s="100">
        <v>0.8</v>
      </c>
      <c r="Q303" s="79"/>
      <c r="R303" s="79" t="s">
        <v>592</v>
      </c>
      <c r="S303" s="79" t="s">
        <v>592</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1026</v>
      </c>
      <c r="G304" s="76"/>
      <c r="H304" s="79" t="s">
        <v>1027</v>
      </c>
      <c r="I304" s="99" t="s">
        <v>581</v>
      </c>
      <c r="J304" s="99"/>
      <c r="K304" s="100">
        <v>6</v>
      </c>
      <c r="L304" s="100">
        <v>6</v>
      </c>
      <c r="M304" s="100">
        <v>6</v>
      </c>
      <c r="N304" s="100">
        <v>6</v>
      </c>
      <c r="O304" s="100">
        <v>6</v>
      </c>
      <c r="P304" s="100">
        <v>6</v>
      </c>
      <c r="Q304" s="79"/>
      <c r="R304" s="79" t="s">
        <v>592</v>
      </c>
      <c r="S304" s="79" t="s">
        <v>592</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1028</v>
      </c>
      <c r="G305" s="76"/>
      <c r="H305" s="79" t="s">
        <v>1029</v>
      </c>
      <c r="I305" s="99" t="s">
        <v>581</v>
      </c>
      <c r="J305" s="99"/>
      <c r="K305" s="100">
        <v>0.4</v>
      </c>
      <c r="L305" s="100">
        <v>0.4</v>
      </c>
      <c r="M305" s="100">
        <v>0.4</v>
      </c>
      <c r="N305" s="100">
        <v>0.4</v>
      </c>
      <c r="O305" s="100">
        <v>0.4</v>
      </c>
      <c r="P305" s="100">
        <v>0.4</v>
      </c>
      <c r="Q305" s="79"/>
      <c r="R305" s="79" t="s">
        <v>592</v>
      </c>
      <c r="S305" s="79" t="s">
        <v>592</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1030</v>
      </c>
      <c r="G306" s="76"/>
      <c r="H306" s="79" t="s">
        <v>1031</v>
      </c>
      <c r="I306" s="99" t="s">
        <v>675</v>
      </c>
      <c r="J306" s="99"/>
      <c r="K306" s="100">
        <v>0.9</v>
      </c>
      <c r="L306" s="100">
        <v>0.9</v>
      </c>
      <c r="M306" s="100">
        <v>0.9</v>
      </c>
      <c r="N306" s="100">
        <v>0.9</v>
      </c>
      <c r="O306" s="100">
        <v>0.9</v>
      </c>
      <c r="P306" s="100">
        <v>0.9</v>
      </c>
      <c r="Q306" s="79"/>
      <c r="R306" s="79" t="s">
        <v>592</v>
      </c>
      <c r="S306" s="79" t="s">
        <v>592</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1032</v>
      </c>
      <c r="G307" s="76"/>
      <c r="H307" s="79" t="s">
        <v>1033</v>
      </c>
      <c r="I307" s="99" t="s">
        <v>675</v>
      </c>
      <c r="J307" s="99"/>
      <c r="K307" s="100">
        <v>0.97</v>
      </c>
      <c r="L307" s="100">
        <v>0.97</v>
      </c>
      <c r="M307" s="100">
        <v>0.97</v>
      </c>
      <c r="N307" s="100">
        <v>0.97</v>
      </c>
      <c r="O307" s="100">
        <v>0.97</v>
      </c>
      <c r="P307" s="100">
        <v>0.97</v>
      </c>
      <c r="Q307" s="79"/>
      <c r="R307" s="79" t="s">
        <v>592</v>
      </c>
      <c r="S307" s="79" t="s">
        <v>592</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1034</v>
      </c>
      <c r="G308" s="76"/>
      <c r="H308" s="79" t="s">
        <v>1035</v>
      </c>
      <c r="I308" s="99" t="s">
        <v>604</v>
      </c>
      <c r="J308" s="99"/>
      <c r="K308" s="100">
        <v>27</v>
      </c>
      <c r="L308" s="100">
        <v>27</v>
      </c>
      <c r="M308" s="100">
        <v>27</v>
      </c>
      <c r="N308" s="100">
        <v>23.2</v>
      </c>
      <c r="O308" s="100">
        <v>23.2</v>
      </c>
      <c r="P308" s="100">
        <v>27</v>
      </c>
      <c r="Q308" s="79"/>
      <c r="R308" s="79" t="s">
        <v>592</v>
      </c>
      <c r="S308" s="79" t="s">
        <v>592</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2556</v>
      </c>
      <c r="AE308" s="79"/>
      <c r="AF308" s="100">
        <v>1</v>
      </c>
      <c r="AG308" s="100">
        <v>1</v>
      </c>
      <c r="AH308" s="76"/>
      <c r="AI308" s="60"/>
      <c r="AJ308" s="48"/>
      <c r="AK308" s="48"/>
      <c r="AL308" s="48"/>
    </row>
    <row r="309" spans="1:38" outlineLevel="2" x14ac:dyDescent="0.25">
      <c r="A309" s="48"/>
      <c r="B309" s="57"/>
      <c r="C309" s="50">
        <f t="shared" si="57"/>
        <v>3</v>
      </c>
      <c r="D309" s="76"/>
      <c r="E309" s="73"/>
      <c r="F309" s="73" t="s">
        <v>1036</v>
      </c>
      <c r="G309" s="76"/>
      <c r="H309" s="79" t="s">
        <v>1037</v>
      </c>
      <c r="I309" s="99" t="s">
        <v>675</v>
      </c>
      <c r="J309" s="99"/>
      <c r="K309" s="100">
        <v>20.3</v>
      </c>
      <c r="L309" s="100">
        <v>20.3</v>
      </c>
      <c r="M309" s="100">
        <v>20.3</v>
      </c>
      <c r="N309" s="100">
        <v>16.5</v>
      </c>
      <c r="O309" s="100">
        <v>16.5</v>
      </c>
      <c r="P309" s="100">
        <v>20.3</v>
      </c>
      <c r="Q309" s="79"/>
      <c r="R309" s="79" t="s">
        <v>592</v>
      </c>
      <c r="S309" s="79" t="s">
        <v>592</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2556</v>
      </c>
      <c r="AE309" s="79"/>
      <c r="AF309" s="100">
        <v>1</v>
      </c>
      <c r="AG309" s="100">
        <v>1</v>
      </c>
      <c r="AH309" s="76"/>
      <c r="AI309" s="60"/>
      <c r="AJ309" s="48"/>
      <c r="AK309" s="48"/>
      <c r="AL309" s="48"/>
    </row>
    <row r="310" spans="1:38" outlineLevel="2" x14ac:dyDescent="0.25">
      <c r="A310" s="48"/>
      <c r="B310" s="57"/>
      <c r="C310" s="50">
        <f t="shared" si="57"/>
        <v>3</v>
      </c>
      <c r="D310" s="76"/>
      <c r="E310" s="73"/>
      <c r="F310" s="73" t="s">
        <v>1038</v>
      </c>
      <c r="G310" s="76"/>
      <c r="H310" s="79" t="s">
        <v>1039</v>
      </c>
      <c r="I310" s="99" t="s">
        <v>604</v>
      </c>
      <c r="J310" s="99"/>
      <c r="K310" s="100">
        <v>2</v>
      </c>
      <c r="L310" s="100">
        <v>2</v>
      </c>
      <c r="M310" s="100">
        <v>2</v>
      </c>
      <c r="N310" s="100">
        <v>2</v>
      </c>
      <c r="O310" s="100">
        <v>2</v>
      </c>
      <c r="P310" s="100">
        <v>2</v>
      </c>
      <c r="Q310" s="79"/>
      <c r="R310" s="79" t="s">
        <v>592</v>
      </c>
      <c r="S310" s="79" t="s">
        <v>592</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1040</v>
      </c>
      <c r="G311" s="76"/>
      <c r="H311" s="79" t="s">
        <v>1041</v>
      </c>
      <c r="I311" s="99" t="s">
        <v>581</v>
      </c>
      <c r="J311" s="99"/>
      <c r="K311" s="100">
        <v>13.8</v>
      </c>
      <c r="L311" s="100">
        <v>13.8</v>
      </c>
      <c r="M311" s="100">
        <v>13.8</v>
      </c>
      <c r="N311" s="100">
        <v>13.8</v>
      </c>
      <c r="O311" s="100">
        <v>13.8</v>
      </c>
      <c r="P311" s="100">
        <v>13.8</v>
      </c>
      <c r="Q311" s="79"/>
      <c r="R311" s="79" t="s">
        <v>630</v>
      </c>
      <c r="S311" s="79" t="s">
        <v>630</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1042</v>
      </c>
      <c r="G312" s="76"/>
      <c r="H312" s="79" t="s">
        <v>1043</v>
      </c>
      <c r="I312" s="99" t="s">
        <v>581</v>
      </c>
      <c r="J312" s="99"/>
      <c r="K312" s="100">
        <v>7.1999999999999995E-2</v>
      </c>
      <c r="L312" s="100">
        <v>7.1999999999999995E-2</v>
      </c>
      <c r="M312" s="100">
        <v>7.1999999999999995E-2</v>
      </c>
      <c r="N312" s="100">
        <v>9.1999999999999998E-2</v>
      </c>
      <c r="O312" s="100">
        <v>9.1999999999999998E-2</v>
      </c>
      <c r="P312" s="100">
        <v>7.1999999999999995E-2</v>
      </c>
      <c r="Q312" s="79"/>
      <c r="R312" s="79" t="s">
        <v>630</v>
      </c>
      <c r="S312" s="79" t="s">
        <v>630</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1044</v>
      </c>
      <c r="G313" s="76"/>
      <c r="H313" s="79" t="s">
        <v>1045</v>
      </c>
      <c r="I313" s="99" t="s">
        <v>581</v>
      </c>
      <c r="J313" s="99"/>
      <c r="K313" s="100">
        <v>0.14000000000000001</v>
      </c>
      <c r="L313" s="100">
        <v>0.14000000000000001</v>
      </c>
      <c r="M313" s="100">
        <v>0.14000000000000001</v>
      </c>
      <c r="N313" s="100">
        <v>0.12</v>
      </c>
      <c r="O313" s="100">
        <v>0.12</v>
      </c>
      <c r="P313" s="100">
        <v>0.14000000000000001</v>
      </c>
      <c r="Q313" s="79"/>
      <c r="R313" s="79" t="s">
        <v>592</v>
      </c>
      <c r="S313" s="79" t="s">
        <v>592</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1046</v>
      </c>
      <c r="G314" s="76"/>
      <c r="H314" s="79" t="s">
        <v>1047</v>
      </c>
      <c r="I314" s="99" t="s">
        <v>581</v>
      </c>
      <c r="J314" s="99"/>
      <c r="K314" s="100">
        <v>8.0000000000000002E-3</v>
      </c>
      <c r="L314" s="100">
        <v>8.0000000000000002E-3</v>
      </c>
      <c r="M314" s="100">
        <v>8.0000000000000002E-3</v>
      </c>
      <c r="N314" s="100">
        <v>8.0000000000000002E-3</v>
      </c>
      <c r="O314" s="100">
        <v>8.0000000000000002E-3</v>
      </c>
      <c r="P314" s="100">
        <v>8.0000000000000002E-3</v>
      </c>
      <c r="Q314" s="79"/>
      <c r="R314" s="79" t="s">
        <v>592</v>
      </c>
      <c r="S314" s="79" t="s">
        <v>592</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x14ac:dyDescent="0.25">
      <c r="A315" s="48"/>
      <c r="B315" s="57"/>
      <c r="C315" s="50">
        <f t="shared" si="57"/>
        <v>3</v>
      </c>
      <c r="D315" s="76"/>
      <c r="E315" s="73"/>
      <c r="F315" s="73" t="s">
        <v>1048</v>
      </c>
      <c r="G315" s="76"/>
      <c r="H315" s="79" t="s">
        <v>1049</v>
      </c>
      <c r="I315" s="99" t="s">
        <v>581</v>
      </c>
      <c r="J315" s="99"/>
      <c r="K315" s="100">
        <v>0.115</v>
      </c>
      <c r="L315" s="100">
        <v>0.115</v>
      </c>
      <c r="M315" s="100">
        <v>0.115</v>
      </c>
      <c r="N315" s="100">
        <v>0.115</v>
      </c>
      <c r="O315" s="100">
        <v>0.115</v>
      </c>
      <c r="P315" s="100">
        <v>0.115</v>
      </c>
      <c r="Q315" s="79"/>
      <c r="R315" s="79" t="s">
        <v>592</v>
      </c>
      <c r="S315" s="79" t="s">
        <v>592</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outlineLevel="3" x14ac:dyDescent="0.25">
      <c r="A316" s="48"/>
      <c r="B316" s="57"/>
      <c r="C316" s="50">
        <f>INT($C$29)+3</f>
        <v>4</v>
      </c>
      <c r="D316" s="76"/>
      <c r="E316" s="73"/>
      <c r="F316" s="73" t="s">
        <v>1050</v>
      </c>
      <c r="G316" s="76"/>
      <c r="H316" s="79" t="s">
        <v>636</v>
      </c>
      <c r="I316" s="99" t="s">
        <v>581</v>
      </c>
      <c r="J316" s="99"/>
      <c r="K316" s="79"/>
      <c r="L316" s="79"/>
      <c r="M316" s="79"/>
      <c r="N316" s="79"/>
      <c r="O316" s="79"/>
      <c r="P316" s="79"/>
      <c r="Q316" s="79"/>
      <c r="R316" s="79" t="s">
        <v>592</v>
      </c>
      <c r="S316" s="79" t="s">
        <v>592</v>
      </c>
      <c r="T316" s="79"/>
      <c r="U316" s="79"/>
      <c r="V316" s="79"/>
      <c r="W316" s="79"/>
      <c r="X316" s="79"/>
      <c r="Y316" s="79"/>
      <c r="Z316" s="79"/>
      <c r="AA316" s="79"/>
      <c r="AB316" s="79"/>
      <c r="AC316" s="79"/>
      <c r="AD316" s="79"/>
      <c r="AE316" s="79"/>
      <c r="AF316" s="79">
        <v>1</v>
      </c>
      <c r="AG316" s="79">
        <v>1</v>
      </c>
      <c r="AH316" s="76"/>
      <c r="AI316" s="60"/>
      <c r="AJ316" s="48"/>
      <c r="AK316" s="48"/>
      <c r="AL316" s="48"/>
    </row>
    <row r="317" spans="1:38" outlineLevel="3" x14ac:dyDescent="0.25">
      <c r="A317" s="48"/>
      <c r="B317" s="57"/>
      <c r="C317" s="50">
        <f>INT($C$29)+3</f>
        <v>4</v>
      </c>
      <c r="D317" s="76"/>
      <c r="E317" s="73"/>
      <c r="F317" s="73" t="s">
        <v>1051</v>
      </c>
      <c r="G317" s="76"/>
      <c r="H317" s="79" t="s">
        <v>636</v>
      </c>
      <c r="I317" s="99" t="s">
        <v>581</v>
      </c>
      <c r="J317" s="99"/>
      <c r="K317" s="79"/>
      <c r="L317" s="79"/>
      <c r="M317" s="79"/>
      <c r="N317" s="79"/>
      <c r="O317" s="79"/>
      <c r="P317" s="79"/>
      <c r="Q317" s="79"/>
      <c r="R317" s="79" t="s">
        <v>592</v>
      </c>
      <c r="S317" s="79" t="s">
        <v>592</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1052</v>
      </c>
      <c r="G318" s="76"/>
      <c r="H318" s="79" t="s">
        <v>1053</v>
      </c>
      <c r="I318" s="99" t="s">
        <v>581</v>
      </c>
      <c r="J318" s="99"/>
      <c r="K318" s="100">
        <v>1.0900000000000001</v>
      </c>
      <c r="L318" s="100">
        <v>1.0900000000000001</v>
      </c>
      <c r="M318" s="100">
        <v>1.0900000000000001</v>
      </c>
      <c r="N318" s="100">
        <v>1.0900000000000001</v>
      </c>
      <c r="O318" s="100">
        <v>1.0900000000000001</v>
      </c>
      <c r="P318" s="100">
        <v>1.0900000000000001</v>
      </c>
      <c r="Q318" s="79"/>
      <c r="R318" s="79" t="s">
        <v>592</v>
      </c>
      <c r="S318" s="79" t="s">
        <v>592</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1054</v>
      </c>
      <c r="G319" s="76"/>
      <c r="H319" s="79" t="s">
        <v>1055</v>
      </c>
      <c r="I319" s="99" t="s">
        <v>581</v>
      </c>
      <c r="J319" s="99"/>
      <c r="K319" s="100">
        <v>0.21</v>
      </c>
      <c r="L319" s="100">
        <v>0.21</v>
      </c>
      <c r="M319" s="100">
        <v>0.21</v>
      </c>
      <c r="N319" s="100">
        <v>0.21</v>
      </c>
      <c r="O319" s="100">
        <v>0.21</v>
      </c>
      <c r="P319" s="100">
        <v>0.21</v>
      </c>
      <c r="Q319" s="79"/>
      <c r="R319" s="79" t="s">
        <v>1056</v>
      </c>
      <c r="S319" s="79" t="s">
        <v>1057</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1058</v>
      </c>
      <c r="G320" s="76"/>
      <c r="H320" s="79" t="s">
        <v>1059</v>
      </c>
      <c r="I320" s="99" t="s">
        <v>581</v>
      </c>
      <c r="J320" s="99"/>
      <c r="K320" s="100">
        <v>0.9</v>
      </c>
      <c r="L320" s="100">
        <v>0.9</v>
      </c>
      <c r="M320" s="100">
        <v>0.9</v>
      </c>
      <c r="N320" s="100">
        <v>0.9</v>
      </c>
      <c r="O320" s="100">
        <v>0.9</v>
      </c>
      <c r="P320" s="100">
        <v>0.9</v>
      </c>
      <c r="Q320" s="79"/>
      <c r="R320" s="79" t="s">
        <v>1060</v>
      </c>
      <c r="S320" s="79" t="s">
        <v>1061</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1062</v>
      </c>
      <c r="G321" s="76"/>
      <c r="H321" s="79" t="s">
        <v>1063</v>
      </c>
      <c r="I321" s="99" t="s">
        <v>2411</v>
      </c>
      <c r="J321" s="99"/>
      <c r="K321" s="100">
        <v>23.8</v>
      </c>
      <c r="L321" s="100">
        <v>23.8</v>
      </c>
      <c r="M321" s="100">
        <v>23.8</v>
      </c>
      <c r="N321" s="100">
        <v>23.8</v>
      </c>
      <c r="O321" s="100">
        <v>23.8</v>
      </c>
      <c r="P321" s="100">
        <v>23.8</v>
      </c>
      <c r="Q321" s="79"/>
      <c r="R321" s="79" t="s">
        <v>2412</v>
      </c>
      <c r="S321" s="79" t="s">
        <v>2412</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1064</v>
      </c>
      <c r="G322" s="76"/>
      <c r="H322" s="79" t="s">
        <v>1065</v>
      </c>
      <c r="I322" s="99" t="s">
        <v>2411</v>
      </c>
      <c r="J322" s="99"/>
      <c r="K322" s="100">
        <v>39.6</v>
      </c>
      <c r="L322" s="100">
        <v>39.6</v>
      </c>
      <c r="M322" s="100">
        <v>39.6</v>
      </c>
      <c r="N322" s="100">
        <v>39.6</v>
      </c>
      <c r="O322" s="100">
        <v>39.6</v>
      </c>
      <c r="P322" s="100">
        <v>39.6</v>
      </c>
      <c r="Q322" s="79"/>
      <c r="R322" s="79" t="s">
        <v>2412</v>
      </c>
      <c r="S322" s="79" t="s">
        <v>2412</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1066</v>
      </c>
      <c r="G323" s="76"/>
      <c r="H323" s="262" t="s">
        <v>1067</v>
      </c>
      <c r="I323" s="99"/>
      <c r="J323" s="99" t="s">
        <v>599</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outlineLevel="3" x14ac:dyDescent="0.25">
      <c r="A324" s="48"/>
      <c r="B324" s="57"/>
      <c r="C324" s="50">
        <f>INT($C$29)+3</f>
        <v>4</v>
      </c>
      <c r="D324" s="76"/>
      <c r="E324" s="73" t="s">
        <v>1068</v>
      </c>
      <c r="F324" s="73" t="s">
        <v>1069</v>
      </c>
      <c r="G324" s="76"/>
      <c r="H324" s="79" t="s">
        <v>574</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1070</v>
      </c>
      <c r="G325" s="76"/>
      <c r="H325" s="79" t="s">
        <v>2557</v>
      </c>
      <c r="I325" s="99" t="s">
        <v>675</v>
      </c>
      <c r="J325" s="99"/>
      <c r="K325" s="100">
        <v>1.84E-2</v>
      </c>
      <c r="L325" s="100">
        <v>1.84E-2</v>
      </c>
      <c r="M325" s="100">
        <v>1.84E-2</v>
      </c>
      <c r="N325" s="100">
        <v>1.84E-2</v>
      </c>
      <c r="O325" s="100">
        <v>1.84E-2</v>
      </c>
      <c r="P325" s="100">
        <v>1.84E-2</v>
      </c>
      <c r="Q325" s="79"/>
      <c r="R325" s="79" t="s">
        <v>1071</v>
      </c>
      <c r="S325" s="79" t="s">
        <v>1071</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1072</v>
      </c>
      <c r="G326" s="76"/>
      <c r="H326" s="79" t="s">
        <v>2561</v>
      </c>
      <c r="I326" s="99" t="s">
        <v>581</v>
      </c>
      <c r="J326" s="99"/>
      <c r="K326" s="100">
        <v>13</v>
      </c>
      <c r="L326" s="100">
        <v>13</v>
      </c>
      <c r="M326" s="100">
        <v>13</v>
      </c>
      <c r="N326" s="100">
        <v>13</v>
      </c>
      <c r="O326" s="100">
        <v>13</v>
      </c>
      <c r="P326" s="100">
        <v>13</v>
      </c>
      <c r="Q326" s="79"/>
      <c r="R326" s="79" t="s">
        <v>1071</v>
      </c>
      <c r="S326" s="79" t="s">
        <v>1071</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1073</v>
      </c>
      <c r="G327" s="76"/>
      <c r="H327" s="79" t="s">
        <v>2558</v>
      </c>
      <c r="I327" s="99" t="s">
        <v>707</v>
      </c>
      <c r="J327" s="99"/>
      <c r="K327" s="100">
        <v>7.52</v>
      </c>
      <c r="L327" s="100">
        <v>7.52</v>
      </c>
      <c r="M327" s="100">
        <v>7.52</v>
      </c>
      <c r="N327" s="100">
        <v>7.52</v>
      </c>
      <c r="O327" s="100">
        <v>7.52</v>
      </c>
      <c r="P327" s="100">
        <v>7.52</v>
      </c>
      <c r="Q327" s="79"/>
      <c r="R327" s="79" t="s">
        <v>1071</v>
      </c>
      <c r="S327" s="79" t="s">
        <v>1071</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1074</v>
      </c>
      <c r="G328" s="76"/>
      <c r="H328" s="79" t="s">
        <v>2559</v>
      </c>
      <c r="I328" s="99" t="s">
        <v>581</v>
      </c>
      <c r="J328" s="99"/>
      <c r="K328" s="100">
        <v>23.7</v>
      </c>
      <c r="L328" s="100">
        <v>23.7</v>
      </c>
      <c r="M328" s="100">
        <v>23.7</v>
      </c>
      <c r="N328" s="100">
        <v>23.7</v>
      </c>
      <c r="O328" s="100">
        <v>23.7</v>
      </c>
      <c r="P328" s="100">
        <v>23.7</v>
      </c>
      <c r="Q328" s="79"/>
      <c r="R328" s="79" t="s">
        <v>1071</v>
      </c>
      <c r="S328" s="79" t="s">
        <v>1071</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1075</v>
      </c>
      <c r="G329" s="76"/>
      <c r="H329" s="79" t="s">
        <v>2560</v>
      </c>
      <c r="I329" s="99" t="s">
        <v>707</v>
      </c>
      <c r="J329" s="99"/>
      <c r="K329" s="100">
        <v>3.36</v>
      </c>
      <c r="L329" s="100">
        <v>3.36</v>
      </c>
      <c r="M329" s="100">
        <v>3.36</v>
      </c>
      <c r="N329" s="100">
        <v>3.36</v>
      </c>
      <c r="O329" s="100">
        <v>3.36</v>
      </c>
      <c r="P329" s="100">
        <v>3.36</v>
      </c>
      <c r="Q329" s="79"/>
      <c r="R329" s="79" t="s">
        <v>1071</v>
      </c>
      <c r="S329" s="79" t="s">
        <v>1071</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1076</v>
      </c>
      <c r="I330" s="99"/>
      <c r="J330" s="99" t="s">
        <v>599</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outlineLevel="3" x14ac:dyDescent="0.25">
      <c r="A331" s="48"/>
      <c r="B331" s="57"/>
      <c r="C331" s="50">
        <f>INT($C$29)+2</f>
        <v>3</v>
      </c>
      <c r="D331" s="76"/>
      <c r="E331" s="73" t="s">
        <v>1077</v>
      </c>
      <c r="F331" s="73" t="s">
        <v>1078</v>
      </c>
      <c r="G331" s="76"/>
      <c r="H331" s="79" t="s">
        <v>574</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4" x14ac:dyDescent="0.25">
      <c r="A332" s="48"/>
      <c r="B332" s="57"/>
      <c r="C332" s="50">
        <f>INT($C$29)+3</f>
        <v>4</v>
      </c>
      <c r="D332" s="76"/>
      <c r="E332" s="73"/>
      <c r="F332" s="73" t="s">
        <v>1079</v>
      </c>
      <c r="G332" s="76"/>
      <c r="H332" s="79" t="s">
        <v>2565</v>
      </c>
      <c r="I332" s="99" t="s">
        <v>581</v>
      </c>
      <c r="J332" s="99"/>
      <c r="K332" s="100">
        <v>0.2195</v>
      </c>
      <c r="L332" s="100">
        <v>0.3715</v>
      </c>
      <c r="M332" s="279">
        <f>M$813</f>
        <v>0.375</v>
      </c>
      <c r="N332" s="279">
        <f t="shared" ref="N332:P332" si="61">N$813</f>
        <v>0.375</v>
      </c>
      <c r="O332" s="279">
        <f t="shared" si="61"/>
        <v>0.375</v>
      </c>
      <c r="P332" s="279">
        <f t="shared" si="61"/>
        <v>0.5</v>
      </c>
      <c r="Q332" s="79"/>
      <c r="R332" s="100" t="s">
        <v>2568</v>
      </c>
      <c r="S332" s="79"/>
      <c r="T332" s="79"/>
      <c r="U332" s="269">
        <f t="shared" ref="U332:AB332" si="62">INDEX($K332:$Q332,1,U$43)</f>
        <v>0.2195</v>
      </c>
      <c r="V332" s="269">
        <f t="shared" si="62"/>
        <v>0.2195</v>
      </c>
      <c r="W332" s="269">
        <f t="shared" si="62"/>
        <v>0.2195</v>
      </c>
      <c r="X332" s="269">
        <f t="shared" si="62"/>
        <v>0.3715</v>
      </c>
      <c r="Y332" s="269">
        <f t="shared" si="62"/>
        <v>0.3715</v>
      </c>
      <c r="Z332" s="269">
        <f t="shared" si="62"/>
        <v>0.3715</v>
      </c>
      <c r="AA332" s="269">
        <f t="shared" si="62"/>
        <v>0.3715</v>
      </c>
      <c r="AB332" s="269">
        <f t="shared" si="62"/>
        <v>0.3715</v>
      </c>
      <c r="AC332" s="79"/>
      <c r="AD332" s="79"/>
      <c r="AE332" s="79"/>
      <c r="AF332" s="79">
        <v>1</v>
      </c>
      <c r="AG332" s="79">
        <v>1</v>
      </c>
      <c r="AH332" s="76"/>
      <c r="AI332" s="60"/>
      <c r="AJ332" s="48"/>
      <c r="AK332" s="48"/>
      <c r="AL332" s="48"/>
    </row>
    <row r="333" spans="1:38" outlineLevel="4" x14ac:dyDescent="0.25">
      <c r="A333" s="48"/>
      <c r="B333" s="57"/>
      <c r="C333" s="50">
        <f>INT($C$29)+3</f>
        <v>4</v>
      </c>
      <c r="D333" s="76"/>
      <c r="E333" s="73"/>
      <c r="F333" s="73" t="s">
        <v>1080</v>
      </c>
      <c r="G333" s="76"/>
      <c r="H333" s="79" t="s">
        <v>1081</v>
      </c>
      <c r="I333" s="99" t="s">
        <v>581</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outlineLevel="4" x14ac:dyDescent="0.25">
      <c r="A334" s="48"/>
      <c r="B334" s="57"/>
      <c r="C334" s="50">
        <f>INT($C$29)+3</f>
        <v>4</v>
      </c>
      <c r="D334" s="76"/>
      <c r="E334" s="73"/>
      <c r="F334" s="73" t="s">
        <v>1082</v>
      </c>
      <c r="G334" s="76"/>
      <c r="H334" s="79" t="s">
        <v>1083</v>
      </c>
      <c r="I334" s="99" t="s">
        <v>581</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3">INT($C$29)+2</f>
        <v>3</v>
      </c>
      <c r="D335" s="76"/>
      <c r="E335" s="73"/>
      <c r="F335" s="73" t="s">
        <v>1084</v>
      </c>
      <c r="G335" s="76"/>
      <c r="H335" s="79" t="s">
        <v>1085</v>
      </c>
      <c r="I335" s="99" t="s">
        <v>611</v>
      </c>
      <c r="J335" s="99"/>
      <c r="K335" s="100">
        <v>17</v>
      </c>
      <c r="L335" s="100">
        <v>17</v>
      </c>
      <c r="M335" s="100">
        <v>21</v>
      </c>
      <c r="N335" s="100">
        <v>21</v>
      </c>
      <c r="O335" s="100">
        <v>21</v>
      </c>
      <c r="P335" s="100">
        <v>21</v>
      </c>
      <c r="Q335" s="79"/>
      <c r="R335" s="79"/>
      <c r="S335" s="79"/>
      <c r="T335" s="79"/>
      <c r="U335" s="269">
        <f t="shared" ref="U335:AB335" si="64">INDEX($K335:$Q335,1,U$43)</f>
        <v>17</v>
      </c>
      <c r="V335" s="269">
        <f t="shared" si="64"/>
        <v>17</v>
      </c>
      <c r="W335" s="269">
        <f t="shared" si="64"/>
        <v>17</v>
      </c>
      <c r="X335" s="269">
        <f t="shared" si="64"/>
        <v>17</v>
      </c>
      <c r="Y335" s="269">
        <f t="shared" si="64"/>
        <v>17</v>
      </c>
      <c r="Z335" s="269">
        <f t="shared" si="64"/>
        <v>17</v>
      </c>
      <c r="AA335" s="269">
        <f t="shared" si="64"/>
        <v>17</v>
      </c>
      <c r="AB335" s="269">
        <f t="shared" si="64"/>
        <v>17</v>
      </c>
      <c r="AC335" s="79"/>
      <c r="AD335" s="79"/>
      <c r="AE335" s="79"/>
      <c r="AF335" s="79">
        <v>1</v>
      </c>
      <c r="AG335" s="79">
        <v>1</v>
      </c>
      <c r="AH335" s="76"/>
      <c r="AI335" s="60"/>
      <c r="AJ335" s="48"/>
      <c r="AK335" s="48"/>
      <c r="AL335" s="48"/>
    </row>
    <row r="336" spans="1:38" outlineLevel="2" x14ac:dyDescent="0.25">
      <c r="A336" s="48"/>
      <c r="B336" s="57"/>
      <c r="C336" s="50">
        <f t="shared" si="63"/>
        <v>3</v>
      </c>
      <c r="D336" s="76"/>
      <c r="E336" s="73"/>
      <c r="F336" s="73" t="s">
        <v>1086</v>
      </c>
      <c r="G336" s="76"/>
      <c r="H336" s="79" t="s">
        <v>1087</v>
      </c>
      <c r="I336" s="99" t="s">
        <v>654</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1088</v>
      </c>
      <c r="G337" s="76"/>
      <c r="H337" s="262" t="s">
        <v>1089</v>
      </c>
      <c r="I337" s="99"/>
      <c r="J337" s="99" t="s">
        <v>599</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outlineLevel="3" x14ac:dyDescent="0.25">
      <c r="A338" s="48"/>
      <c r="B338" s="57"/>
      <c r="C338" s="50">
        <f>INT($C$29)+3</f>
        <v>4</v>
      </c>
      <c r="D338" s="76"/>
      <c r="E338" s="73" t="s">
        <v>1090</v>
      </c>
      <c r="F338" s="73" t="s">
        <v>1091</v>
      </c>
      <c r="G338" s="76"/>
      <c r="H338" s="79" t="s">
        <v>574</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3"/>
        <v>3</v>
      </c>
      <c r="D339" s="76"/>
      <c r="E339" s="73"/>
      <c r="F339" s="73" t="s">
        <v>1092</v>
      </c>
      <c r="G339" s="76"/>
      <c r="H339" s="79" t="s">
        <v>1093</v>
      </c>
      <c r="I339" s="99" t="s">
        <v>2406</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2424</v>
      </c>
      <c r="S339" s="79" t="s">
        <v>630</v>
      </c>
      <c r="T339" s="79"/>
      <c r="U339" s="269">
        <f t="shared" ref="U339:AB341" si="65">INDEX($K339:$Q339,1,U$43)</f>
        <v>8.219178082191781E-5</v>
      </c>
      <c r="V339" s="269">
        <f t="shared" si="65"/>
        <v>8.219178082191781E-5</v>
      </c>
      <c r="W339" s="269">
        <f t="shared" si="65"/>
        <v>8.219178082191781E-5</v>
      </c>
      <c r="X339" s="269">
        <f t="shared" si="65"/>
        <v>8.219178082191781E-5</v>
      </c>
      <c r="Y339" s="269">
        <f t="shared" si="65"/>
        <v>8.219178082191781E-5</v>
      </c>
      <c r="Z339" s="269">
        <f t="shared" si="65"/>
        <v>8.219178082191781E-5</v>
      </c>
      <c r="AA339" s="269">
        <f t="shared" si="65"/>
        <v>8.219178082191781E-5</v>
      </c>
      <c r="AB339" s="269">
        <f t="shared" si="65"/>
        <v>8.219178082191781E-5</v>
      </c>
      <c r="AC339" s="79"/>
      <c r="AD339" s="79"/>
      <c r="AE339" s="79"/>
      <c r="AF339" s="100">
        <v>1</v>
      </c>
      <c r="AG339" s="100">
        <v>1</v>
      </c>
      <c r="AH339" s="76"/>
      <c r="AI339" s="60"/>
      <c r="AJ339" s="48"/>
      <c r="AK339" s="48"/>
      <c r="AL339" s="48"/>
    </row>
    <row r="340" spans="1:38" outlineLevel="2" x14ac:dyDescent="0.25">
      <c r="A340" s="48"/>
      <c r="B340" s="57"/>
      <c r="C340" s="50">
        <f t="shared" si="63"/>
        <v>3</v>
      </c>
      <c r="D340" s="76"/>
      <c r="E340" s="73"/>
      <c r="F340" s="73" t="s">
        <v>1094</v>
      </c>
      <c r="G340" s="76"/>
      <c r="H340" s="277" t="s">
        <v>1095</v>
      </c>
      <c r="I340" s="99" t="s">
        <v>581</v>
      </c>
      <c r="J340" s="99"/>
      <c r="K340" s="100">
        <v>0.3</v>
      </c>
      <c r="L340" s="100">
        <v>0.3</v>
      </c>
      <c r="M340" s="100">
        <v>0.3</v>
      </c>
      <c r="N340" s="100">
        <v>0.3</v>
      </c>
      <c r="O340" s="100">
        <v>0.3</v>
      </c>
      <c r="P340" s="100">
        <v>0.3</v>
      </c>
      <c r="Q340" s="79"/>
      <c r="R340" s="79" t="s">
        <v>630</v>
      </c>
      <c r="S340" s="79" t="s">
        <v>630</v>
      </c>
      <c r="T340" s="79"/>
      <c r="U340" s="269">
        <f t="shared" si="65"/>
        <v>0.3</v>
      </c>
      <c r="V340" s="269">
        <f t="shared" si="65"/>
        <v>0.3</v>
      </c>
      <c r="W340" s="269">
        <f t="shared" si="65"/>
        <v>0.3</v>
      </c>
      <c r="X340" s="269">
        <f t="shared" si="65"/>
        <v>0.3</v>
      </c>
      <c r="Y340" s="269">
        <f t="shared" si="65"/>
        <v>0.3</v>
      </c>
      <c r="Z340" s="269">
        <f t="shared" si="65"/>
        <v>0.3</v>
      </c>
      <c r="AA340" s="269">
        <f t="shared" si="65"/>
        <v>0.3</v>
      </c>
      <c r="AB340" s="269">
        <f t="shared" si="65"/>
        <v>0.3</v>
      </c>
      <c r="AC340" s="79"/>
      <c r="AD340" s="79"/>
      <c r="AE340" s="79"/>
      <c r="AF340" s="100">
        <v>1</v>
      </c>
      <c r="AG340" s="100">
        <v>1</v>
      </c>
      <c r="AH340" s="76"/>
      <c r="AI340" s="60"/>
      <c r="AJ340" s="48"/>
      <c r="AK340" s="48"/>
      <c r="AL340" s="48"/>
    </row>
    <row r="341" spans="1:38" outlineLevel="2" x14ac:dyDescent="0.25">
      <c r="A341" s="48"/>
      <c r="B341" s="57"/>
      <c r="C341" s="50">
        <f t="shared" si="63"/>
        <v>3</v>
      </c>
      <c r="D341" s="76"/>
      <c r="E341" s="73"/>
      <c r="F341" s="73" t="s">
        <v>1096</v>
      </c>
      <c r="G341" s="76"/>
      <c r="H341" s="79" t="s">
        <v>1097</v>
      </c>
      <c r="I341" s="99" t="s">
        <v>581</v>
      </c>
      <c r="J341" s="99"/>
      <c r="K341" s="100">
        <v>0.6</v>
      </c>
      <c r="L341" s="100">
        <v>0.6</v>
      </c>
      <c r="M341" s="100">
        <v>0.6</v>
      </c>
      <c r="N341" s="100">
        <v>0.6</v>
      </c>
      <c r="O341" s="100">
        <v>0.6</v>
      </c>
      <c r="P341" s="100">
        <v>0.6</v>
      </c>
      <c r="Q341" s="79"/>
      <c r="R341" s="79" t="s">
        <v>630</v>
      </c>
      <c r="S341" s="79" t="s">
        <v>630</v>
      </c>
      <c r="T341" s="79"/>
      <c r="U341" s="269">
        <f t="shared" si="65"/>
        <v>0.6</v>
      </c>
      <c r="V341" s="269">
        <f t="shared" si="65"/>
        <v>0.6</v>
      </c>
      <c r="W341" s="269">
        <f t="shared" si="65"/>
        <v>0.6</v>
      </c>
      <c r="X341" s="269">
        <f t="shared" si="65"/>
        <v>0.6</v>
      </c>
      <c r="Y341" s="269">
        <f t="shared" si="65"/>
        <v>0.6</v>
      </c>
      <c r="Z341" s="269">
        <f t="shared" si="65"/>
        <v>0.6</v>
      </c>
      <c r="AA341" s="269">
        <f t="shared" si="65"/>
        <v>0.6</v>
      </c>
      <c r="AB341" s="269">
        <f t="shared" si="65"/>
        <v>0.6</v>
      </c>
      <c r="AC341" s="79"/>
      <c r="AD341" s="79"/>
      <c r="AE341" s="79"/>
      <c r="AF341" s="100">
        <v>1</v>
      </c>
      <c r="AG341" s="100">
        <v>1</v>
      </c>
      <c r="AH341" s="76"/>
      <c r="AI341" s="60"/>
      <c r="AJ341" s="48"/>
      <c r="AK341" s="48"/>
      <c r="AL341" s="48"/>
    </row>
    <row r="342" spans="1:38" outlineLevel="3" x14ac:dyDescent="0.25">
      <c r="A342" s="48"/>
      <c r="B342" s="57"/>
      <c r="C342" s="50">
        <f>INT($C$29)+3</f>
        <v>4</v>
      </c>
      <c r="D342" s="76"/>
      <c r="E342" s="73"/>
      <c r="F342" s="73" t="s">
        <v>1098</v>
      </c>
      <c r="G342" s="76"/>
      <c r="H342" s="79" t="s">
        <v>1099</v>
      </c>
      <c r="I342" s="99" t="s">
        <v>581</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outlineLevel="3" x14ac:dyDescent="0.25">
      <c r="A343" s="48"/>
      <c r="B343" s="57"/>
      <c r="C343" s="50">
        <f>INT($C$29)+3</f>
        <v>4</v>
      </c>
      <c r="D343" s="76"/>
      <c r="E343" s="73"/>
      <c r="F343" s="73" t="s">
        <v>1100</v>
      </c>
      <c r="G343" s="76"/>
      <c r="H343" s="79" t="s">
        <v>1101</v>
      </c>
      <c r="I343" s="99" t="s">
        <v>581</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outlineLevel="3" x14ac:dyDescent="0.25">
      <c r="A344" s="48"/>
      <c r="B344" s="57"/>
      <c r="C344" s="50">
        <f>INT($C$29)+2</f>
        <v>3</v>
      </c>
      <c r="D344" s="76"/>
      <c r="E344" s="73"/>
      <c r="F344" s="73" t="s">
        <v>1102</v>
      </c>
      <c r="G344" s="76"/>
      <c r="H344" s="79" t="s">
        <v>1103</v>
      </c>
      <c r="I344" s="99" t="s">
        <v>581</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outlineLevel="3" x14ac:dyDescent="0.25">
      <c r="A345" s="48"/>
      <c r="B345" s="57"/>
      <c r="C345" s="50">
        <f>INT($C$29)+2</f>
        <v>3</v>
      </c>
      <c r="D345" s="76"/>
      <c r="E345" s="73"/>
      <c r="F345" s="73" t="s">
        <v>1104</v>
      </c>
      <c r="G345" s="76"/>
      <c r="H345" s="79" t="s">
        <v>1105</v>
      </c>
      <c r="I345" s="99" t="s">
        <v>581</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1106</v>
      </c>
      <c r="G346" s="76"/>
      <c r="H346" s="79" t="s">
        <v>1107</v>
      </c>
      <c r="I346" s="99" t="s">
        <v>581</v>
      </c>
      <c r="J346" s="99"/>
      <c r="K346" s="79"/>
      <c r="L346" s="79"/>
      <c r="M346" s="100">
        <v>-40</v>
      </c>
      <c r="N346" s="100">
        <v>-40</v>
      </c>
      <c r="O346" s="100">
        <v>-40</v>
      </c>
      <c r="P346" s="100">
        <v>-40</v>
      </c>
      <c r="Q346" s="79"/>
      <c r="R346" s="79"/>
      <c r="S346" s="79" t="s">
        <v>639</v>
      </c>
      <c r="T346" s="79"/>
      <c r="U346" s="100">
        <v>-9.9499999999999993</v>
      </c>
      <c r="V346" s="100">
        <v>-9.9499999999999993</v>
      </c>
      <c r="W346" s="100">
        <v>-9.9499999999999993</v>
      </c>
      <c r="X346" s="100">
        <v>-8.9</v>
      </c>
      <c r="Y346" s="100">
        <v>-8.9</v>
      </c>
      <c r="Z346" s="100">
        <v>-8.9</v>
      </c>
      <c r="AA346" s="100">
        <v>-8.9</v>
      </c>
      <c r="AB346" s="100">
        <v>-8.9</v>
      </c>
      <c r="AC346" s="79"/>
      <c r="AD346" s="100" t="s">
        <v>1108</v>
      </c>
      <c r="AE346" s="79"/>
      <c r="AF346" s="100">
        <v>1</v>
      </c>
      <c r="AG346" s="100">
        <v>1</v>
      </c>
      <c r="AH346" s="76"/>
      <c r="AI346" s="60"/>
      <c r="AJ346" s="48"/>
      <c r="AK346" s="48"/>
      <c r="AL346" s="48"/>
    </row>
    <row r="347" spans="1:38" outlineLevel="2" x14ac:dyDescent="0.25">
      <c r="A347" s="48"/>
      <c r="B347" s="57"/>
      <c r="C347" s="50">
        <f>INT($C$29)+2</f>
        <v>3</v>
      </c>
      <c r="D347" s="76"/>
      <c r="E347" s="73"/>
      <c r="F347" s="73" t="s">
        <v>1109</v>
      </c>
      <c r="G347" s="76"/>
      <c r="H347" s="79" t="s">
        <v>1110</v>
      </c>
      <c r="I347" s="99" t="s">
        <v>581</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1108</v>
      </c>
      <c r="AE347" s="79"/>
      <c r="AF347" s="100">
        <v>1</v>
      </c>
      <c r="AG347" s="100">
        <v>1</v>
      </c>
      <c r="AH347" s="76"/>
      <c r="AI347" s="60"/>
      <c r="AJ347" s="48"/>
      <c r="AK347" s="48"/>
      <c r="AL347" s="48"/>
    </row>
    <row r="348" spans="1:38" outlineLevel="2" x14ac:dyDescent="0.25">
      <c r="A348" s="48"/>
      <c r="B348" s="57"/>
      <c r="C348" s="50">
        <f>INT($C$29)+2</f>
        <v>3</v>
      </c>
      <c r="D348" s="76"/>
      <c r="E348" s="73"/>
      <c r="F348" s="73" t="s">
        <v>1111</v>
      </c>
      <c r="G348" s="76"/>
      <c r="H348" s="79" t="s">
        <v>1112</v>
      </c>
      <c r="I348" s="99" t="s">
        <v>581</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1108</v>
      </c>
      <c r="AE348" s="79"/>
      <c r="AF348" s="100">
        <v>1</v>
      </c>
      <c r="AG348" s="100">
        <v>1</v>
      </c>
      <c r="AH348" s="76"/>
      <c r="AI348" s="60"/>
      <c r="AJ348" s="48"/>
      <c r="AK348" s="48"/>
      <c r="AL348" s="48"/>
    </row>
    <row r="349" spans="1:38" outlineLevel="3" x14ac:dyDescent="0.25">
      <c r="A349" s="48"/>
      <c r="B349" s="57"/>
      <c r="C349" s="50">
        <f>INT($C$29)+3</f>
        <v>4</v>
      </c>
      <c r="D349" s="76"/>
      <c r="E349" s="73"/>
      <c r="F349" s="73" t="s">
        <v>1113</v>
      </c>
      <c r="G349" s="76"/>
      <c r="H349" s="79" t="s">
        <v>1114</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6">INT($C$29)+2</f>
        <v>3</v>
      </c>
      <c r="D350" s="76"/>
      <c r="E350" s="73"/>
      <c r="F350" s="73" t="s">
        <v>1115</v>
      </c>
      <c r="G350" s="76"/>
      <c r="H350" s="79" t="s">
        <v>1116</v>
      </c>
      <c r="I350" s="99" t="s">
        <v>581</v>
      </c>
      <c r="J350" s="99"/>
      <c r="K350" s="100">
        <v>0.1</v>
      </c>
      <c r="L350" s="100">
        <v>0.1</v>
      </c>
      <c r="M350" s="100">
        <v>0.1</v>
      </c>
      <c r="N350" s="100">
        <v>0.1</v>
      </c>
      <c r="O350" s="100">
        <v>0.1</v>
      </c>
      <c r="P350" s="100">
        <v>0.1</v>
      </c>
      <c r="Q350" s="79"/>
      <c r="R350" s="79" t="s">
        <v>1117</v>
      </c>
      <c r="S350" s="79"/>
      <c r="T350" s="79"/>
      <c r="U350" s="269">
        <f t="shared" ref="U350:AB350" si="67">INDEX($K350:$Q350,1,U$43)</f>
        <v>0.1</v>
      </c>
      <c r="V350" s="269">
        <f t="shared" si="67"/>
        <v>0.1</v>
      </c>
      <c r="W350" s="269">
        <f t="shared" si="67"/>
        <v>0.1</v>
      </c>
      <c r="X350" s="269">
        <f t="shared" si="67"/>
        <v>0.1</v>
      </c>
      <c r="Y350" s="269">
        <f t="shared" si="67"/>
        <v>0.1</v>
      </c>
      <c r="Z350" s="269">
        <f t="shared" si="67"/>
        <v>0.1</v>
      </c>
      <c r="AA350" s="269">
        <f t="shared" si="67"/>
        <v>0.1</v>
      </c>
      <c r="AB350" s="269">
        <f t="shared" si="67"/>
        <v>0.1</v>
      </c>
      <c r="AC350" s="79"/>
      <c r="AD350" s="79"/>
      <c r="AE350" s="79"/>
      <c r="AF350" s="100">
        <v>1</v>
      </c>
      <c r="AG350" s="100">
        <v>1</v>
      </c>
      <c r="AH350" s="76"/>
      <c r="AI350" s="60"/>
      <c r="AJ350" s="48"/>
      <c r="AK350" s="48"/>
      <c r="AL350" s="48"/>
    </row>
    <row r="351" spans="1:38" outlineLevel="2" x14ac:dyDescent="0.25">
      <c r="A351" s="48"/>
      <c r="B351" s="57"/>
      <c r="C351" s="50">
        <f t="shared" si="66"/>
        <v>3</v>
      </c>
      <c r="D351" s="76"/>
      <c r="E351" s="73"/>
      <c r="F351" s="73" t="s">
        <v>1118</v>
      </c>
      <c r="G351" s="76"/>
      <c r="H351" s="278" t="s">
        <v>1119</v>
      </c>
      <c r="I351" s="99" t="s">
        <v>581</v>
      </c>
      <c r="J351" s="99"/>
      <c r="K351" s="79"/>
      <c r="L351" s="79"/>
      <c r="M351" s="79"/>
      <c r="N351" s="79"/>
      <c r="O351" s="79"/>
      <c r="P351" s="79"/>
      <c r="Q351" s="79"/>
      <c r="R351" s="79"/>
      <c r="S351" s="79"/>
      <c r="T351" s="79"/>
      <c r="U351" s="100">
        <f>0.1/365</f>
        <v>2.7397260273972606E-4</v>
      </c>
      <c r="V351" s="100">
        <f t="shared" ref="V351:AB351" si="68">0.1/365</f>
        <v>2.7397260273972606E-4</v>
      </c>
      <c r="W351" s="100">
        <f t="shared" si="68"/>
        <v>2.7397260273972606E-4</v>
      </c>
      <c r="X351" s="100">
        <f t="shared" si="68"/>
        <v>2.7397260273972606E-4</v>
      </c>
      <c r="Y351" s="100">
        <f t="shared" si="68"/>
        <v>2.7397260273972606E-4</v>
      </c>
      <c r="Z351" s="100">
        <f t="shared" si="68"/>
        <v>2.7397260273972606E-4</v>
      </c>
      <c r="AA351" s="100">
        <f t="shared" si="68"/>
        <v>2.7397260273972606E-4</v>
      </c>
      <c r="AB351" s="100">
        <f t="shared" si="68"/>
        <v>2.7397260273972606E-4</v>
      </c>
      <c r="AC351" s="79"/>
      <c r="AD351" s="100" t="s">
        <v>1120</v>
      </c>
      <c r="AE351" s="79"/>
      <c r="AF351" s="100">
        <v>1</v>
      </c>
      <c r="AG351" s="100">
        <v>1</v>
      </c>
      <c r="AH351" s="76"/>
      <c r="AI351" s="60"/>
      <c r="AJ351" s="48"/>
      <c r="AK351" s="48"/>
      <c r="AL351" s="48"/>
    </row>
    <row r="352" spans="1:38" outlineLevel="2" x14ac:dyDescent="0.25">
      <c r="A352" s="48"/>
      <c r="B352" s="57"/>
      <c r="C352" s="50">
        <f t="shared" si="66"/>
        <v>3</v>
      </c>
      <c r="D352" s="76"/>
      <c r="E352" s="73"/>
      <c r="F352" s="73" t="s">
        <v>1121</v>
      </c>
      <c r="G352" s="76"/>
      <c r="H352" s="79" t="s">
        <v>1122</v>
      </c>
      <c r="I352" s="99" t="s">
        <v>581</v>
      </c>
      <c r="J352" s="99"/>
      <c r="K352" s="100">
        <v>300</v>
      </c>
      <c r="L352" s="100">
        <v>300</v>
      </c>
      <c r="M352" s="100">
        <v>300</v>
      </c>
      <c r="N352" s="100">
        <v>300</v>
      </c>
      <c r="O352" s="100">
        <v>300</v>
      </c>
      <c r="P352" s="100">
        <v>300</v>
      </c>
      <c r="Q352" s="79"/>
      <c r="R352" s="79"/>
      <c r="S352" s="79"/>
      <c r="T352" s="79"/>
      <c r="U352" s="269">
        <f t="shared" ref="U352:AB359" si="69">INDEX($K352:$Q352,1,U$43)</f>
        <v>300</v>
      </c>
      <c r="V352" s="269">
        <f t="shared" si="69"/>
        <v>300</v>
      </c>
      <c r="W352" s="269">
        <f t="shared" si="69"/>
        <v>300</v>
      </c>
      <c r="X352" s="269">
        <f t="shared" si="69"/>
        <v>300</v>
      </c>
      <c r="Y352" s="269">
        <f t="shared" si="69"/>
        <v>300</v>
      </c>
      <c r="Z352" s="269">
        <f t="shared" si="69"/>
        <v>300</v>
      </c>
      <c r="AA352" s="269">
        <f t="shared" si="69"/>
        <v>300</v>
      </c>
      <c r="AB352" s="269">
        <f t="shared" si="69"/>
        <v>300</v>
      </c>
      <c r="AC352" s="79"/>
      <c r="AD352" s="79"/>
      <c r="AE352" s="79"/>
      <c r="AF352" s="100">
        <v>1</v>
      </c>
      <c r="AG352" s="100">
        <v>1</v>
      </c>
      <c r="AH352" s="76"/>
      <c r="AI352" s="60"/>
      <c r="AJ352" s="48"/>
      <c r="AK352" s="48"/>
      <c r="AL352" s="48"/>
    </row>
    <row r="353" spans="1:38" outlineLevel="2" x14ac:dyDescent="0.25">
      <c r="A353" s="48"/>
      <c r="B353" s="57"/>
      <c r="C353" s="50">
        <f t="shared" si="66"/>
        <v>3</v>
      </c>
      <c r="D353" s="76"/>
      <c r="E353" s="73"/>
      <c r="F353" s="73" t="s">
        <v>1123</v>
      </c>
      <c r="G353" s="76"/>
      <c r="H353" s="79" t="s">
        <v>1124</v>
      </c>
      <c r="I353" s="99" t="s">
        <v>581</v>
      </c>
      <c r="J353" s="99"/>
      <c r="K353" s="100">
        <v>365</v>
      </c>
      <c r="L353" s="100">
        <v>365</v>
      </c>
      <c r="M353" s="100">
        <v>365</v>
      </c>
      <c r="N353" s="100">
        <v>365</v>
      </c>
      <c r="O353" s="100">
        <v>365</v>
      </c>
      <c r="P353" s="100">
        <v>365</v>
      </c>
      <c r="Q353" s="79"/>
      <c r="R353" s="79"/>
      <c r="S353" s="79"/>
      <c r="T353" s="79"/>
      <c r="U353" s="269">
        <f t="shared" si="69"/>
        <v>365</v>
      </c>
      <c r="V353" s="269">
        <f t="shared" si="69"/>
        <v>365</v>
      </c>
      <c r="W353" s="269">
        <f t="shared" si="69"/>
        <v>365</v>
      </c>
      <c r="X353" s="269">
        <f t="shared" si="69"/>
        <v>365</v>
      </c>
      <c r="Y353" s="269">
        <f t="shared" si="69"/>
        <v>365</v>
      </c>
      <c r="Z353" s="269">
        <f t="shared" si="69"/>
        <v>365</v>
      </c>
      <c r="AA353" s="269">
        <f t="shared" si="69"/>
        <v>365</v>
      </c>
      <c r="AB353" s="269">
        <f t="shared" si="69"/>
        <v>365</v>
      </c>
      <c r="AC353" s="79"/>
      <c r="AD353" s="79"/>
      <c r="AE353" s="79"/>
      <c r="AF353" s="100">
        <v>1</v>
      </c>
      <c r="AG353" s="100">
        <v>1</v>
      </c>
      <c r="AH353" s="76"/>
      <c r="AI353" s="60"/>
      <c r="AJ353" s="48"/>
      <c r="AK353" s="48"/>
      <c r="AL353" s="48"/>
    </row>
    <row r="354" spans="1:38" outlineLevel="2" x14ac:dyDescent="0.25">
      <c r="A354" s="48"/>
      <c r="B354" s="57"/>
      <c r="C354" s="50">
        <f t="shared" si="66"/>
        <v>3</v>
      </c>
      <c r="D354" s="76"/>
      <c r="E354" s="73"/>
      <c r="F354" s="73" t="s">
        <v>1125</v>
      </c>
      <c r="G354" s="76"/>
      <c r="H354" s="79" t="s">
        <v>1126</v>
      </c>
      <c r="I354" s="99" t="s">
        <v>581</v>
      </c>
      <c r="J354" s="99"/>
      <c r="K354" s="100">
        <v>0.2</v>
      </c>
      <c r="L354" s="100">
        <v>0.2</v>
      </c>
      <c r="M354" s="100"/>
      <c r="N354" s="100"/>
      <c r="O354" s="100"/>
      <c r="P354" s="100"/>
      <c r="Q354" s="79"/>
      <c r="R354" s="79"/>
      <c r="S354" s="79"/>
      <c r="T354" s="79"/>
      <c r="U354" s="269">
        <f t="shared" si="69"/>
        <v>0.2</v>
      </c>
      <c r="V354" s="269">
        <f t="shared" si="69"/>
        <v>0.2</v>
      </c>
      <c r="W354" s="269">
        <f t="shared" si="69"/>
        <v>0.2</v>
      </c>
      <c r="X354" s="269">
        <f t="shared" si="69"/>
        <v>0.2</v>
      </c>
      <c r="Y354" s="269">
        <f t="shared" si="69"/>
        <v>0.2</v>
      </c>
      <c r="Z354" s="269">
        <f t="shared" si="69"/>
        <v>0.2</v>
      </c>
      <c r="AA354" s="269">
        <f t="shared" si="69"/>
        <v>0.2</v>
      </c>
      <c r="AB354" s="269">
        <f t="shared" si="69"/>
        <v>0.2</v>
      </c>
      <c r="AC354" s="79"/>
      <c r="AD354" s="79"/>
      <c r="AE354" s="79"/>
      <c r="AF354" s="100">
        <v>1</v>
      </c>
      <c r="AG354" s="100">
        <v>1</v>
      </c>
      <c r="AH354" s="76"/>
      <c r="AI354" s="60"/>
      <c r="AJ354" s="48"/>
      <c r="AK354" s="48"/>
      <c r="AL354" s="48"/>
    </row>
    <row r="355" spans="1:38" outlineLevel="2" x14ac:dyDescent="0.25">
      <c r="A355" s="48"/>
      <c r="B355" s="57"/>
      <c r="C355" s="50">
        <f t="shared" si="66"/>
        <v>3</v>
      </c>
      <c r="D355" s="76"/>
      <c r="E355" s="73"/>
      <c r="F355" s="73" t="s">
        <v>1127</v>
      </c>
      <c r="G355" s="76"/>
      <c r="H355" s="79" t="s">
        <v>1128</v>
      </c>
      <c r="I355" s="99" t="s">
        <v>581</v>
      </c>
      <c r="J355" s="99"/>
      <c r="K355" s="100">
        <v>0.5</v>
      </c>
      <c r="L355" s="100">
        <v>0.5</v>
      </c>
      <c r="M355" s="100"/>
      <c r="N355" s="100"/>
      <c r="O355" s="100"/>
      <c r="P355" s="100"/>
      <c r="Q355" s="79"/>
      <c r="R355" s="79" t="s">
        <v>531</v>
      </c>
      <c r="S355" s="79"/>
      <c r="T355" s="79"/>
      <c r="U355" s="269">
        <f t="shared" si="69"/>
        <v>0.5</v>
      </c>
      <c r="V355" s="269">
        <f t="shared" si="69"/>
        <v>0.5</v>
      </c>
      <c r="W355" s="269">
        <f t="shared" si="69"/>
        <v>0.5</v>
      </c>
      <c r="X355" s="269">
        <f t="shared" si="69"/>
        <v>0.5</v>
      </c>
      <c r="Y355" s="269">
        <f t="shared" si="69"/>
        <v>0.5</v>
      </c>
      <c r="Z355" s="269">
        <f t="shared" si="69"/>
        <v>0.5</v>
      </c>
      <c r="AA355" s="269">
        <f t="shared" si="69"/>
        <v>0.5</v>
      </c>
      <c r="AB355" s="269">
        <f t="shared" si="69"/>
        <v>0.5</v>
      </c>
      <c r="AC355" s="79"/>
      <c r="AD355" s="79"/>
      <c r="AE355" s="79"/>
      <c r="AF355" s="100">
        <v>1</v>
      </c>
      <c r="AG355" s="100">
        <v>1</v>
      </c>
      <c r="AH355" s="76"/>
      <c r="AI355" s="60"/>
      <c r="AJ355" s="48"/>
      <c r="AK355" s="48"/>
      <c r="AL355" s="48"/>
    </row>
    <row r="356" spans="1:38" outlineLevel="2" x14ac:dyDescent="0.25">
      <c r="A356" s="48"/>
      <c r="B356" s="57"/>
      <c r="C356" s="50">
        <f t="shared" si="66"/>
        <v>3</v>
      </c>
      <c r="D356" s="76"/>
      <c r="E356" s="73"/>
      <c r="F356" s="73" t="s">
        <v>1129</v>
      </c>
      <c r="G356" s="76"/>
      <c r="H356" s="79" t="s">
        <v>1130</v>
      </c>
      <c r="I356" s="99" t="s">
        <v>581</v>
      </c>
      <c r="J356" s="99"/>
      <c r="K356" s="127">
        <v>0.1</v>
      </c>
      <c r="L356" s="100"/>
      <c r="M356" s="79"/>
      <c r="N356" s="79"/>
      <c r="O356" s="79"/>
      <c r="P356" s="79"/>
      <c r="Q356" s="79"/>
      <c r="R356" s="79"/>
      <c r="S356" s="79"/>
      <c r="T356" s="79"/>
      <c r="U356" s="269">
        <f t="shared" si="69"/>
        <v>0.1</v>
      </c>
      <c r="V356" s="269">
        <f t="shared" si="69"/>
        <v>0.1</v>
      </c>
      <c r="W356" s="269">
        <f t="shared" si="69"/>
        <v>0.1</v>
      </c>
      <c r="X356" s="269">
        <f t="shared" si="69"/>
        <v>0</v>
      </c>
      <c r="Y356" s="269">
        <f t="shared" si="69"/>
        <v>0</v>
      </c>
      <c r="Z356" s="269">
        <f t="shared" si="69"/>
        <v>0</v>
      </c>
      <c r="AA356" s="269">
        <f t="shared" si="69"/>
        <v>0</v>
      </c>
      <c r="AB356" s="269">
        <f t="shared" si="69"/>
        <v>0</v>
      </c>
      <c r="AC356" s="79"/>
      <c r="AD356" s="79"/>
      <c r="AE356" s="79"/>
      <c r="AF356" s="100">
        <v>1</v>
      </c>
      <c r="AG356" s="100">
        <v>1</v>
      </c>
      <c r="AH356" s="76"/>
      <c r="AI356" s="60"/>
      <c r="AJ356" s="48"/>
      <c r="AK356" s="48"/>
      <c r="AL356" s="48"/>
    </row>
    <row r="357" spans="1:38" outlineLevel="2" x14ac:dyDescent="0.25">
      <c r="A357" s="48"/>
      <c r="B357" s="57"/>
      <c r="C357" s="50">
        <f t="shared" si="66"/>
        <v>3</v>
      </c>
      <c r="D357" s="76"/>
      <c r="E357" s="73"/>
      <c r="F357" s="73" t="s">
        <v>1131</v>
      </c>
      <c r="G357" s="76"/>
      <c r="H357" s="79" t="s">
        <v>1132</v>
      </c>
      <c r="I357" s="99" t="s">
        <v>581</v>
      </c>
      <c r="J357" s="99"/>
      <c r="K357" s="127">
        <v>0.03</v>
      </c>
      <c r="L357" s="100"/>
      <c r="M357" s="79"/>
      <c r="N357" s="79"/>
      <c r="O357" s="79"/>
      <c r="P357" s="79"/>
      <c r="Q357" s="79"/>
      <c r="R357" s="79"/>
      <c r="S357" s="79"/>
      <c r="T357" s="79"/>
      <c r="U357" s="269">
        <f t="shared" si="69"/>
        <v>0.03</v>
      </c>
      <c r="V357" s="269">
        <f t="shared" si="69"/>
        <v>0.03</v>
      </c>
      <c r="W357" s="269">
        <f t="shared" si="69"/>
        <v>0.03</v>
      </c>
      <c r="X357" s="269">
        <f t="shared" si="69"/>
        <v>0</v>
      </c>
      <c r="Y357" s="269">
        <f t="shared" si="69"/>
        <v>0</v>
      </c>
      <c r="Z357" s="269">
        <f t="shared" si="69"/>
        <v>0</v>
      </c>
      <c r="AA357" s="269">
        <f t="shared" si="69"/>
        <v>0</v>
      </c>
      <c r="AB357" s="269">
        <f t="shared" si="69"/>
        <v>0</v>
      </c>
      <c r="AC357" s="79"/>
      <c r="AD357" s="79"/>
      <c r="AE357" s="79"/>
      <c r="AF357" s="100">
        <v>1</v>
      </c>
      <c r="AG357" s="100">
        <v>1</v>
      </c>
      <c r="AH357" s="76"/>
      <c r="AI357" s="60"/>
      <c r="AJ357" s="48"/>
      <c r="AK357" s="48"/>
      <c r="AL357" s="48"/>
    </row>
    <row r="358" spans="1:38" outlineLevel="2" x14ac:dyDescent="0.25">
      <c r="A358" s="48"/>
      <c r="B358" s="57"/>
      <c r="C358" s="50">
        <f t="shared" si="66"/>
        <v>3</v>
      </c>
      <c r="D358" s="76"/>
      <c r="E358" s="73"/>
      <c r="F358" s="73" t="s">
        <v>1133</v>
      </c>
      <c r="G358" s="76"/>
      <c r="H358" s="79" t="s">
        <v>1134</v>
      </c>
      <c r="I358" s="99" t="s">
        <v>581</v>
      </c>
      <c r="J358" s="99"/>
      <c r="K358" s="127">
        <v>0.01</v>
      </c>
      <c r="L358" s="100"/>
      <c r="M358" s="79"/>
      <c r="N358" s="79"/>
      <c r="O358" s="79"/>
      <c r="P358" s="79"/>
      <c r="Q358" s="79"/>
      <c r="R358" s="79"/>
      <c r="S358" s="79"/>
      <c r="T358" s="79"/>
      <c r="U358" s="269">
        <f t="shared" si="69"/>
        <v>0.01</v>
      </c>
      <c r="V358" s="269">
        <f t="shared" si="69"/>
        <v>0.01</v>
      </c>
      <c r="W358" s="269">
        <f t="shared" si="69"/>
        <v>0.01</v>
      </c>
      <c r="X358" s="269">
        <f t="shared" si="69"/>
        <v>0</v>
      </c>
      <c r="Y358" s="269">
        <f t="shared" si="69"/>
        <v>0</v>
      </c>
      <c r="Z358" s="269">
        <f t="shared" si="69"/>
        <v>0</v>
      </c>
      <c r="AA358" s="269">
        <f t="shared" si="69"/>
        <v>0</v>
      </c>
      <c r="AB358" s="269">
        <f t="shared" si="69"/>
        <v>0</v>
      </c>
      <c r="AC358" s="79"/>
      <c r="AD358" s="79"/>
      <c r="AE358" s="79"/>
      <c r="AF358" s="100">
        <v>1</v>
      </c>
      <c r="AG358" s="100">
        <v>1</v>
      </c>
      <c r="AH358" s="76"/>
      <c r="AI358" s="60"/>
      <c r="AJ358" s="48"/>
      <c r="AK358" s="48"/>
      <c r="AL358" s="48"/>
    </row>
    <row r="359" spans="1:38" outlineLevel="2" x14ac:dyDescent="0.25">
      <c r="A359" s="48"/>
      <c r="B359" s="57"/>
      <c r="C359" s="50">
        <f t="shared" si="66"/>
        <v>3</v>
      </c>
      <c r="D359" s="76"/>
      <c r="E359" s="73"/>
      <c r="F359" s="73" t="s">
        <v>1135</v>
      </c>
      <c r="G359" s="76"/>
      <c r="H359" s="79" t="s">
        <v>1136</v>
      </c>
      <c r="I359" s="99" t="s">
        <v>581</v>
      </c>
      <c r="J359" s="99"/>
      <c r="K359" s="127">
        <v>0</v>
      </c>
      <c r="L359" s="100"/>
      <c r="M359" s="79"/>
      <c r="N359" s="79"/>
      <c r="O359" s="79"/>
      <c r="P359" s="79"/>
      <c r="Q359" s="79"/>
      <c r="R359" s="79"/>
      <c r="S359" s="79"/>
      <c r="T359" s="79"/>
      <c r="U359" s="269">
        <f t="shared" si="69"/>
        <v>0</v>
      </c>
      <c r="V359" s="269">
        <f t="shared" si="69"/>
        <v>0</v>
      </c>
      <c r="W359" s="269">
        <f t="shared" si="69"/>
        <v>0</v>
      </c>
      <c r="X359" s="269">
        <f t="shared" si="69"/>
        <v>0</v>
      </c>
      <c r="Y359" s="269">
        <f t="shared" si="69"/>
        <v>0</v>
      </c>
      <c r="Z359" s="269">
        <f t="shared" si="69"/>
        <v>0</v>
      </c>
      <c r="AA359" s="269">
        <f t="shared" si="69"/>
        <v>0</v>
      </c>
      <c r="AB359" s="269">
        <f t="shared" si="69"/>
        <v>0</v>
      </c>
      <c r="AC359" s="79"/>
      <c r="AD359" s="79"/>
      <c r="AE359" s="79"/>
      <c r="AF359" s="100">
        <v>1</v>
      </c>
      <c r="AG359" s="100">
        <v>1</v>
      </c>
      <c r="AH359" s="76"/>
      <c r="AI359" s="60"/>
      <c r="AJ359" s="48"/>
      <c r="AK359" s="48"/>
      <c r="AL359" s="48"/>
    </row>
    <row r="360" spans="1:38" outlineLevel="2" x14ac:dyDescent="0.25">
      <c r="A360" s="48"/>
      <c r="B360" s="57"/>
      <c r="C360" s="50">
        <f t="shared" si="66"/>
        <v>3</v>
      </c>
      <c r="D360" s="76"/>
      <c r="E360" s="73"/>
      <c r="F360" s="73" t="s">
        <v>2398</v>
      </c>
      <c r="G360" s="76"/>
      <c r="H360" s="79" t="s">
        <v>2403</v>
      </c>
      <c r="I360" s="99" t="s">
        <v>2406</v>
      </c>
      <c r="J360" s="99"/>
      <c r="K360" s="79"/>
      <c r="L360" s="79"/>
      <c r="M360" s="79"/>
      <c r="N360" s="79"/>
      <c r="O360" s="79"/>
      <c r="P360" s="79"/>
      <c r="Q360" s="79"/>
      <c r="R360" s="79"/>
      <c r="S360" s="79"/>
      <c r="T360" s="79"/>
      <c r="U360" s="100">
        <f>0.1/365</f>
        <v>2.7397260273972606E-4</v>
      </c>
      <c r="V360" s="100">
        <f t="shared" ref="V360:AB360" si="70">0.1/365</f>
        <v>2.7397260273972606E-4</v>
      </c>
      <c r="W360" s="100">
        <f t="shared" si="70"/>
        <v>2.7397260273972606E-4</v>
      </c>
      <c r="X360" s="100">
        <f t="shared" si="70"/>
        <v>2.7397260273972606E-4</v>
      </c>
      <c r="Y360" s="100">
        <f t="shared" si="70"/>
        <v>2.7397260273972606E-4</v>
      </c>
      <c r="Z360" s="100">
        <f t="shared" si="70"/>
        <v>2.7397260273972606E-4</v>
      </c>
      <c r="AA360" s="100">
        <f t="shared" si="70"/>
        <v>2.7397260273972606E-4</v>
      </c>
      <c r="AB360" s="100">
        <f t="shared" si="70"/>
        <v>2.7397260273972606E-4</v>
      </c>
      <c r="AC360" s="79"/>
      <c r="AD360" s="100" t="s">
        <v>1120</v>
      </c>
      <c r="AE360" s="79"/>
      <c r="AF360" s="100">
        <v>1</v>
      </c>
      <c r="AG360" s="100">
        <v>1</v>
      </c>
      <c r="AH360" s="76"/>
      <c r="AI360" s="60"/>
      <c r="AJ360" s="48"/>
      <c r="AK360" s="48"/>
      <c r="AL360" s="48"/>
    </row>
    <row r="361" spans="1:38" outlineLevel="2" x14ac:dyDescent="0.25">
      <c r="A361" s="48"/>
      <c r="B361" s="57"/>
      <c r="C361" s="50">
        <f t="shared" si="66"/>
        <v>3</v>
      </c>
      <c r="D361" s="76"/>
      <c r="E361" s="73"/>
      <c r="F361" s="73" t="s">
        <v>2399</v>
      </c>
      <c r="G361" s="76"/>
      <c r="H361" s="79" t="s">
        <v>2407</v>
      </c>
      <c r="I361" s="99" t="s">
        <v>581</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6"/>
        <v>3</v>
      </c>
      <c r="D362" s="76"/>
      <c r="E362" s="73"/>
      <c r="F362" s="73" t="s">
        <v>2400</v>
      </c>
      <c r="G362" s="76"/>
      <c r="H362" s="79" t="s">
        <v>2404</v>
      </c>
      <c r="I362" s="99" t="s">
        <v>581</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6"/>
        <v>3</v>
      </c>
      <c r="D363" s="76"/>
      <c r="E363" s="73"/>
      <c r="F363" s="73" t="s">
        <v>2401</v>
      </c>
      <c r="G363" s="76"/>
      <c r="H363" s="79" t="s">
        <v>2408</v>
      </c>
      <c r="I363" s="99" t="s">
        <v>2409</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6"/>
        <v>3</v>
      </c>
      <c r="D364" s="76"/>
      <c r="E364" s="73"/>
      <c r="F364" s="73" t="s">
        <v>2402</v>
      </c>
      <c r="G364" s="76"/>
      <c r="H364" s="79" t="s">
        <v>2405</v>
      </c>
      <c r="I364" s="99" t="s">
        <v>2409</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1137</v>
      </c>
      <c r="G365" s="76"/>
      <c r="H365" s="262" t="s">
        <v>1138</v>
      </c>
      <c r="I365" s="140"/>
      <c r="J365" s="140" t="s">
        <v>1139</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outlineLevel="3" x14ac:dyDescent="0.25">
      <c r="A366" s="48"/>
      <c r="B366" s="57"/>
      <c r="C366" s="50">
        <f t="shared" ref="C366:C429" si="71">INT($C$29)+2</f>
        <v>3</v>
      </c>
      <c r="D366" s="76"/>
      <c r="E366" s="73"/>
      <c r="F366" s="73" t="s">
        <v>1140</v>
      </c>
      <c r="G366" s="76"/>
      <c r="H366" s="79" t="s">
        <v>684</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outlineLevel="3" x14ac:dyDescent="0.25">
      <c r="A367" s="48"/>
      <c r="B367" s="57"/>
      <c r="C367" s="50">
        <f t="shared" si="71"/>
        <v>3</v>
      </c>
      <c r="D367" s="76"/>
      <c r="E367" s="73"/>
      <c r="F367" s="73" t="s">
        <v>1141</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outlineLevel="3" x14ac:dyDescent="0.25">
      <c r="A368" s="48"/>
      <c r="B368" s="57"/>
      <c r="C368" s="50">
        <f t="shared" si="71"/>
        <v>3</v>
      </c>
      <c r="D368" s="76"/>
      <c r="E368" s="73"/>
      <c r="F368" s="73" t="s">
        <v>1142</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outlineLevel="3" x14ac:dyDescent="0.25">
      <c r="A369" s="48"/>
      <c r="B369" s="57"/>
      <c r="C369" s="50">
        <f t="shared" si="71"/>
        <v>3</v>
      </c>
      <c r="D369" s="76"/>
      <c r="E369" s="73"/>
      <c r="F369" s="73" t="s">
        <v>1143</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outlineLevel="3" x14ac:dyDescent="0.25">
      <c r="A370" s="48"/>
      <c r="B370" s="57"/>
      <c r="C370" s="50">
        <f t="shared" si="71"/>
        <v>3</v>
      </c>
      <c r="D370" s="76"/>
      <c r="E370" s="73"/>
      <c r="F370" s="73" t="s">
        <v>1144</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outlineLevel="3" x14ac:dyDescent="0.25">
      <c r="A371" s="48"/>
      <c r="B371" s="57"/>
      <c r="C371" s="50">
        <f t="shared" si="71"/>
        <v>3</v>
      </c>
      <c r="D371" s="76"/>
      <c r="E371" s="73"/>
      <c r="F371" s="73" t="s">
        <v>1145</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outlineLevel="3" x14ac:dyDescent="0.25">
      <c r="A372" s="48"/>
      <c r="B372" s="57"/>
      <c r="C372" s="50">
        <f t="shared" si="71"/>
        <v>3</v>
      </c>
      <c r="D372" s="76"/>
      <c r="E372" s="73"/>
      <c r="F372" s="73" t="s">
        <v>1146</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outlineLevel="3" x14ac:dyDescent="0.25">
      <c r="A373" s="48"/>
      <c r="B373" s="57"/>
      <c r="C373" s="50">
        <f t="shared" si="71"/>
        <v>3</v>
      </c>
      <c r="D373" s="76"/>
      <c r="E373" s="73"/>
      <c r="F373" s="73" t="s">
        <v>1147</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outlineLevel="3" x14ac:dyDescent="0.25">
      <c r="A374" s="48"/>
      <c r="B374" s="57"/>
      <c r="C374" s="50">
        <f t="shared" si="71"/>
        <v>3</v>
      </c>
      <c r="D374" s="76"/>
      <c r="E374" s="73"/>
      <c r="F374" s="73" t="s">
        <v>1148</v>
      </c>
      <c r="G374" s="76"/>
      <c r="H374" s="79" t="s">
        <v>684</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outlineLevel="3" x14ac:dyDescent="0.25">
      <c r="A375" s="48"/>
      <c r="B375" s="57"/>
      <c r="C375" s="50">
        <f t="shared" si="71"/>
        <v>3</v>
      </c>
      <c r="D375" s="76"/>
      <c r="E375" s="73"/>
      <c r="F375" s="73" t="s">
        <v>1149</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outlineLevel="3" x14ac:dyDescent="0.25">
      <c r="A376" s="48"/>
      <c r="B376" s="57"/>
      <c r="C376" s="50">
        <f t="shared" si="71"/>
        <v>3</v>
      </c>
      <c r="D376" s="76"/>
      <c r="E376" s="73"/>
      <c r="F376" s="73" t="s">
        <v>1150</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outlineLevel="3" x14ac:dyDescent="0.25">
      <c r="A377" s="48"/>
      <c r="B377" s="57"/>
      <c r="C377" s="50">
        <f t="shared" si="71"/>
        <v>3</v>
      </c>
      <c r="D377" s="76"/>
      <c r="E377" s="73"/>
      <c r="F377" s="73" t="s">
        <v>1151</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outlineLevel="3" x14ac:dyDescent="0.25">
      <c r="A378" s="48"/>
      <c r="B378" s="57"/>
      <c r="C378" s="50">
        <f t="shared" si="71"/>
        <v>3</v>
      </c>
      <c r="D378" s="76"/>
      <c r="E378" s="73"/>
      <c r="F378" s="73" t="s">
        <v>1152</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outlineLevel="3" x14ac:dyDescent="0.25">
      <c r="A379" s="48"/>
      <c r="B379" s="57"/>
      <c r="C379" s="50">
        <f t="shared" si="71"/>
        <v>3</v>
      </c>
      <c r="D379" s="76"/>
      <c r="E379" s="73"/>
      <c r="F379" s="73" t="s">
        <v>1153</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outlineLevel="3" x14ac:dyDescent="0.25">
      <c r="A380" s="48"/>
      <c r="B380" s="57"/>
      <c r="C380" s="50">
        <f t="shared" si="71"/>
        <v>3</v>
      </c>
      <c r="D380" s="76"/>
      <c r="E380" s="73"/>
      <c r="F380" s="73" t="s">
        <v>1154</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outlineLevel="3" x14ac:dyDescent="0.25">
      <c r="A381" s="48"/>
      <c r="B381" s="57"/>
      <c r="C381" s="50">
        <f t="shared" si="71"/>
        <v>3</v>
      </c>
      <c r="D381" s="76"/>
      <c r="E381" s="73"/>
      <c r="F381" s="73" t="s">
        <v>1155</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3" x14ac:dyDescent="0.25">
      <c r="A382" s="48"/>
      <c r="B382" s="57"/>
      <c r="C382" s="50">
        <f t="shared" si="71"/>
        <v>3</v>
      </c>
      <c r="D382" s="76"/>
      <c r="E382" s="73"/>
      <c r="F382" s="73" t="s">
        <v>1156</v>
      </c>
      <c r="G382" s="76"/>
      <c r="H382" s="79" t="s">
        <v>2437</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3" x14ac:dyDescent="0.25">
      <c r="A383" s="48"/>
      <c r="B383" s="57"/>
      <c r="C383" s="50">
        <f t="shared" si="71"/>
        <v>3</v>
      </c>
      <c r="D383" s="76"/>
      <c r="E383" s="73"/>
      <c r="F383" s="73" t="s">
        <v>1157</v>
      </c>
      <c r="G383" s="76"/>
      <c r="H383" s="79" t="s">
        <v>2438</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2445</v>
      </c>
      <c r="AE383" s="79"/>
      <c r="AF383" s="79">
        <v>1</v>
      </c>
      <c r="AG383" s="79">
        <v>1</v>
      </c>
      <c r="AH383" s="76"/>
      <c r="AI383" s="60"/>
      <c r="AJ383" s="48"/>
      <c r="AK383" s="48"/>
      <c r="AL383" s="48"/>
    </row>
    <row r="384" spans="1:38" outlineLevel="3" x14ac:dyDescent="0.25">
      <c r="A384" s="48"/>
      <c r="B384" s="57"/>
      <c r="C384" s="50">
        <f t="shared" si="71"/>
        <v>3</v>
      </c>
      <c r="D384" s="76"/>
      <c r="E384" s="73"/>
      <c r="F384" s="73" t="s">
        <v>1158</v>
      </c>
      <c r="G384" s="76"/>
      <c r="H384" s="79" t="s">
        <v>2439</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3" x14ac:dyDescent="0.25">
      <c r="A385" s="48"/>
      <c r="B385" s="57"/>
      <c r="C385" s="50">
        <f t="shared" si="71"/>
        <v>3</v>
      </c>
      <c r="D385" s="76"/>
      <c r="E385" s="73"/>
      <c r="F385" s="73" t="s">
        <v>1159</v>
      </c>
      <c r="G385" s="76"/>
      <c r="H385" s="79" t="s">
        <v>2440</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3" x14ac:dyDescent="0.25">
      <c r="A386" s="48"/>
      <c r="B386" s="57"/>
      <c r="C386" s="50">
        <f t="shared" si="71"/>
        <v>3</v>
      </c>
      <c r="D386" s="76"/>
      <c r="E386" s="73"/>
      <c r="F386" s="73" t="s">
        <v>1160</v>
      </c>
      <c r="G386" s="76"/>
      <c r="H386" s="79" t="s">
        <v>2441</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3" x14ac:dyDescent="0.25">
      <c r="A387" s="48"/>
      <c r="B387" s="57"/>
      <c r="C387" s="50">
        <f t="shared" si="71"/>
        <v>3</v>
      </c>
      <c r="D387" s="76"/>
      <c r="E387" s="73"/>
      <c r="F387" s="73" t="s">
        <v>1161</v>
      </c>
      <c r="G387" s="76"/>
      <c r="H387" s="79" t="s">
        <v>2442</v>
      </c>
      <c r="I387" s="99"/>
      <c r="J387" s="99"/>
      <c r="K387" s="79"/>
      <c r="L387" s="79"/>
      <c r="M387" s="79"/>
      <c r="N387" s="79"/>
      <c r="O387" s="79"/>
      <c r="P387" s="79"/>
      <c r="Q387" s="79"/>
      <c r="R387" s="79"/>
      <c r="S387" s="79"/>
      <c r="T387" s="79"/>
      <c r="U387" s="127">
        <v>0.33</v>
      </c>
      <c r="V387" s="127">
        <v>0.33</v>
      </c>
      <c r="W387" s="127">
        <v>0.33</v>
      </c>
      <c r="X387" s="127">
        <v>0.33</v>
      </c>
      <c r="Y387" s="127">
        <v>0.33</v>
      </c>
      <c r="Z387" s="127">
        <v>0.33</v>
      </c>
      <c r="AA387" s="127">
        <v>0.33</v>
      </c>
      <c r="AB387" s="127">
        <v>0.33</v>
      </c>
      <c r="AC387" s="79"/>
      <c r="AD387" s="79"/>
      <c r="AE387" s="79"/>
      <c r="AF387" s="79">
        <v>1</v>
      </c>
      <c r="AG387" s="79">
        <v>1</v>
      </c>
      <c r="AH387" s="76"/>
      <c r="AI387" s="60"/>
      <c r="AJ387" s="48"/>
      <c r="AK387" s="48"/>
      <c r="AL387" s="48"/>
    </row>
    <row r="388" spans="1:38" outlineLevel="3" x14ac:dyDescent="0.25">
      <c r="A388" s="48"/>
      <c r="B388" s="57"/>
      <c r="C388" s="50">
        <f t="shared" si="71"/>
        <v>3</v>
      </c>
      <c r="D388" s="76"/>
      <c r="E388" s="73"/>
      <c r="F388" s="73" t="s">
        <v>1162</v>
      </c>
      <c r="G388" s="76"/>
      <c r="H388" s="79" t="s">
        <v>2443</v>
      </c>
      <c r="I388" s="99"/>
      <c r="J388" s="99"/>
      <c r="K388" s="79"/>
      <c r="L388" s="79"/>
      <c r="M388" s="79"/>
      <c r="N388" s="79"/>
      <c r="O388" s="79"/>
      <c r="P388" s="79"/>
      <c r="Q388" s="79"/>
      <c r="R388" s="79"/>
      <c r="S388" s="79"/>
      <c r="T388" s="79"/>
      <c r="U388" s="127">
        <v>0.33</v>
      </c>
      <c r="V388" s="127">
        <v>0.33</v>
      </c>
      <c r="W388" s="127">
        <v>0.33</v>
      </c>
      <c r="X388" s="127">
        <v>0.33</v>
      </c>
      <c r="Y388" s="127">
        <v>0.33</v>
      </c>
      <c r="Z388" s="127">
        <v>0.33</v>
      </c>
      <c r="AA388" s="127">
        <v>0.33</v>
      </c>
      <c r="AB388" s="127">
        <v>0.33</v>
      </c>
      <c r="AC388" s="79"/>
      <c r="AD388" s="79"/>
      <c r="AE388" s="79"/>
      <c r="AF388" s="79">
        <v>1</v>
      </c>
      <c r="AG388" s="79">
        <v>1</v>
      </c>
      <c r="AH388" s="76"/>
      <c r="AI388" s="60"/>
      <c r="AJ388" s="48"/>
      <c r="AK388" s="48"/>
      <c r="AL388" s="48"/>
    </row>
    <row r="389" spans="1:38" outlineLevel="3" x14ac:dyDescent="0.25">
      <c r="A389" s="48"/>
      <c r="B389" s="57"/>
      <c r="C389" s="50">
        <f t="shared" si="71"/>
        <v>3</v>
      </c>
      <c r="D389" s="76"/>
      <c r="E389" s="73"/>
      <c r="F389" s="73" t="s">
        <v>1163</v>
      </c>
      <c r="G389" s="76"/>
      <c r="H389" s="79" t="s">
        <v>2444</v>
      </c>
      <c r="I389" s="99"/>
      <c r="J389" s="99"/>
      <c r="K389" s="79"/>
      <c r="L389" s="79"/>
      <c r="M389" s="79"/>
      <c r="N389" s="79"/>
      <c r="O389" s="79"/>
      <c r="P389" s="79"/>
      <c r="Q389" s="79"/>
      <c r="R389" s="79"/>
      <c r="S389" s="79"/>
      <c r="T389" s="79"/>
      <c r="U389" s="127">
        <v>0.33</v>
      </c>
      <c r="V389" s="127">
        <v>0.33</v>
      </c>
      <c r="W389" s="127">
        <v>0.33</v>
      </c>
      <c r="X389" s="127">
        <v>0.33</v>
      </c>
      <c r="Y389" s="127">
        <v>0.33</v>
      </c>
      <c r="Z389" s="127">
        <v>0.33</v>
      </c>
      <c r="AA389" s="127">
        <v>0.33</v>
      </c>
      <c r="AB389" s="127">
        <v>0.33</v>
      </c>
      <c r="AC389" s="79"/>
      <c r="AD389" s="79"/>
      <c r="AE389" s="79"/>
      <c r="AF389" s="79">
        <v>1</v>
      </c>
      <c r="AG389" s="79">
        <v>1</v>
      </c>
      <c r="AH389" s="76"/>
      <c r="AI389" s="60"/>
      <c r="AJ389" s="48"/>
      <c r="AK389" s="48"/>
      <c r="AL389" s="48"/>
    </row>
    <row r="390" spans="1:38" outlineLevel="3" x14ac:dyDescent="0.25">
      <c r="A390" s="48"/>
      <c r="B390" s="57"/>
      <c r="C390" s="50">
        <f t="shared" si="71"/>
        <v>3</v>
      </c>
      <c r="D390" s="76"/>
      <c r="E390" s="73"/>
      <c r="F390" s="73" t="s">
        <v>1164</v>
      </c>
      <c r="G390" s="76"/>
      <c r="H390" s="79" t="s">
        <v>684</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outlineLevel="3" x14ac:dyDescent="0.25">
      <c r="A391" s="48"/>
      <c r="B391" s="57"/>
      <c r="C391" s="50">
        <f t="shared" si="71"/>
        <v>3</v>
      </c>
      <c r="D391" s="76"/>
      <c r="E391" s="73"/>
      <c r="F391" s="73" t="s">
        <v>1165</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outlineLevel="3" x14ac:dyDescent="0.25">
      <c r="A392" s="48"/>
      <c r="B392" s="57"/>
      <c r="C392" s="50">
        <f t="shared" si="71"/>
        <v>3</v>
      </c>
      <c r="D392" s="76"/>
      <c r="E392" s="73"/>
      <c r="F392" s="73" t="s">
        <v>1166</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outlineLevel="3" x14ac:dyDescent="0.25">
      <c r="A393" s="48"/>
      <c r="B393" s="57"/>
      <c r="C393" s="50">
        <f t="shared" si="71"/>
        <v>3</v>
      </c>
      <c r="D393" s="76"/>
      <c r="E393" s="73"/>
      <c r="F393" s="73" t="s">
        <v>1167</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outlineLevel="3" x14ac:dyDescent="0.25">
      <c r="A394" s="48"/>
      <c r="B394" s="57"/>
      <c r="C394" s="50">
        <f t="shared" si="71"/>
        <v>3</v>
      </c>
      <c r="D394" s="76"/>
      <c r="E394" s="73"/>
      <c r="F394" s="73" t="s">
        <v>1168</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outlineLevel="3" x14ac:dyDescent="0.25">
      <c r="A395" s="48"/>
      <c r="B395" s="57"/>
      <c r="C395" s="50">
        <f t="shared" si="71"/>
        <v>3</v>
      </c>
      <c r="D395" s="76"/>
      <c r="E395" s="73"/>
      <c r="F395" s="73" t="s">
        <v>1169</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outlineLevel="3" x14ac:dyDescent="0.25">
      <c r="A396" s="48"/>
      <c r="B396" s="57"/>
      <c r="C396" s="50">
        <f t="shared" si="71"/>
        <v>3</v>
      </c>
      <c r="D396" s="76"/>
      <c r="E396" s="73"/>
      <c r="F396" s="73" t="s">
        <v>1170</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outlineLevel="3" x14ac:dyDescent="0.25">
      <c r="A397" s="48"/>
      <c r="B397" s="57"/>
      <c r="C397" s="50">
        <f t="shared" si="71"/>
        <v>3</v>
      </c>
      <c r="D397" s="76"/>
      <c r="E397" s="73"/>
      <c r="F397" s="73" t="s">
        <v>1171</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outlineLevel="3" x14ac:dyDescent="0.25">
      <c r="A398" s="48"/>
      <c r="B398" s="57"/>
      <c r="C398" s="50">
        <f t="shared" si="71"/>
        <v>3</v>
      </c>
      <c r="D398" s="76"/>
      <c r="E398" s="73"/>
      <c r="F398" s="73" t="s">
        <v>1172</v>
      </c>
      <c r="G398" s="76"/>
      <c r="H398" s="79" t="s">
        <v>684</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outlineLevel="3" x14ac:dyDescent="0.25">
      <c r="A399" s="48"/>
      <c r="B399" s="57"/>
      <c r="C399" s="50">
        <f t="shared" si="71"/>
        <v>3</v>
      </c>
      <c r="D399" s="76"/>
      <c r="E399" s="73"/>
      <c r="F399" s="73" t="s">
        <v>1173</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outlineLevel="3" x14ac:dyDescent="0.25">
      <c r="A400" s="48"/>
      <c r="B400" s="57"/>
      <c r="C400" s="50">
        <f t="shared" si="71"/>
        <v>3</v>
      </c>
      <c r="D400" s="76"/>
      <c r="E400" s="73"/>
      <c r="F400" s="73" t="s">
        <v>1174</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outlineLevel="3" x14ac:dyDescent="0.25">
      <c r="A401" s="48"/>
      <c r="B401" s="57"/>
      <c r="C401" s="50">
        <f t="shared" si="71"/>
        <v>3</v>
      </c>
      <c r="D401" s="76"/>
      <c r="E401" s="73"/>
      <c r="F401" s="73" t="s">
        <v>1175</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outlineLevel="3" x14ac:dyDescent="0.25">
      <c r="A402" s="48"/>
      <c r="B402" s="57"/>
      <c r="C402" s="50">
        <f t="shared" si="71"/>
        <v>3</v>
      </c>
      <c r="D402" s="76"/>
      <c r="E402" s="73"/>
      <c r="F402" s="73" t="s">
        <v>1176</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outlineLevel="3" x14ac:dyDescent="0.25">
      <c r="A403" s="48"/>
      <c r="B403" s="57"/>
      <c r="C403" s="50">
        <f t="shared" si="71"/>
        <v>3</v>
      </c>
      <c r="D403" s="76"/>
      <c r="E403" s="73"/>
      <c r="F403" s="73" t="s">
        <v>1177</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outlineLevel="3" x14ac:dyDescent="0.25">
      <c r="A404" s="48"/>
      <c r="B404" s="57"/>
      <c r="C404" s="50">
        <f t="shared" si="71"/>
        <v>3</v>
      </c>
      <c r="D404" s="76"/>
      <c r="E404" s="73"/>
      <c r="F404" s="73" t="s">
        <v>1178</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outlineLevel="3" x14ac:dyDescent="0.25">
      <c r="A405" s="48"/>
      <c r="B405" s="57"/>
      <c r="C405" s="50">
        <f t="shared" si="71"/>
        <v>3</v>
      </c>
      <c r="D405" s="76"/>
      <c r="E405" s="73"/>
      <c r="F405" s="73" t="s">
        <v>1179</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outlineLevel="3" x14ac:dyDescent="0.25">
      <c r="A406" s="48"/>
      <c r="B406" s="57"/>
      <c r="C406" s="50">
        <f t="shared" si="71"/>
        <v>3</v>
      </c>
      <c r="D406" s="76"/>
      <c r="E406" s="73"/>
      <c r="F406" s="73" t="s">
        <v>1180</v>
      </c>
      <c r="G406" s="76"/>
      <c r="H406" s="79" t="s">
        <v>684</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outlineLevel="3" x14ac:dyDescent="0.25">
      <c r="A407" s="48"/>
      <c r="B407" s="57"/>
      <c r="C407" s="50">
        <f t="shared" si="71"/>
        <v>3</v>
      </c>
      <c r="D407" s="76"/>
      <c r="E407" s="73"/>
      <c r="F407" s="73" t="s">
        <v>1181</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outlineLevel="3" x14ac:dyDescent="0.25">
      <c r="A408" s="48"/>
      <c r="B408" s="57"/>
      <c r="C408" s="50">
        <f t="shared" si="71"/>
        <v>3</v>
      </c>
      <c r="D408" s="76"/>
      <c r="E408" s="73"/>
      <c r="F408" s="73" t="s">
        <v>1182</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outlineLevel="3" x14ac:dyDescent="0.25">
      <c r="A409" s="48"/>
      <c r="B409" s="57"/>
      <c r="C409" s="50">
        <f t="shared" si="71"/>
        <v>3</v>
      </c>
      <c r="D409" s="76"/>
      <c r="E409" s="73"/>
      <c r="F409" s="73" t="s">
        <v>1183</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outlineLevel="3" x14ac:dyDescent="0.25">
      <c r="A410" s="48"/>
      <c r="B410" s="57"/>
      <c r="C410" s="50">
        <f t="shared" si="71"/>
        <v>3</v>
      </c>
      <c r="D410" s="76"/>
      <c r="E410" s="73"/>
      <c r="F410" s="73" t="s">
        <v>1184</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outlineLevel="3" x14ac:dyDescent="0.25">
      <c r="A411" s="48"/>
      <c r="B411" s="57"/>
      <c r="C411" s="50">
        <f t="shared" si="71"/>
        <v>3</v>
      </c>
      <c r="D411" s="76"/>
      <c r="E411" s="73"/>
      <c r="F411" s="73" t="s">
        <v>1185</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outlineLevel="3" x14ac:dyDescent="0.25">
      <c r="A412" s="48"/>
      <c r="B412" s="57"/>
      <c r="C412" s="50">
        <f t="shared" si="71"/>
        <v>3</v>
      </c>
      <c r="D412" s="76"/>
      <c r="E412" s="73"/>
      <c r="F412" s="73" t="s">
        <v>1186</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outlineLevel="3" x14ac:dyDescent="0.25">
      <c r="A413" s="48"/>
      <c r="B413" s="57"/>
      <c r="C413" s="50">
        <f t="shared" si="71"/>
        <v>3</v>
      </c>
      <c r="D413" s="76"/>
      <c r="E413" s="73"/>
      <c r="F413" s="73" t="s">
        <v>1187</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outlineLevel="3" x14ac:dyDescent="0.25">
      <c r="A414" s="48"/>
      <c r="B414" s="57"/>
      <c r="C414" s="50">
        <f t="shared" si="71"/>
        <v>3</v>
      </c>
      <c r="D414" s="76"/>
      <c r="E414" s="73"/>
      <c r="F414" s="73" t="s">
        <v>1188</v>
      </c>
      <c r="G414" s="76"/>
      <c r="H414" s="79" t="s">
        <v>684</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outlineLevel="3" x14ac:dyDescent="0.25">
      <c r="A415" s="48"/>
      <c r="B415" s="57"/>
      <c r="C415" s="50">
        <f t="shared" si="71"/>
        <v>3</v>
      </c>
      <c r="D415" s="76"/>
      <c r="E415" s="73"/>
      <c r="F415" s="73" t="s">
        <v>1189</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outlineLevel="3" x14ac:dyDescent="0.25">
      <c r="A416" s="48"/>
      <c r="B416" s="57"/>
      <c r="C416" s="50">
        <f t="shared" si="71"/>
        <v>3</v>
      </c>
      <c r="D416" s="76"/>
      <c r="E416" s="73"/>
      <c r="F416" s="73" t="s">
        <v>1190</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outlineLevel="3" x14ac:dyDescent="0.25">
      <c r="A417" s="48"/>
      <c r="B417" s="57"/>
      <c r="C417" s="50">
        <f t="shared" si="71"/>
        <v>3</v>
      </c>
      <c r="D417" s="76"/>
      <c r="E417" s="73"/>
      <c r="F417" s="73" t="s">
        <v>1191</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outlineLevel="3" x14ac:dyDescent="0.25">
      <c r="A418" s="48"/>
      <c r="B418" s="57"/>
      <c r="C418" s="50">
        <f t="shared" si="71"/>
        <v>3</v>
      </c>
      <c r="D418" s="76"/>
      <c r="E418" s="73"/>
      <c r="F418" s="73" t="s">
        <v>1192</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outlineLevel="3" x14ac:dyDescent="0.25">
      <c r="A419" s="48"/>
      <c r="B419" s="57"/>
      <c r="C419" s="50">
        <f t="shared" si="71"/>
        <v>3</v>
      </c>
      <c r="D419" s="76"/>
      <c r="E419" s="73"/>
      <c r="F419" s="73" t="s">
        <v>1193</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outlineLevel="3" x14ac:dyDescent="0.25">
      <c r="A420" s="48"/>
      <c r="B420" s="57"/>
      <c r="C420" s="50">
        <f t="shared" si="71"/>
        <v>3</v>
      </c>
      <c r="D420" s="76"/>
      <c r="E420" s="73"/>
      <c r="F420" s="73" t="s">
        <v>1194</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outlineLevel="3" x14ac:dyDescent="0.25">
      <c r="A421" s="48"/>
      <c r="B421" s="57"/>
      <c r="C421" s="50">
        <f t="shared" si="71"/>
        <v>3</v>
      </c>
      <c r="D421" s="76"/>
      <c r="E421" s="73"/>
      <c r="F421" s="73" t="s">
        <v>1195</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outlineLevel="3" x14ac:dyDescent="0.25">
      <c r="A422" s="48"/>
      <c r="B422" s="57"/>
      <c r="C422" s="50">
        <f t="shared" si="71"/>
        <v>3</v>
      </c>
      <c r="D422" s="76"/>
      <c r="E422" s="73"/>
      <c r="F422" s="73" t="s">
        <v>1196</v>
      </c>
      <c r="G422" s="76"/>
      <c r="H422" s="79" t="s">
        <v>684</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outlineLevel="3" x14ac:dyDescent="0.25">
      <c r="A423" s="48"/>
      <c r="B423" s="57"/>
      <c r="C423" s="50">
        <f t="shared" si="71"/>
        <v>3</v>
      </c>
      <c r="D423" s="76"/>
      <c r="E423" s="73"/>
      <c r="F423" s="73" t="s">
        <v>1197</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outlineLevel="3" x14ac:dyDescent="0.25">
      <c r="A424" s="48"/>
      <c r="B424" s="57"/>
      <c r="C424" s="50">
        <f t="shared" si="71"/>
        <v>3</v>
      </c>
      <c r="D424" s="76"/>
      <c r="E424" s="73"/>
      <c r="F424" s="73" t="s">
        <v>1198</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outlineLevel="3" x14ac:dyDescent="0.25">
      <c r="A425" s="48"/>
      <c r="B425" s="57"/>
      <c r="C425" s="50">
        <f t="shared" si="71"/>
        <v>3</v>
      </c>
      <c r="D425" s="76"/>
      <c r="E425" s="73"/>
      <c r="F425" s="73" t="s">
        <v>1199</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outlineLevel="3" x14ac:dyDescent="0.25">
      <c r="A426" s="48"/>
      <c r="B426" s="57"/>
      <c r="C426" s="50">
        <f t="shared" si="71"/>
        <v>3</v>
      </c>
      <c r="D426" s="76"/>
      <c r="E426" s="73"/>
      <c r="F426" s="73" t="s">
        <v>1200</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outlineLevel="3" x14ac:dyDescent="0.25">
      <c r="A427" s="48"/>
      <c r="B427" s="57"/>
      <c r="C427" s="50">
        <f t="shared" si="71"/>
        <v>3</v>
      </c>
      <c r="D427" s="76"/>
      <c r="E427" s="73"/>
      <c r="F427" s="73" t="s">
        <v>1201</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outlineLevel="3" x14ac:dyDescent="0.25">
      <c r="A428" s="48"/>
      <c r="B428" s="57"/>
      <c r="C428" s="50">
        <f t="shared" si="71"/>
        <v>3</v>
      </c>
      <c r="D428" s="76"/>
      <c r="E428" s="73"/>
      <c r="F428" s="73" t="s">
        <v>1202</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outlineLevel="3" x14ac:dyDescent="0.25">
      <c r="A429" s="48"/>
      <c r="B429" s="57"/>
      <c r="C429" s="50">
        <f t="shared" si="71"/>
        <v>3</v>
      </c>
      <c r="D429" s="76"/>
      <c r="E429" s="73"/>
      <c r="F429" s="73" t="s">
        <v>1203</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3" x14ac:dyDescent="0.25">
      <c r="A430" s="48"/>
      <c r="B430" s="57"/>
      <c r="C430" s="50">
        <f t="shared" ref="C430:C493" si="72">INT($C$29)+2</f>
        <v>3</v>
      </c>
      <c r="D430" s="76"/>
      <c r="E430" s="73"/>
      <c r="F430" s="73" t="s">
        <v>1204</v>
      </c>
      <c r="G430" s="76"/>
      <c r="H430" s="79" t="s">
        <v>2332</v>
      </c>
      <c r="I430" s="99"/>
      <c r="J430" s="99"/>
      <c r="K430" s="79"/>
      <c r="L430" s="79"/>
      <c r="M430" s="79"/>
      <c r="N430" s="79"/>
      <c r="O430" s="79"/>
      <c r="P430" s="79"/>
      <c r="Q430" s="79"/>
      <c r="R430" s="79"/>
      <c r="S430" s="79"/>
      <c r="T430" s="79"/>
      <c r="U430" s="79"/>
      <c r="V430" s="79"/>
      <c r="W430" s="79"/>
      <c r="X430" s="79"/>
      <c r="Y430" s="79"/>
      <c r="Z430" s="79"/>
      <c r="AA430" s="79"/>
      <c r="AB430" s="79"/>
      <c r="AC430" s="79"/>
      <c r="AD430" s="79"/>
      <c r="AE430" s="79"/>
      <c r="AF430" s="79">
        <v>1</v>
      </c>
      <c r="AG430" s="79">
        <v>1</v>
      </c>
      <c r="AH430" s="76"/>
      <c r="AI430" s="60"/>
      <c r="AJ430" s="48"/>
      <c r="AK430" s="48"/>
      <c r="AL430" s="48"/>
    </row>
    <row r="431" spans="1:38" outlineLevel="3" x14ac:dyDescent="0.25">
      <c r="A431" s="48"/>
      <c r="B431" s="57"/>
      <c r="C431" s="50">
        <f t="shared" si="72"/>
        <v>3</v>
      </c>
      <c r="D431" s="76"/>
      <c r="E431" s="73"/>
      <c r="F431" s="73" t="s">
        <v>1205</v>
      </c>
      <c r="G431" s="76"/>
      <c r="H431" s="79" t="s">
        <v>2333</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3" x14ac:dyDescent="0.25">
      <c r="A432" s="48"/>
      <c r="B432" s="57"/>
      <c r="C432" s="50">
        <f t="shared" si="72"/>
        <v>3</v>
      </c>
      <c r="D432" s="76"/>
      <c r="E432" s="73"/>
      <c r="F432" s="73" t="s">
        <v>1206</v>
      </c>
      <c r="G432" s="76"/>
      <c r="H432" s="79" t="s">
        <v>2334</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outlineLevel="3" x14ac:dyDescent="0.25">
      <c r="A433" s="48"/>
      <c r="B433" s="57"/>
      <c r="C433" s="50">
        <f t="shared" si="72"/>
        <v>3</v>
      </c>
      <c r="D433" s="76"/>
      <c r="E433" s="73"/>
      <c r="F433" s="73" t="s">
        <v>1207</v>
      </c>
      <c r="G433" s="76"/>
      <c r="H433" s="79" t="s">
        <v>2335</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2"/>
        <v>3</v>
      </c>
      <c r="D434" s="76"/>
      <c r="E434" s="73"/>
      <c r="F434" s="73" t="s">
        <v>1208</v>
      </c>
      <c r="G434" s="76"/>
      <c r="H434" s="79" t="s">
        <v>2336</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2"/>
        <v>3</v>
      </c>
      <c r="D435" s="76"/>
      <c r="E435" s="73"/>
      <c r="F435" s="73" t="s">
        <v>1209</v>
      </c>
      <c r="G435" s="76"/>
      <c r="H435" s="79" t="s">
        <v>2337</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2"/>
        <v>3</v>
      </c>
      <c r="D436" s="76"/>
      <c r="E436" s="73"/>
      <c r="F436" s="73" t="s">
        <v>1210</v>
      </c>
      <c r="G436" s="76"/>
      <c r="H436" s="79" t="s">
        <v>2338</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x14ac:dyDescent="0.25">
      <c r="A437" s="48"/>
      <c r="B437" s="57"/>
      <c r="C437" s="50">
        <f t="shared" si="72"/>
        <v>3</v>
      </c>
      <c r="D437" s="76"/>
      <c r="E437" s="73"/>
      <c r="F437" s="73" t="s">
        <v>1211</v>
      </c>
      <c r="G437" s="76"/>
      <c r="H437" s="79" t="s">
        <v>2339</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outlineLevel="3" x14ac:dyDescent="0.25">
      <c r="A438" s="48"/>
      <c r="B438" s="57"/>
      <c r="C438" s="50">
        <f t="shared" si="72"/>
        <v>3</v>
      </c>
      <c r="D438" s="76"/>
      <c r="E438" s="73"/>
      <c r="F438" s="73" t="s">
        <v>1212</v>
      </c>
      <c r="G438" s="76"/>
      <c r="H438" s="79" t="s">
        <v>684</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outlineLevel="3" x14ac:dyDescent="0.25">
      <c r="A439" s="48"/>
      <c r="B439" s="57"/>
      <c r="C439" s="50">
        <f t="shared" si="72"/>
        <v>3</v>
      </c>
      <c r="D439" s="76"/>
      <c r="E439" s="73"/>
      <c r="F439" s="73" t="s">
        <v>1213</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outlineLevel="3" x14ac:dyDescent="0.25">
      <c r="A440" s="48"/>
      <c r="B440" s="57"/>
      <c r="C440" s="50">
        <f t="shared" si="72"/>
        <v>3</v>
      </c>
      <c r="D440" s="76"/>
      <c r="E440" s="73"/>
      <c r="F440" s="73" t="s">
        <v>1214</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outlineLevel="3" x14ac:dyDescent="0.25">
      <c r="A441" s="48"/>
      <c r="B441" s="57"/>
      <c r="C441" s="50">
        <f t="shared" si="72"/>
        <v>3</v>
      </c>
      <c r="D441" s="76"/>
      <c r="E441" s="73"/>
      <c r="F441" s="73" t="s">
        <v>1215</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outlineLevel="3" x14ac:dyDescent="0.25">
      <c r="A442" s="48"/>
      <c r="B442" s="57"/>
      <c r="C442" s="50">
        <f t="shared" si="72"/>
        <v>3</v>
      </c>
      <c r="D442" s="76"/>
      <c r="E442" s="73"/>
      <c r="F442" s="73" t="s">
        <v>1216</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outlineLevel="3" x14ac:dyDescent="0.25">
      <c r="A443" s="48"/>
      <c r="B443" s="57"/>
      <c r="C443" s="50">
        <f t="shared" si="72"/>
        <v>3</v>
      </c>
      <c r="D443" s="76"/>
      <c r="E443" s="73"/>
      <c r="F443" s="73" t="s">
        <v>1217</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outlineLevel="3" x14ac:dyDescent="0.25">
      <c r="A444" s="48"/>
      <c r="B444" s="57"/>
      <c r="C444" s="50">
        <f t="shared" si="72"/>
        <v>3</v>
      </c>
      <c r="D444" s="76"/>
      <c r="E444" s="73"/>
      <c r="F444" s="73" t="s">
        <v>1218</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outlineLevel="3" x14ac:dyDescent="0.25">
      <c r="A445" s="48"/>
      <c r="B445" s="57"/>
      <c r="C445" s="50">
        <f t="shared" si="72"/>
        <v>3</v>
      </c>
      <c r="D445" s="76"/>
      <c r="E445" s="73"/>
      <c r="F445" s="73" t="s">
        <v>1219</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outlineLevel="3" x14ac:dyDescent="0.25">
      <c r="A446" s="48"/>
      <c r="B446" s="57"/>
      <c r="C446" s="50">
        <f t="shared" si="72"/>
        <v>3</v>
      </c>
      <c r="D446" s="76"/>
      <c r="E446" s="73"/>
      <c r="F446" s="73" t="s">
        <v>1220</v>
      </c>
      <c r="G446" s="76"/>
      <c r="H446" s="79" t="s">
        <v>684</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outlineLevel="3" x14ac:dyDescent="0.25">
      <c r="A447" s="48"/>
      <c r="B447" s="57"/>
      <c r="C447" s="50">
        <f t="shared" si="72"/>
        <v>3</v>
      </c>
      <c r="D447" s="76"/>
      <c r="E447" s="73"/>
      <c r="F447" s="73" t="s">
        <v>1221</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outlineLevel="3" x14ac:dyDescent="0.25">
      <c r="A448" s="48"/>
      <c r="B448" s="57"/>
      <c r="C448" s="50">
        <f t="shared" si="72"/>
        <v>3</v>
      </c>
      <c r="D448" s="76"/>
      <c r="E448" s="73"/>
      <c r="F448" s="73" t="s">
        <v>1222</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outlineLevel="3" x14ac:dyDescent="0.25">
      <c r="A449" s="48"/>
      <c r="B449" s="57"/>
      <c r="C449" s="50">
        <f t="shared" si="72"/>
        <v>3</v>
      </c>
      <c r="D449" s="76"/>
      <c r="E449" s="73"/>
      <c r="F449" s="73" t="s">
        <v>1223</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outlineLevel="3" x14ac:dyDescent="0.25">
      <c r="A450" s="48"/>
      <c r="B450" s="57"/>
      <c r="C450" s="50">
        <f t="shared" si="72"/>
        <v>3</v>
      </c>
      <c r="D450" s="76"/>
      <c r="E450" s="73"/>
      <c r="F450" s="73" t="s">
        <v>1224</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outlineLevel="3" x14ac:dyDescent="0.25">
      <c r="A451" s="48"/>
      <c r="B451" s="57"/>
      <c r="C451" s="50">
        <f t="shared" si="72"/>
        <v>3</v>
      </c>
      <c r="D451" s="76"/>
      <c r="E451" s="73"/>
      <c r="F451" s="73" t="s">
        <v>1225</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outlineLevel="3" x14ac:dyDescent="0.25">
      <c r="A452" s="48"/>
      <c r="B452" s="57"/>
      <c r="C452" s="50">
        <f t="shared" si="72"/>
        <v>3</v>
      </c>
      <c r="D452" s="76"/>
      <c r="E452" s="73"/>
      <c r="F452" s="73" t="s">
        <v>1226</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outlineLevel="3" x14ac:dyDescent="0.25">
      <c r="A453" s="48"/>
      <c r="B453" s="57"/>
      <c r="C453" s="50">
        <f t="shared" si="72"/>
        <v>3</v>
      </c>
      <c r="D453" s="76"/>
      <c r="E453" s="73"/>
      <c r="F453" s="73" t="s">
        <v>1227</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outlineLevel="3" x14ac:dyDescent="0.25">
      <c r="A454" s="48"/>
      <c r="B454" s="57"/>
      <c r="C454" s="50">
        <f t="shared" si="72"/>
        <v>3</v>
      </c>
      <c r="D454" s="76"/>
      <c r="E454" s="73"/>
      <c r="F454" s="73" t="s">
        <v>1228</v>
      </c>
      <c r="G454" s="76"/>
      <c r="H454" s="79" t="s">
        <v>684</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outlineLevel="3" x14ac:dyDescent="0.25">
      <c r="A455" s="48"/>
      <c r="B455" s="57"/>
      <c r="C455" s="50">
        <f t="shared" si="72"/>
        <v>3</v>
      </c>
      <c r="D455" s="76"/>
      <c r="E455" s="73"/>
      <c r="F455" s="73" t="s">
        <v>1229</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outlineLevel="3" x14ac:dyDescent="0.25">
      <c r="A456" s="48"/>
      <c r="B456" s="57"/>
      <c r="C456" s="50">
        <f t="shared" si="72"/>
        <v>3</v>
      </c>
      <c r="D456" s="76"/>
      <c r="E456" s="73"/>
      <c r="F456" s="73" t="s">
        <v>1230</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outlineLevel="3" x14ac:dyDescent="0.25">
      <c r="A457" s="48"/>
      <c r="B457" s="57"/>
      <c r="C457" s="50">
        <f t="shared" si="72"/>
        <v>3</v>
      </c>
      <c r="D457" s="76"/>
      <c r="E457" s="73"/>
      <c r="F457" s="73" t="s">
        <v>1231</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outlineLevel="3" x14ac:dyDescent="0.25">
      <c r="A458" s="48"/>
      <c r="B458" s="57"/>
      <c r="C458" s="50">
        <f t="shared" si="72"/>
        <v>3</v>
      </c>
      <c r="D458" s="76"/>
      <c r="E458" s="73"/>
      <c r="F458" s="73" t="s">
        <v>1232</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outlineLevel="3" x14ac:dyDescent="0.25">
      <c r="A459" s="48"/>
      <c r="B459" s="57"/>
      <c r="C459" s="50">
        <f t="shared" si="72"/>
        <v>3</v>
      </c>
      <c r="D459" s="76"/>
      <c r="E459" s="73"/>
      <c r="F459" s="73" t="s">
        <v>1233</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outlineLevel="3" x14ac:dyDescent="0.25">
      <c r="A460" s="48"/>
      <c r="B460" s="57"/>
      <c r="C460" s="50">
        <f t="shared" si="72"/>
        <v>3</v>
      </c>
      <c r="D460" s="76"/>
      <c r="E460" s="73"/>
      <c r="F460" s="73" t="s">
        <v>1234</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outlineLevel="3" x14ac:dyDescent="0.25">
      <c r="A461" s="48"/>
      <c r="B461" s="57"/>
      <c r="C461" s="50">
        <f t="shared" si="72"/>
        <v>3</v>
      </c>
      <c r="D461" s="76"/>
      <c r="E461" s="73"/>
      <c r="F461" s="73" t="s">
        <v>1235</v>
      </c>
      <c r="G461" s="76"/>
      <c r="H461" s="79"/>
      <c r="I461" s="99"/>
      <c r="J461" s="99"/>
      <c r="K461" s="79"/>
      <c r="L461" s="79"/>
      <c r="M461" s="79"/>
      <c r="N461" s="79"/>
      <c r="O461" s="79"/>
      <c r="P461" s="79"/>
      <c r="Q461" s="79"/>
      <c r="R461" s="79"/>
      <c r="S461" s="79"/>
      <c r="T461" s="99" t="s">
        <v>1236</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2"/>
        <v>3</v>
      </c>
      <c r="D462" s="76"/>
      <c r="E462" s="73"/>
      <c r="F462" s="73" t="s">
        <v>1237</v>
      </c>
      <c r="G462" s="76"/>
      <c r="H462" s="79" t="s">
        <v>1238</v>
      </c>
      <c r="I462" s="99" t="s">
        <v>581</v>
      </c>
      <c r="J462" s="99" t="s">
        <v>1239</v>
      </c>
      <c r="K462" s="79"/>
      <c r="L462" s="79"/>
      <c r="M462" s="79"/>
      <c r="N462" s="79"/>
      <c r="O462" s="79"/>
      <c r="P462" s="79"/>
      <c r="Q462" s="79"/>
      <c r="R462" s="79"/>
      <c r="S462" s="79"/>
      <c r="T462" s="79">
        <v>-0.1</v>
      </c>
      <c r="U462" s="100">
        <v>-0.2</v>
      </c>
      <c r="V462" s="100">
        <v>-0.2</v>
      </c>
      <c r="W462" s="100">
        <v>-0.2</v>
      </c>
      <c r="X462" s="271">
        <f t="shared" ref="X462:AB474" si="73">W462</f>
        <v>-0.2</v>
      </c>
      <c r="Y462" s="271">
        <f t="shared" si="73"/>
        <v>-0.2</v>
      </c>
      <c r="Z462" s="271">
        <f t="shared" si="73"/>
        <v>-0.2</v>
      </c>
      <c r="AA462" s="271">
        <f t="shared" si="73"/>
        <v>-0.2</v>
      </c>
      <c r="AB462" s="271">
        <f t="shared" si="73"/>
        <v>-0.2</v>
      </c>
      <c r="AC462" s="79"/>
      <c r="AD462" s="100" t="s">
        <v>1240</v>
      </c>
      <c r="AE462" s="79"/>
      <c r="AF462" s="100">
        <v>1</v>
      </c>
      <c r="AG462" s="100">
        <v>1</v>
      </c>
      <c r="AH462" s="76"/>
      <c r="AI462" s="60"/>
      <c r="AJ462" s="48"/>
      <c r="AK462" s="48"/>
      <c r="AL462" s="48"/>
    </row>
    <row r="463" spans="1:38" outlineLevel="2" x14ac:dyDescent="0.25">
      <c r="A463" s="48"/>
      <c r="B463" s="57"/>
      <c r="C463" s="50">
        <f t="shared" si="72"/>
        <v>3</v>
      </c>
      <c r="D463" s="76"/>
      <c r="E463" s="73"/>
      <c r="F463" s="73" t="s">
        <v>1241</v>
      </c>
      <c r="G463" s="76"/>
      <c r="H463" s="79" t="s">
        <v>1242</v>
      </c>
      <c r="I463" s="99" t="s">
        <v>581</v>
      </c>
      <c r="J463" s="99" t="s">
        <v>1239</v>
      </c>
      <c r="K463" s="79"/>
      <c r="L463" s="79"/>
      <c r="M463" s="79"/>
      <c r="N463" s="79"/>
      <c r="O463" s="79"/>
      <c r="P463" s="79"/>
      <c r="Q463" s="79"/>
      <c r="R463" s="79"/>
      <c r="S463" s="79"/>
      <c r="T463" s="79">
        <v>0</v>
      </c>
      <c r="U463" s="100">
        <v>-0.1</v>
      </c>
      <c r="V463" s="100">
        <v>-0.1</v>
      </c>
      <c r="W463" s="100">
        <v>-0.1</v>
      </c>
      <c r="X463" s="271">
        <f t="shared" si="73"/>
        <v>-0.1</v>
      </c>
      <c r="Y463" s="271">
        <f t="shared" si="73"/>
        <v>-0.1</v>
      </c>
      <c r="Z463" s="271">
        <f t="shared" si="73"/>
        <v>-0.1</v>
      </c>
      <c r="AA463" s="271">
        <f t="shared" si="73"/>
        <v>-0.1</v>
      </c>
      <c r="AB463" s="271">
        <f t="shared" si="73"/>
        <v>-0.1</v>
      </c>
      <c r="AC463" s="79"/>
      <c r="AD463" s="100" t="s">
        <v>1243</v>
      </c>
      <c r="AE463" s="79"/>
      <c r="AF463" s="100">
        <v>1</v>
      </c>
      <c r="AG463" s="100">
        <v>1</v>
      </c>
      <c r="AH463" s="76"/>
      <c r="AI463" s="60"/>
      <c r="AJ463" s="48"/>
      <c r="AK463" s="48"/>
      <c r="AL463" s="48"/>
    </row>
    <row r="464" spans="1:38" outlineLevel="2" x14ac:dyDescent="0.25">
      <c r="A464" s="48"/>
      <c r="B464" s="57"/>
      <c r="C464" s="50">
        <f t="shared" si="72"/>
        <v>3</v>
      </c>
      <c r="D464" s="76"/>
      <c r="E464" s="73"/>
      <c r="F464" s="73" t="s">
        <v>1244</v>
      </c>
      <c r="G464" s="76"/>
      <c r="H464" s="79" t="s">
        <v>1245</v>
      </c>
      <c r="I464" s="99" t="s">
        <v>581</v>
      </c>
      <c r="J464" s="99" t="s">
        <v>1239</v>
      </c>
      <c r="K464" s="79"/>
      <c r="L464" s="79"/>
      <c r="M464" s="79"/>
      <c r="N464" s="79"/>
      <c r="O464" s="79"/>
      <c r="P464" s="79"/>
      <c r="Q464" s="79"/>
      <c r="R464" s="79"/>
      <c r="S464" s="79"/>
      <c r="T464" s="79">
        <v>-1.4E-2</v>
      </c>
      <c r="U464" s="100">
        <v>0</v>
      </c>
      <c r="V464" s="100">
        <v>0</v>
      </c>
      <c r="W464" s="100">
        <v>0</v>
      </c>
      <c r="X464" s="271">
        <f t="shared" si="73"/>
        <v>0</v>
      </c>
      <c r="Y464" s="271">
        <f t="shared" si="73"/>
        <v>0</v>
      </c>
      <c r="Z464" s="271">
        <f t="shared" si="73"/>
        <v>0</v>
      </c>
      <c r="AA464" s="271">
        <f t="shared" si="73"/>
        <v>0</v>
      </c>
      <c r="AB464" s="271">
        <f t="shared" si="73"/>
        <v>0</v>
      </c>
      <c r="AC464" s="79"/>
      <c r="AD464" s="100"/>
      <c r="AE464" s="79"/>
      <c r="AF464" s="100">
        <v>1</v>
      </c>
      <c r="AG464" s="100">
        <v>1</v>
      </c>
      <c r="AH464" s="76"/>
      <c r="AI464" s="60"/>
      <c r="AJ464" s="48"/>
      <c r="AK464" s="48"/>
      <c r="AL464" s="48"/>
    </row>
    <row r="465" spans="1:38" outlineLevel="2" x14ac:dyDescent="0.25">
      <c r="A465" s="48"/>
      <c r="B465" s="57"/>
      <c r="C465" s="50">
        <f t="shared" si="72"/>
        <v>3</v>
      </c>
      <c r="D465" s="76"/>
      <c r="E465" s="73"/>
      <c r="F465" s="73" t="s">
        <v>1246</v>
      </c>
      <c r="G465" s="76"/>
      <c r="H465" s="79" t="s">
        <v>1247</v>
      </c>
      <c r="I465" s="99" t="s">
        <v>581</v>
      </c>
      <c r="J465" s="99" t="s">
        <v>1239</v>
      </c>
      <c r="K465" s="79"/>
      <c r="L465" s="79"/>
      <c r="M465" s="79"/>
      <c r="N465" s="79"/>
      <c r="O465" s="79"/>
      <c r="P465" s="79"/>
      <c r="Q465" s="79"/>
      <c r="R465" s="79"/>
      <c r="S465" s="79"/>
      <c r="T465" s="79">
        <v>-0.104</v>
      </c>
      <c r="U465" s="100">
        <v>0</v>
      </c>
      <c r="V465" s="100">
        <v>0</v>
      </c>
      <c r="W465" s="100">
        <v>0</v>
      </c>
      <c r="X465" s="271">
        <f t="shared" si="73"/>
        <v>0</v>
      </c>
      <c r="Y465" s="271">
        <f t="shared" si="73"/>
        <v>0</v>
      </c>
      <c r="Z465" s="271">
        <f t="shared" si="73"/>
        <v>0</v>
      </c>
      <c r="AA465" s="271">
        <f t="shared" si="73"/>
        <v>0</v>
      </c>
      <c r="AB465" s="271">
        <f t="shared" si="73"/>
        <v>0</v>
      </c>
      <c r="AC465" s="79"/>
      <c r="AD465" s="100"/>
      <c r="AE465" s="79"/>
      <c r="AF465" s="100">
        <v>1</v>
      </c>
      <c r="AG465" s="100">
        <v>1</v>
      </c>
      <c r="AH465" s="76"/>
      <c r="AI465" s="60"/>
      <c r="AJ465" s="48"/>
      <c r="AK465" s="48"/>
      <c r="AL465" s="48"/>
    </row>
    <row r="466" spans="1:38" outlineLevel="2" x14ac:dyDescent="0.25">
      <c r="A466" s="48"/>
      <c r="B466" s="57"/>
      <c r="C466" s="50">
        <f t="shared" si="72"/>
        <v>3</v>
      </c>
      <c r="D466" s="76"/>
      <c r="E466" s="73"/>
      <c r="F466" s="73" t="s">
        <v>1248</v>
      </c>
      <c r="G466" s="76"/>
      <c r="H466" s="79" t="s">
        <v>1249</v>
      </c>
      <c r="I466" s="99" t="s">
        <v>581</v>
      </c>
      <c r="J466" s="99" t="s">
        <v>1239</v>
      </c>
      <c r="K466" s="79"/>
      <c r="L466" s="79"/>
      <c r="M466" s="79"/>
      <c r="N466" s="79"/>
      <c r="O466" s="79"/>
      <c r="P466" s="79"/>
      <c r="Q466" s="79"/>
      <c r="R466" s="79"/>
      <c r="S466" s="79"/>
      <c r="T466" s="79">
        <v>-0.32100000000000001</v>
      </c>
      <c r="U466" s="100">
        <v>0</v>
      </c>
      <c r="V466" s="100">
        <v>0</v>
      </c>
      <c r="W466" s="100">
        <v>0</v>
      </c>
      <c r="X466" s="271">
        <f t="shared" si="73"/>
        <v>0</v>
      </c>
      <c r="Y466" s="271">
        <f t="shared" si="73"/>
        <v>0</v>
      </c>
      <c r="Z466" s="271">
        <f t="shared" si="73"/>
        <v>0</v>
      </c>
      <c r="AA466" s="271">
        <f t="shared" si="73"/>
        <v>0</v>
      </c>
      <c r="AB466" s="271">
        <f t="shared" si="73"/>
        <v>0</v>
      </c>
      <c r="AC466" s="79"/>
      <c r="AD466" s="100"/>
      <c r="AE466" s="79"/>
      <c r="AF466" s="100">
        <v>1</v>
      </c>
      <c r="AG466" s="100">
        <v>1</v>
      </c>
      <c r="AH466" s="76"/>
      <c r="AI466" s="60"/>
      <c r="AJ466" s="48"/>
      <c r="AK466" s="48"/>
      <c r="AL466" s="48"/>
    </row>
    <row r="467" spans="1:38" outlineLevel="2" x14ac:dyDescent="0.25">
      <c r="A467" s="48"/>
      <c r="B467" s="57"/>
      <c r="C467" s="50">
        <f t="shared" si="72"/>
        <v>3</v>
      </c>
      <c r="D467" s="76"/>
      <c r="E467" s="73"/>
      <c r="F467" s="73" t="s">
        <v>1250</v>
      </c>
      <c r="G467" s="76"/>
      <c r="H467" s="79" t="s">
        <v>1251</v>
      </c>
      <c r="I467" s="99" t="s">
        <v>581</v>
      </c>
      <c r="J467" s="99" t="s">
        <v>1239</v>
      </c>
      <c r="K467" s="79"/>
      <c r="L467" s="79"/>
      <c r="M467" s="79"/>
      <c r="N467" s="79"/>
      <c r="O467" s="79"/>
      <c r="P467" s="79"/>
      <c r="Q467" s="79"/>
      <c r="R467" s="79"/>
      <c r="S467" s="79"/>
      <c r="T467" s="79">
        <v>-0.32100000000000001</v>
      </c>
      <c r="U467" s="279">
        <f>U466</f>
        <v>0</v>
      </c>
      <c r="V467" s="279">
        <f>V466</f>
        <v>0</v>
      </c>
      <c r="W467" s="279">
        <f>W466</f>
        <v>0</v>
      </c>
      <c r="X467" s="279">
        <f t="shared" ref="X467:AB469" si="74">X466</f>
        <v>0</v>
      </c>
      <c r="Y467" s="279">
        <f t="shared" si="74"/>
        <v>0</v>
      </c>
      <c r="Z467" s="279">
        <f t="shared" si="74"/>
        <v>0</v>
      </c>
      <c r="AA467" s="279">
        <f t="shared" si="74"/>
        <v>0</v>
      </c>
      <c r="AB467" s="279">
        <f t="shared" si="74"/>
        <v>0</v>
      </c>
      <c r="AC467" s="79"/>
      <c r="AD467" s="100"/>
      <c r="AE467" s="79"/>
      <c r="AF467" s="100">
        <v>1</v>
      </c>
      <c r="AG467" s="100">
        <v>1</v>
      </c>
      <c r="AH467" s="76"/>
      <c r="AI467" s="60"/>
      <c r="AJ467" s="48"/>
      <c r="AK467" s="48"/>
      <c r="AL467" s="48"/>
    </row>
    <row r="468" spans="1:38" outlineLevel="2" x14ac:dyDescent="0.25">
      <c r="A468" s="48"/>
      <c r="B468" s="57"/>
      <c r="C468" s="50">
        <f t="shared" si="72"/>
        <v>3</v>
      </c>
      <c r="D468" s="76"/>
      <c r="E468" s="73"/>
      <c r="F468" s="73" t="s">
        <v>1252</v>
      </c>
      <c r="G468" s="76"/>
      <c r="H468" s="79" t="s">
        <v>1253</v>
      </c>
      <c r="I468" s="99" t="s">
        <v>581</v>
      </c>
      <c r="J468" s="99" t="s">
        <v>1239</v>
      </c>
      <c r="K468" s="79"/>
      <c r="L468" s="79"/>
      <c r="M468" s="79"/>
      <c r="N468" s="79"/>
      <c r="O468" s="79"/>
      <c r="P468" s="79"/>
      <c r="Q468" s="79"/>
      <c r="R468" s="79"/>
      <c r="S468" s="79"/>
      <c r="T468" s="79">
        <v>-0.32100000000000001</v>
      </c>
      <c r="U468" s="279">
        <f t="shared" ref="U468:W469" si="75">U467</f>
        <v>0</v>
      </c>
      <c r="V468" s="279">
        <f t="shared" si="75"/>
        <v>0</v>
      </c>
      <c r="W468" s="279">
        <f t="shared" si="75"/>
        <v>0</v>
      </c>
      <c r="X468" s="279">
        <f t="shared" si="74"/>
        <v>0</v>
      </c>
      <c r="Y468" s="279">
        <f t="shared" si="74"/>
        <v>0</v>
      </c>
      <c r="Z468" s="279">
        <f t="shared" si="74"/>
        <v>0</v>
      </c>
      <c r="AA468" s="279">
        <f t="shared" si="74"/>
        <v>0</v>
      </c>
      <c r="AB468" s="279">
        <f t="shared" si="74"/>
        <v>0</v>
      </c>
      <c r="AC468" s="79"/>
      <c r="AD468" s="100"/>
      <c r="AE468" s="79"/>
      <c r="AF468" s="100">
        <v>1</v>
      </c>
      <c r="AG468" s="100">
        <v>1</v>
      </c>
      <c r="AH468" s="76"/>
      <c r="AI468" s="60"/>
      <c r="AJ468" s="48"/>
      <c r="AK468" s="48"/>
      <c r="AL468" s="48"/>
    </row>
    <row r="469" spans="1:38" outlineLevel="2" x14ac:dyDescent="0.25">
      <c r="A469" s="48"/>
      <c r="B469" s="57"/>
      <c r="C469" s="50">
        <f t="shared" si="72"/>
        <v>3</v>
      </c>
      <c r="D469" s="76"/>
      <c r="E469" s="73"/>
      <c r="F469" s="73" t="s">
        <v>1254</v>
      </c>
      <c r="G469" s="76"/>
      <c r="H469" s="79" t="s">
        <v>1255</v>
      </c>
      <c r="I469" s="99" t="s">
        <v>581</v>
      </c>
      <c r="J469" s="99" t="s">
        <v>1239</v>
      </c>
      <c r="K469" s="79"/>
      <c r="L469" s="79"/>
      <c r="M469" s="79"/>
      <c r="N469" s="79"/>
      <c r="O469" s="79"/>
      <c r="P469" s="79"/>
      <c r="Q469" s="79"/>
      <c r="R469" s="79"/>
      <c r="S469" s="79"/>
      <c r="T469" s="79">
        <v>-0.32100000000000001</v>
      </c>
      <c r="U469" s="279">
        <f t="shared" si="75"/>
        <v>0</v>
      </c>
      <c r="V469" s="279">
        <f t="shared" si="75"/>
        <v>0</v>
      </c>
      <c r="W469" s="279">
        <f t="shared" si="75"/>
        <v>0</v>
      </c>
      <c r="X469" s="279">
        <f t="shared" si="74"/>
        <v>0</v>
      </c>
      <c r="Y469" s="279">
        <f t="shared" si="74"/>
        <v>0</v>
      </c>
      <c r="Z469" s="279">
        <f t="shared" si="74"/>
        <v>0</v>
      </c>
      <c r="AA469" s="279">
        <f t="shared" si="74"/>
        <v>0</v>
      </c>
      <c r="AB469" s="279">
        <f t="shared" si="74"/>
        <v>0</v>
      </c>
      <c r="AC469" s="79"/>
      <c r="AD469" s="100"/>
      <c r="AE469" s="79"/>
      <c r="AF469" s="100">
        <v>1</v>
      </c>
      <c r="AG469" s="100">
        <v>1</v>
      </c>
      <c r="AH469" s="76"/>
      <c r="AI469" s="60"/>
      <c r="AJ469" s="48"/>
      <c r="AK469" s="48"/>
      <c r="AL469" s="48"/>
    </row>
    <row r="470" spans="1:38" outlineLevel="2" x14ac:dyDescent="0.25">
      <c r="A470" s="48"/>
      <c r="B470" s="57"/>
      <c r="C470" s="50">
        <f t="shared" si="72"/>
        <v>3</v>
      </c>
      <c r="D470" s="76"/>
      <c r="E470" s="73"/>
      <c r="F470" s="73" t="s">
        <v>1256</v>
      </c>
      <c r="G470" s="76"/>
      <c r="H470" s="79" t="s">
        <v>1257</v>
      </c>
      <c r="I470" s="99" t="s">
        <v>581</v>
      </c>
      <c r="J470" s="99" t="s">
        <v>1239</v>
      </c>
      <c r="K470" s="79"/>
      <c r="L470" s="79"/>
      <c r="M470" s="79"/>
      <c r="N470" s="79"/>
      <c r="O470" s="79"/>
      <c r="P470" s="79"/>
      <c r="Q470" s="79"/>
      <c r="R470" s="79"/>
      <c r="S470" s="79"/>
      <c r="T470" s="79">
        <v>0</v>
      </c>
      <c r="U470" s="100">
        <v>0</v>
      </c>
      <c r="V470" s="100">
        <v>0</v>
      </c>
      <c r="W470" s="100">
        <v>0</v>
      </c>
      <c r="X470" s="271">
        <f t="shared" si="73"/>
        <v>0</v>
      </c>
      <c r="Y470" s="271">
        <f t="shared" si="73"/>
        <v>0</v>
      </c>
      <c r="Z470" s="271">
        <f t="shared" si="73"/>
        <v>0</v>
      </c>
      <c r="AA470" s="271">
        <f t="shared" si="73"/>
        <v>0</v>
      </c>
      <c r="AB470" s="271">
        <f t="shared" si="73"/>
        <v>0</v>
      </c>
      <c r="AC470" s="79"/>
      <c r="AD470" s="100"/>
      <c r="AE470" s="79"/>
      <c r="AF470" s="100">
        <v>1</v>
      </c>
      <c r="AG470" s="100">
        <v>1</v>
      </c>
      <c r="AH470" s="76"/>
      <c r="AI470" s="60"/>
      <c r="AJ470" s="48"/>
      <c r="AK470" s="48"/>
      <c r="AL470" s="48"/>
    </row>
    <row r="471" spans="1:38" outlineLevel="2" x14ac:dyDescent="0.25">
      <c r="A471" s="48"/>
      <c r="B471" s="57"/>
      <c r="C471" s="50">
        <f t="shared" si="72"/>
        <v>3</v>
      </c>
      <c r="D471" s="76"/>
      <c r="E471" s="73"/>
      <c r="F471" s="73" t="s">
        <v>1258</v>
      </c>
      <c r="G471" s="76"/>
      <c r="H471" s="79" t="s">
        <v>1259</v>
      </c>
      <c r="I471" s="99" t="s">
        <v>581</v>
      </c>
      <c r="J471" s="99" t="s">
        <v>1239</v>
      </c>
      <c r="K471" s="79"/>
      <c r="L471" s="79"/>
      <c r="M471" s="79"/>
      <c r="N471" s="79"/>
      <c r="O471" s="79"/>
      <c r="P471" s="79"/>
      <c r="Q471" s="79"/>
      <c r="R471" s="79"/>
      <c r="S471" s="79"/>
      <c r="T471" s="79">
        <v>0</v>
      </c>
      <c r="U471" s="100">
        <v>0</v>
      </c>
      <c r="V471" s="100">
        <v>0</v>
      </c>
      <c r="W471" s="100">
        <v>0</v>
      </c>
      <c r="X471" s="271">
        <f t="shared" si="73"/>
        <v>0</v>
      </c>
      <c r="Y471" s="271">
        <f t="shared" si="73"/>
        <v>0</v>
      </c>
      <c r="Z471" s="271">
        <f t="shared" si="73"/>
        <v>0</v>
      </c>
      <c r="AA471" s="271">
        <f t="shared" si="73"/>
        <v>0</v>
      </c>
      <c r="AB471" s="271">
        <f t="shared" si="73"/>
        <v>0</v>
      </c>
      <c r="AC471" s="79"/>
      <c r="AD471" s="100"/>
      <c r="AE471" s="79"/>
      <c r="AF471" s="100">
        <v>1</v>
      </c>
      <c r="AG471" s="100">
        <v>1</v>
      </c>
      <c r="AH471" s="76"/>
      <c r="AI471" s="60"/>
      <c r="AJ471" s="48"/>
      <c r="AK471" s="48"/>
      <c r="AL471" s="48"/>
    </row>
    <row r="472" spans="1:38" outlineLevel="2" x14ac:dyDescent="0.25">
      <c r="A472" s="48"/>
      <c r="B472" s="57"/>
      <c r="C472" s="50">
        <f t="shared" si="72"/>
        <v>3</v>
      </c>
      <c r="D472" s="76"/>
      <c r="E472" s="73"/>
      <c r="F472" s="73" t="s">
        <v>1260</v>
      </c>
      <c r="G472" s="76"/>
      <c r="H472" s="79" t="s">
        <v>1261</v>
      </c>
      <c r="I472" s="99" t="s">
        <v>581</v>
      </c>
      <c r="J472" s="99" t="s">
        <v>1239</v>
      </c>
      <c r="K472" s="79"/>
      <c r="L472" s="79"/>
      <c r="M472" s="79"/>
      <c r="N472" s="79"/>
      <c r="O472" s="79"/>
      <c r="P472" s="79"/>
      <c r="Q472" s="79"/>
      <c r="R472" s="79"/>
      <c r="S472" s="79"/>
      <c r="T472" s="79">
        <v>-1.7000000000000001E-2</v>
      </c>
      <c r="U472" s="100">
        <v>0</v>
      </c>
      <c r="V472" s="100">
        <v>0</v>
      </c>
      <c r="W472" s="100">
        <v>0</v>
      </c>
      <c r="X472" s="271">
        <f t="shared" si="73"/>
        <v>0</v>
      </c>
      <c r="Y472" s="271">
        <f t="shared" si="73"/>
        <v>0</v>
      </c>
      <c r="Z472" s="271">
        <f t="shared" si="73"/>
        <v>0</v>
      </c>
      <c r="AA472" s="271">
        <f t="shared" si="73"/>
        <v>0</v>
      </c>
      <c r="AB472" s="271">
        <f t="shared" si="73"/>
        <v>0</v>
      </c>
      <c r="AC472" s="79"/>
      <c r="AD472" s="100"/>
      <c r="AE472" s="79"/>
      <c r="AF472" s="100">
        <v>1</v>
      </c>
      <c r="AG472" s="100">
        <v>1</v>
      </c>
      <c r="AH472" s="76"/>
      <c r="AI472" s="60"/>
      <c r="AJ472" s="48"/>
      <c r="AK472" s="48"/>
      <c r="AL472" s="48"/>
    </row>
    <row r="473" spans="1:38" outlineLevel="2" x14ac:dyDescent="0.25">
      <c r="A473" s="48"/>
      <c r="B473" s="57"/>
      <c r="C473" s="50">
        <f t="shared" si="72"/>
        <v>3</v>
      </c>
      <c r="D473" s="76"/>
      <c r="E473" s="73"/>
      <c r="F473" s="73" t="s">
        <v>1262</v>
      </c>
      <c r="G473" s="76"/>
      <c r="H473" s="79" t="s">
        <v>1263</v>
      </c>
      <c r="I473" s="99" t="s">
        <v>581</v>
      </c>
      <c r="J473" s="99" t="s">
        <v>1239</v>
      </c>
      <c r="K473" s="79"/>
      <c r="L473" s="79"/>
      <c r="M473" s="79"/>
      <c r="N473" s="79"/>
      <c r="O473" s="79"/>
      <c r="P473" s="79"/>
      <c r="Q473" s="79"/>
      <c r="R473" s="79"/>
      <c r="S473" s="79"/>
      <c r="T473" s="79">
        <v>-0.39700000000000002</v>
      </c>
      <c r="U473" s="100">
        <v>0</v>
      </c>
      <c r="V473" s="100">
        <v>0</v>
      </c>
      <c r="W473" s="100">
        <v>0</v>
      </c>
      <c r="X473" s="271">
        <f t="shared" si="73"/>
        <v>0</v>
      </c>
      <c r="Y473" s="271">
        <f t="shared" si="73"/>
        <v>0</v>
      </c>
      <c r="Z473" s="271">
        <f t="shared" si="73"/>
        <v>0</v>
      </c>
      <c r="AA473" s="271">
        <f t="shared" si="73"/>
        <v>0</v>
      </c>
      <c r="AB473" s="271">
        <f t="shared" si="73"/>
        <v>0</v>
      </c>
      <c r="AC473" s="79"/>
      <c r="AD473" s="100"/>
      <c r="AE473" s="79"/>
      <c r="AF473" s="100">
        <v>1</v>
      </c>
      <c r="AG473" s="100">
        <v>1</v>
      </c>
      <c r="AH473" s="76"/>
      <c r="AI473" s="60"/>
      <c r="AJ473" s="48"/>
      <c r="AK473" s="48"/>
      <c r="AL473" s="48"/>
    </row>
    <row r="474" spans="1:38" outlineLevel="2" x14ac:dyDescent="0.25">
      <c r="A474" s="48"/>
      <c r="B474" s="57"/>
      <c r="C474" s="50">
        <f t="shared" si="72"/>
        <v>3</v>
      </c>
      <c r="D474" s="76"/>
      <c r="E474" s="73"/>
      <c r="F474" s="73" t="s">
        <v>1264</v>
      </c>
      <c r="G474" s="76"/>
      <c r="H474" s="79" t="s">
        <v>1265</v>
      </c>
      <c r="I474" s="99" t="s">
        <v>581</v>
      </c>
      <c r="J474" s="99" t="s">
        <v>1239</v>
      </c>
      <c r="K474" s="79"/>
      <c r="L474" s="79"/>
      <c r="M474" s="79"/>
      <c r="N474" s="79"/>
      <c r="O474" s="79"/>
      <c r="P474" s="79"/>
      <c r="Q474" s="79"/>
      <c r="R474" s="79"/>
      <c r="S474" s="79"/>
      <c r="T474" s="79">
        <v>-0.74199999999999999</v>
      </c>
      <c r="U474" s="100">
        <v>0</v>
      </c>
      <c r="V474" s="100">
        <v>0</v>
      </c>
      <c r="W474" s="100">
        <v>0</v>
      </c>
      <c r="X474" s="271">
        <f t="shared" si="73"/>
        <v>0</v>
      </c>
      <c r="Y474" s="271">
        <f t="shared" si="73"/>
        <v>0</v>
      </c>
      <c r="Z474" s="271">
        <f t="shared" si="73"/>
        <v>0</v>
      </c>
      <c r="AA474" s="271">
        <f t="shared" si="73"/>
        <v>0</v>
      </c>
      <c r="AB474" s="271">
        <f t="shared" si="73"/>
        <v>0</v>
      </c>
      <c r="AC474" s="79"/>
      <c r="AD474" s="100"/>
      <c r="AE474" s="79"/>
      <c r="AF474" s="100">
        <v>1</v>
      </c>
      <c r="AG474" s="100">
        <v>1</v>
      </c>
      <c r="AH474" s="76"/>
      <c r="AI474" s="60"/>
      <c r="AJ474" s="48"/>
      <c r="AK474" s="48"/>
      <c r="AL474" s="48"/>
    </row>
    <row r="475" spans="1:38" outlineLevel="2" x14ac:dyDescent="0.25">
      <c r="A475" s="48"/>
      <c r="B475" s="57"/>
      <c r="C475" s="50">
        <f t="shared" si="72"/>
        <v>3</v>
      </c>
      <c r="D475" s="76"/>
      <c r="E475" s="73"/>
      <c r="F475" s="73" t="s">
        <v>1266</v>
      </c>
      <c r="G475" s="76"/>
      <c r="H475" s="79" t="s">
        <v>1267</v>
      </c>
      <c r="I475" s="99" t="s">
        <v>581</v>
      </c>
      <c r="J475" s="99" t="s">
        <v>1239</v>
      </c>
      <c r="K475" s="79"/>
      <c r="L475" s="79"/>
      <c r="M475" s="79"/>
      <c r="N475" s="79"/>
      <c r="O475" s="79"/>
      <c r="P475" s="79"/>
      <c r="Q475" s="79"/>
      <c r="R475" s="79"/>
      <c r="S475" s="79"/>
      <c r="T475" s="79">
        <v>-0.74199999999999999</v>
      </c>
      <c r="U475" s="279">
        <f t="shared" ref="U475:AB477" si="76">U474</f>
        <v>0</v>
      </c>
      <c r="V475" s="279">
        <f t="shared" si="76"/>
        <v>0</v>
      </c>
      <c r="W475" s="279">
        <f t="shared" si="76"/>
        <v>0</v>
      </c>
      <c r="X475" s="279">
        <f t="shared" si="76"/>
        <v>0</v>
      </c>
      <c r="Y475" s="279">
        <f t="shared" si="76"/>
        <v>0</v>
      </c>
      <c r="Z475" s="279">
        <f t="shared" si="76"/>
        <v>0</v>
      </c>
      <c r="AA475" s="279">
        <f t="shared" si="76"/>
        <v>0</v>
      </c>
      <c r="AB475" s="279">
        <f t="shared" si="76"/>
        <v>0</v>
      </c>
      <c r="AC475" s="79"/>
      <c r="AD475" s="100"/>
      <c r="AE475" s="79"/>
      <c r="AF475" s="100">
        <v>1</v>
      </c>
      <c r="AG475" s="100">
        <v>1</v>
      </c>
      <c r="AH475" s="76"/>
      <c r="AI475" s="60"/>
      <c r="AJ475" s="48"/>
      <c r="AK475" s="48"/>
      <c r="AL475" s="48"/>
    </row>
    <row r="476" spans="1:38" outlineLevel="2" x14ac:dyDescent="0.25">
      <c r="A476" s="48"/>
      <c r="B476" s="57"/>
      <c r="C476" s="50">
        <f t="shared" si="72"/>
        <v>3</v>
      </c>
      <c r="D476" s="76"/>
      <c r="E476" s="73"/>
      <c r="F476" s="73" t="s">
        <v>1268</v>
      </c>
      <c r="G476" s="76"/>
      <c r="H476" s="79" t="s">
        <v>1269</v>
      </c>
      <c r="I476" s="99" t="s">
        <v>581</v>
      </c>
      <c r="J476" s="99" t="s">
        <v>1239</v>
      </c>
      <c r="K476" s="79"/>
      <c r="L476" s="79"/>
      <c r="M476" s="79"/>
      <c r="N476" s="79"/>
      <c r="O476" s="79"/>
      <c r="P476" s="79"/>
      <c r="Q476" s="79"/>
      <c r="R476" s="79"/>
      <c r="S476" s="79"/>
      <c r="T476" s="79">
        <v>-0.74199999999999999</v>
      </c>
      <c r="U476" s="279">
        <f t="shared" si="76"/>
        <v>0</v>
      </c>
      <c r="V476" s="279">
        <f t="shared" si="76"/>
        <v>0</v>
      </c>
      <c r="W476" s="279">
        <f t="shared" si="76"/>
        <v>0</v>
      </c>
      <c r="X476" s="279">
        <f t="shared" si="76"/>
        <v>0</v>
      </c>
      <c r="Y476" s="279">
        <f t="shared" si="76"/>
        <v>0</v>
      </c>
      <c r="Z476" s="279">
        <f t="shared" si="76"/>
        <v>0</v>
      </c>
      <c r="AA476" s="279">
        <f t="shared" si="76"/>
        <v>0</v>
      </c>
      <c r="AB476" s="279">
        <f t="shared" si="76"/>
        <v>0</v>
      </c>
      <c r="AC476" s="79"/>
      <c r="AD476" s="100"/>
      <c r="AE476" s="79"/>
      <c r="AF476" s="100">
        <v>1</v>
      </c>
      <c r="AG476" s="100">
        <v>1</v>
      </c>
      <c r="AH476" s="76"/>
      <c r="AI476" s="60"/>
      <c r="AJ476" s="48"/>
      <c r="AK476" s="48"/>
      <c r="AL476" s="48"/>
    </row>
    <row r="477" spans="1:38" outlineLevel="2" x14ac:dyDescent="0.25">
      <c r="A477" s="48"/>
      <c r="B477" s="57"/>
      <c r="C477" s="50">
        <f t="shared" si="72"/>
        <v>3</v>
      </c>
      <c r="D477" s="76"/>
      <c r="E477" s="73"/>
      <c r="F477" s="73" t="s">
        <v>1270</v>
      </c>
      <c r="G477" s="76"/>
      <c r="H477" s="79" t="s">
        <v>1271</v>
      </c>
      <c r="I477" s="99" t="s">
        <v>581</v>
      </c>
      <c r="J477" s="99" t="s">
        <v>1239</v>
      </c>
      <c r="K477" s="79"/>
      <c r="L477" s="79"/>
      <c r="M477" s="79"/>
      <c r="N477" s="79"/>
      <c r="O477" s="79"/>
      <c r="P477" s="79"/>
      <c r="Q477" s="79"/>
      <c r="R477" s="79"/>
      <c r="S477" s="79"/>
      <c r="T477" s="79">
        <v>-0.74199999999999999</v>
      </c>
      <c r="U477" s="279">
        <f t="shared" si="76"/>
        <v>0</v>
      </c>
      <c r="V477" s="279">
        <f t="shared" si="76"/>
        <v>0</v>
      </c>
      <c r="W477" s="279">
        <f t="shared" si="76"/>
        <v>0</v>
      </c>
      <c r="X477" s="279">
        <f t="shared" si="76"/>
        <v>0</v>
      </c>
      <c r="Y477" s="279">
        <f t="shared" si="76"/>
        <v>0</v>
      </c>
      <c r="Z477" s="279">
        <f t="shared" si="76"/>
        <v>0</v>
      </c>
      <c r="AA477" s="279">
        <f t="shared" si="76"/>
        <v>0</v>
      </c>
      <c r="AB477" s="279">
        <f t="shared" si="76"/>
        <v>0</v>
      </c>
      <c r="AC477" s="79"/>
      <c r="AD477" s="100"/>
      <c r="AE477" s="79"/>
      <c r="AF477" s="100">
        <v>1</v>
      </c>
      <c r="AG477" s="100">
        <v>1</v>
      </c>
      <c r="AH477" s="76"/>
      <c r="AI477" s="60"/>
      <c r="AJ477" s="48"/>
      <c r="AK477" s="48"/>
      <c r="AL477" s="48"/>
    </row>
    <row r="478" spans="1:38" outlineLevel="3" x14ac:dyDescent="0.25">
      <c r="A478" s="48"/>
      <c r="B478" s="57"/>
      <c r="C478" s="50">
        <f t="shared" si="72"/>
        <v>3</v>
      </c>
      <c r="D478" s="76"/>
      <c r="E478" s="73"/>
      <c r="F478" s="73" t="s">
        <v>1272</v>
      </c>
      <c r="G478" s="76"/>
      <c r="H478" s="79" t="s">
        <v>684</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outlineLevel="3" x14ac:dyDescent="0.25">
      <c r="A479" s="48"/>
      <c r="B479" s="57"/>
      <c r="C479" s="50">
        <f t="shared" si="72"/>
        <v>3</v>
      </c>
      <c r="D479" s="76"/>
      <c r="E479" s="73"/>
      <c r="F479" s="73" t="s">
        <v>1273</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outlineLevel="3" x14ac:dyDescent="0.25">
      <c r="A480" s="48"/>
      <c r="B480" s="57"/>
      <c r="C480" s="50">
        <f t="shared" si="72"/>
        <v>3</v>
      </c>
      <c r="D480" s="76"/>
      <c r="E480" s="73"/>
      <c r="F480" s="73" t="s">
        <v>1274</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outlineLevel="3" x14ac:dyDescent="0.25">
      <c r="A481" s="48"/>
      <c r="B481" s="57"/>
      <c r="C481" s="50">
        <f t="shared" si="72"/>
        <v>3</v>
      </c>
      <c r="D481" s="76"/>
      <c r="E481" s="73"/>
      <c r="F481" s="73" t="s">
        <v>1275</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outlineLevel="3" x14ac:dyDescent="0.25">
      <c r="A482" s="48"/>
      <c r="B482" s="57"/>
      <c r="C482" s="50">
        <f t="shared" si="72"/>
        <v>3</v>
      </c>
      <c r="D482" s="76"/>
      <c r="E482" s="73"/>
      <c r="F482" s="73" t="s">
        <v>1276</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outlineLevel="3" x14ac:dyDescent="0.25">
      <c r="A483" s="48"/>
      <c r="B483" s="57"/>
      <c r="C483" s="50">
        <f t="shared" si="72"/>
        <v>3</v>
      </c>
      <c r="D483" s="76"/>
      <c r="E483" s="73"/>
      <c r="F483" s="73" t="s">
        <v>1277</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outlineLevel="3" x14ac:dyDescent="0.25">
      <c r="A484" s="48"/>
      <c r="B484" s="57"/>
      <c r="C484" s="50">
        <f t="shared" si="72"/>
        <v>3</v>
      </c>
      <c r="D484" s="76"/>
      <c r="E484" s="73"/>
      <c r="F484" s="73" t="s">
        <v>1278</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outlineLevel="3" x14ac:dyDescent="0.25">
      <c r="A485" s="48"/>
      <c r="B485" s="57"/>
      <c r="C485" s="50">
        <f t="shared" si="72"/>
        <v>3</v>
      </c>
      <c r="D485" s="76"/>
      <c r="E485" s="73"/>
      <c r="F485" s="73" t="s">
        <v>1279</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2"/>
        <v>3</v>
      </c>
      <c r="D486" s="76"/>
      <c r="E486" s="73"/>
      <c r="F486" s="73" t="s">
        <v>1280</v>
      </c>
      <c r="G486" s="76"/>
      <c r="H486" s="79" t="s">
        <v>1281</v>
      </c>
      <c r="I486" s="99" t="s">
        <v>581</v>
      </c>
      <c r="J486" s="99" t="s">
        <v>1282</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1283</v>
      </c>
      <c r="AE486" s="79"/>
      <c r="AF486" s="100">
        <v>1</v>
      </c>
      <c r="AG486" s="100">
        <v>1</v>
      </c>
      <c r="AH486" s="76"/>
      <c r="AI486" s="60"/>
      <c r="AJ486" s="48"/>
      <c r="AK486" s="48"/>
      <c r="AL486" s="48"/>
    </row>
    <row r="487" spans="1:38" outlineLevel="2" x14ac:dyDescent="0.25">
      <c r="A487" s="48"/>
      <c r="B487" s="57"/>
      <c r="C487" s="50">
        <f t="shared" si="72"/>
        <v>3</v>
      </c>
      <c r="D487" s="76"/>
      <c r="E487" s="73"/>
      <c r="F487" s="73" t="s">
        <v>1284</v>
      </c>
      <c r="G487" s="76"/>
      <c r="H487" s="79" t="s">
        <v>1285</v>
      </c>
      <c r="I487" s="99" t="s">
        <v>581</v>
      </c>
      <c r="J487" s="99" t="s">
        <v>1282</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25">
      <c r="A488" s="48"/>
      <c r="B488" s="57"/>
      <c r="C488" s="50">
        <f t="shared" si="72"/>
        <v>3</v>
      </c>
      <c r="D488" s="76"/>
      <c r="E488" s="73"/>
      <c r="F488" s="73" t="s">
        <v>1286</v>
      </c>
      <c r="G488" s="76"/>
      <c r="H488" s="79" t="s">
        <v>1287</v>
      </c>
      <c r="I488" s="99" t="s">
        <v>581</v>
      </c>
      <c r="J488" s="99" t="s">
        <v>1282</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25">
      <c r="A489" s="48"/>
      <c r="B489" s="57"/>
      <c r="C489" s="50">
        <f t="shared" si="72"/>
        <v>3</v>
      </c>
      <c r="D489" s="76"/>
      <c r="E489" s="73"/>
      <c r="F489" s="73" t="s">
        <v>1288</v>
      </c>
      <c r="G489" s="76"/>
      <c r="H489" s="79" t="s">
        <v>1289</v>
      </c>
      <c r="I489" s="99" t="s">
        <v>581</v>
      </c>
      <c r="J489" s="99" t="s">
        <v>1282</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25">
      <c r="A490" s="48"/>
      <c r="B490" s="57"/>
      <c r="C490" s="50">
        <f t="shared" si="72"/>
        <v>3</v>
      </c>
      <c r="D490" s="76"/>
      <c r="E490" s="73"/>
      <c r="F490" s="73" t="s">
        <v>1290</v>
      </c>
      <c r="G490" s="76"/>
      <c r="H490" s="79" t="s">
        <v>1291</v>
      </c>
      <c r="I490" s="99" t="s">
        <v>581</v>
      </c>
      <c r="J490" s="99" t="s">
        <v>1282</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25">
      <c r="A491" s="48"/>
      <c r="B491" s="57"/>
      <c r="C491" s="50">
        <f t="shared" si="72"/>
        <v>3</v>
      </c>
      <c r="D491" s="76"/>
      <c r="E491" s="73"/>
      <c r="F491" s="73" t="s">
        <v>1292</v>
      </c>
      <c r="G491" s="76"/>
      <c r="H491" s="79" t="s">
        <v>1293</v>
      </c>
      <c r="I491" s="99" t="s">
        <v>581</v>
      </c>
      <c r="J491" s="99" t="s">
        <v>1282</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25">
      <c r="A492" s="48"/>
      <c r="B492" s="57"/>
      <c r="C492" s="50">
        <f t="shared" si="72"/>
        <v>3</v>
      </c>
      <c r="D492" s="76"/>
      <c r="E492" s="73"/>
      <c r="F492" s="73" t="s">
        <v>1294</v>
      </c>
      <c r="G492" s="76"/>
      <c r="H492" s="79" t="s">
        <v>1295</v>
      </c>
      <c r="I492" s="99" t="s">
        <v>581</v>
      </c>
      <c r="J492" s="99" t="s">
        <v>1282</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25">
      <c r="A493" s="48"/>
      <c r="B493" s="57"/>
      <c r="C493" s="50">
        <f t="shared" si="72"/>
        <v>3</v>
      </c>
      <c r="D493" s="76"/>
      <c r="E493" s="73"/>
      <c r="F493" s="73" t="s">
        <v>1296</v>
      </c>
      <c r="G493" s="76"/>
      <c r="H493" s="79" t="s">
        <v>1297</v>
      </c>
      <c r="I493" s="99" t="s">
        <v>581</v>
      </c>
      <c r="J493" s="99" t="s">
        <v>1282</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77">INT($C$29)+2</f>
        <v>3</v>
      </c>
      <c r="D494" s="76"/>
      <c r="E494" s="73"/>
      <c r="F494" s="73" t="s">
        <v>1298</v>
      </c>
      <c r="G494" s="76"/>
      <c r="H494" s="79" t="s">
        <v>2344</v>
      </c>
      <c r="I494" s="99" t="s">
        <v>581</v>
      </c>
      <c r="J494" s="99" t="s">
        <v>1239</v>
      </c>
      <c r="K494" s="79"/>
      <c r="L494" s="79"/>
      <c r="M494" s="79"/>
      <c r="N494" s="79"/>
      <c r="O494" s="79"/>
      <c r="P494" s="79"/>
      <c r="Q494" s="79"/>
      <c r="R494" s="79"/>
      <c r="S494" s="79"/>
      <c r="T494" s="79"/>
      <c r="U494" s="280">
        <v>0</v>
      </c>
      <c r="V494" s="280">
        <v>0</v>
      </c>
      <c r="W494" s="280">
        <v>0</v>
      </c>
      <c r="X494" s="271">
        <f t="shared" ref="X494:AB517" si="78">W494</f>
        <v>0</v>
      </c>
      <c r="Y494" s="271">
        <f t="shared" si="78"/>
        <v>0</v>
      </c>
      <c r="Z494" s="271">
        <f t="shared" si="78"/>
        <v>0</v>
      </c>
      <c r="AA494" s="271">
        <f t="shared" si="78"/>
        <v>0</v>
      </c>
      <c r="AB494" s="271">
        <f t="shared" si="78"/>
        <v>0</v>
      </c>
      <c r="AC494" s="79"/>
      <c r="AD494" s="100"/>
      <c r="AE494" s="79"/>
      <c r="AF494" s="100">
        <v>1</v>
      </c>
      <c r="AG494" s="100">
        <v>1</v>
      </c>
      <c r="AH494" s="76"/>
      <c r="AI494" s="60"/>
      <c r="AJ494" s="48"/>
      <c r="AK494" s="48"/>
      <c r="AL494" s="48"/>
    </row>
    <row r="495" spans="1:38" outlineLevel="2" x14ac:dyDescent="0.25">
      <c r="A495" s="48"/>
      <c r="B495" s="57"/>
      <c r="C495" s="50">
        <f t="shared" si="77"/>
        <v>3</v>
      </c>
      <c r="D495" s="76"/>
      <c r="E495" s="73"/>
      <c r="F495" s="73" t="s">
        <v>1299</v>
      </c>
      <c r="G495" s="76"/>
      <c r="H495" s="79" t="s">
        <v>1300</v>
      </c>
      <c r="I495" s="99" t="s">
        <v>581</v>
      </c>
      <c r="J495" s="99" t="s">
        <v>1239</v>
      </c>
      <c r="K495" s="79"/>
      <c r="L495" s="79"/>
      <c r="M495" s="79"/>
      <c r="N495" s="79"/>
      <c r="O495" s="79"/>
      <c r="P495" s="79"/>
      <c r="Q495" s="79"/>
      <c r="R495" s="79"/>
      <c r="S495" s="79"/>
      <c r="T495" s="79"/>
      <c r="U495" s="280">
        <v>0</v>
      </c>
      <c r="V495" s="280">
        <v>0</v>
      </c>
      <c r="W495" s="280">
        <v>0</v>
      </c>
      <c r="X495" s="271">
        <f t="shared" si="78"/>
        <v>0</v>
      </c>
      <c r="Y495" s="271">
        <f t="shared" si="78"/>
        <v>0</v>
      </c>
      <c r="Z495" s="271">
        <f t="shared" si="78"/>
        <v>0</v>
      </c>
      <c r="AA495" s="271">
        <f t="shared" si="78"/>
        <v>0</v>
      </c>
      <c r="AB495" s="271">
        <f t="shared" si="78"/>
        <v>0</v>
      </c>
      <c r="AC495" s="79"/>
      <c r="AD495" s="100"/>
      <c r="AE495" s="79"/>
      <c r="AF495" s="100">
        <v>1</v>
      </c>
      <c r="AG495" s="100">
        <v>1</v>
      </c>
      <c r="AH495" s="76"/>
      <c r="AI495" s="60"/>
      <c r="AJ495" s="48"/>
      <c r="AK495" s="48"/>
      <c r="AL495" s="48"/>
    </row>
    <row r="496" spans="1:38" outlineLevel="2" x14ac:dyDescent="0.25">
      <c r="A496" s="48"/>
      <c r="B496" s="57"/>
      <c r="C496" s="50">
        <f t="shared" si="77"/>
        <v>3</v>
      </c>
      <c r="D496" s="76"/>
      <c r="E496" s="73"/>
      <c r="F496" s="73" t="s">
        <v>1301</v>
      </c>
      <c r="G496" s="76"/>
      <c r="H496" s="79" t="s">
        <v>1302</v>
      </c>
      <c r="I496" s="99" t="s">
        <v>581</v>
      </c>
      <c r="J496" s="99" t="s">
        <v>1239</v>
      </c>
      <c r="K496" s="79"/>
      <c r="L496" s="79"/>
      <c r="M496" s="79"/>
      <c r="N496" s="79"/>
      <c r="O496" s="79"/>
      <c r="P496" s="79"/>
      <c r="Q496" s="79"/>
      <c r="R496" s="79"/>
      <c r="S496" s="79"/>
      <c r="T496" s="79"/>
      <c r="U496" s="280">
        <v>0</v>
      </c>
      <c r="V496" s="280">
        <v>0</v>
      </c>
      <c r="W496" s="280">
        <v>0</v>
      </c>
      <c r="X496" s="271">
        <f t="shared" si="78"/>
        <v>0</v>
      </c>
      <c r="Y496" s="271">
        <f t="shared" si="78"/>
        <v>0</v>
      </c>
      <c r="Z496" s="271">
        <f t="shared" si="78"/>
        <v>0</v>
      </c>
      <c r="AA496" s="271">
        <f t="shared" si="78"/>
        <v>0</v>
      </c>
      <c r="AB496" s="271">
        <f t="shared" si="78"/>
        <v>0</v>
      </c>
      <c r="AC496" s="79"/>
      <c r="AD496" s="100"/>
      <c r="AE496" s="79"/>
      <c r="AF496" s="100">
        <v>1</v>
      </c>
      <c r="AG496" s="100">
        <v>1</v>
      </c>
      <c r="AH496" s="76"/>
      <c r="AI496" s="60"/>
      <c r="AJ496" s="48"/>
      <c r="AK496" s="48"/>
      <c r="AL496" s="48"/>
    </row>
    <row r="497" spans="1:38" outlineLevel="2" x14ac:dyDescent="0.25">
      <c r="A497" s="48"/>
      <c r="B497" s="57"/>
      <c r="C497" s="50">
        <f t="shared" si="77"/>
        <v>3</v>
      </c>
      <c r="D497" s="76"/>
      <c r="E497" s="73"/>
      <c r="F497" s="73" t="s">
        <v>1303</v>
      </c>
      <c r="G497" s="76"/>
      <c r="H497" s="79" t="s">
        <v>1304</v>
      </c>
      <c r="I497" s="99" t="s">
        <v>581</v>
      </c>
      <c r="J497" s="99" t="s">
        <v>1239</v>
      </c>
      <c r="K497" s="79"/>
      <c r="L497" s="79"/>
      <c r="M497" s="79"/>
      <c r="N497" s="79"/>
      <c r="O497" s="79"/>
      <c r="P497" s="79"/>
      <c r="Q497" s="79"/>
      <c r="R497" s="79"/>
      <c r="S497" s="79"/>
      <c r="T497" s="79"/>
      <c r="U497" s="280">
        <v>0</v>
      </c>
      <c r="V497" s="280">
        <v>0</v>
      </c>
      <c r="W497" s="280">
        <v>0</v>
      </c>
      <c r="X497" s="271">
        <f t="shared" si="78"/>
        <v>0</v>
      </c>
      <c r="Y497" s="271">
        <f t="shared" si="78"/>
        <v>0</v>
      </c>
      <c r="Z497" s="271">
        <f t="shared" si="78"/>
        <v>0</v>
      </c>
      <c r="AA497" s="271">
        <f t="shared" si="78"/>
        <v>0</v>
      </c>
      <c r="AB497" s="271">
        <f t="shared" si="78"/>
        <v>0</v>
      </c>
      <c r="AC497" s="79"/>
      <c r="AD497" s="100"/>
      <c r="AE497" s="79"/>
      <c r="AF497" s="100">
        <v>1</v>
      </c>
      <c r="AG497" s="100">
        <v>1</v>
      </c>
      <c r="AH497" s="76"/>
      <c r="AI497" s="60"/>
      <c r="AJ497" s="48"/>
      <c r="AK497" s="48"/>
      <c r="AL497" s="48"/>
    </row>
    <row r="498" spans="1:38" outlineLevel="2" x14ac:dyDescent="0.25">
      <c r="A498" s="48"/>
      <c r="B498" s="57"/>
      <c r="C498" s="50">
        <f t="shared" si="77"/>
        <v>3</v>
      </c>
      <c r="D498" s="76"/>
      <c r="E498" s="73"/>
      <c r="F498" s="73" t="s">
        <v>1305</v>
      </c>
      <c r="G498" s="76"/>
      <c r="H498" s="79" t="s">
        <v>1306</v>
      </c>
      <c r="I498" s="99" t="s">
        <v>581</v>
      </c>
      <c r="J498" s="99" t="s">
        <v>1239</v>
      </c>
      <c r="K498" s="79"/>
      <c r="L498" s="79"/>
      <c r="M498" s="79"/>
      <c r="N498" s="79"/>
      <c r="O498" s="79"/>
      <c r="P498" s="79"/>
      <c r="Q498" s="79"/>
      <c r="R498" s="79"/>
      <c r="S498" s="79"/>
      <c r="T498" s="79"/>
      <c r="U498" s="280">
        <v>0</v>
      </c>
      <c r="V498" s="280">
        <v>0</v>
      </c>
      <c r="W498" s="280">
        <v>0</v>
      </c>
      <c r="X498" s="271">
        <f t="shared" si="78"/>
        <v>0</v>
      </c>
      <c r="Y498" s="271">
        <f t="shared" si="78"/>
        <v>0</v>
      </c>
      <c r="Z498" s="271">
        <f t="shared" si="78"/>
        <v>0</v>
      </c>
      <c r="AA498" s="271">
        <f t="shared" si="78"/>
        <v>0</v>
      </c>
      <c r="AB498" s="271">
        <f t="shared" si="78"/>
        <v>0</v>
      </c>
      <c r="AC498" s="79"/>
      <c r="AD498" s="100"/>
      <c r="AE498" s="79"/>
      <c r="AF498" s="100">
        <v>1</v>
      </c>
      <c r="AG498" s="100">
        <v>1</v>
      </c>
      <c r="AH498" s="76"/>
      <c r="AI498" s="60"/>
      <c r="AJ498" s="48"/>
      <c r="AK498" s="48"/>
      <c r="AL498" s="48"/>
    </row>
    <row r="499" spans="1:38" outlineLevel="2" x14ac:dyDescent="0.25">
      <c r="A499" s="48"/>
      <c r="B499" s="57"/>
      <c r="C499" s="50">
        <f t="shared" si="77"/>
        <v>3</v>
      </c>
      <c r="D499" s="76"/>
      <c r="E499" s="73"/>
      <c r="F499" s="73" t="s">
        <v>1307</v>
      </c>
      <c r="G499" s="76"/>
      <c r="H499" s="79" t="s">
        <v>1308</v>
      </c>
      <c r="I499" s="99" t="s">
        <v>581</v>
      </c>
      <c r="J499" s="99" t="s">
        <v>1239</v>
      </c>
      <c r="K499" s="79"/>
      <c r="L499" s="79"/>
      <c r="M499" s="79"/>
      <c r="N499" s="79"/>
      <c r="O499" s="79"/>
      <c r="P499" s="79"/>
      <c r="Q499" s="79"/>
      <c r="R499" s="79"/>
      <c r="S499" s="79"/>
      <c r="T499" s="79"/>
      <c r="U499" s="280">
        <v>0</v>
      </c>
      <c r="V499" s="280">
        <v>0</v>
      </c>
      <c r="W499" s="280">
        <v>0</v>
      </c>
      <c r="X499" s="271">
        <f t="shared" si="78"/>
        <v>0</v>
      </c>
      <c r="Y499" s="271">
        <f t="shared" si="78"/>
        <v>0</v>
      </c>
      <c r="Z499" s="271">
        <f t="shared" si="78"/>
        <v>0</v>
      </c>
      <c r="AA499" s="271">
        <f t="shared" si="78"/>
        <v>0</v>
      </c>
      <c r="AB499" s="271">
        <f t="shared" si="78"/>
        <v>0</v>
      </c>
      <c r="AC499" s="79"/>
      <c r="AD499" s="100"/>
      <c r="AE499" s="79"/>
      <c r="AF499" s="100">
        <v>1</v>
      </c>
      <c r="AG499" s="100">
        <v>1</v>
      </c>
      <c r="AH499" s="76"/>
      <c r="AI499" s="60"/>
      <c r="AJ499" s="48"/>
      <c r="AK499" s="48"/>
      <c r="AL499" s="48"/>
    </row>
    <row r="500" spans="1:38" outlineLevel="2" x14ac:dyDescent="0.25">
      <c r="A500" s="48"/>
      <c r="B500" s="57"/>
      <c r="C500" s="50">
        <f t="shared" si="77"/>
        <v>3</v>
      </c>
      <c r="D500" s="76"/>
      <c r="E500" s="73"/>
      <c r="F500" s="73" t="s">
        <v>1309</v>
      </c>
      <c r="G500" s="76"/>
      <c r="H500" s="79" t="s">
        <v>1310</v>
      </c>
      <c r="I500" s="99" t="s">
        <v>581</v>
      </c>
      <c r="J500" s="99" t="s">
        <v>1239</v>
      </c>
      <c r="K500" s="79"/>
      <c r="L500" s="79"/>
      <c r="M500" s="79"/>
      <c r="N500" s="79"/>
      <c r="O500" s="79"/>
      <c r="P500" s="79"/>
      <c r="Q500" s="79"/>
      <c r="R500" s="79"/>
      <c r="S500" s="79"/>
      <c r="T500" s="79"/>
      <c r="U500" s="280">
        <v>0</v>
      </c>
      <c r="V500" s="280">
        <v>0</v>
      </c>
      <c r="W500" s="280">
        <v>0</v>
      </c>
      <c r="X500" s="271">
        <f t="shared" si="78"/>
        <v>0</v>
      </c>
      <c r="Y500" s="271">
        <f t="shared" si="78"/>
        <v>0</v>
      </c>
      <c r="Z500" s="271">
        <f t="shared" si="78"/>
        <v>0</v>
      </c>
      <c r="AA500" s="271">
        <f t="shared" si="78"/>
        <v>0</v>
      </c>
      <c r="AB500" s="271">
        <f t="shared" si="78"/>
        <v>0</v>
      </c>
      <c r="AC500" s="79"/>
      <c r="AD500" s="100"/>
      <c r="AE500" s="79"/>
      <c r="AF500" s="100">
        <v>1</v>
      </c>
      <c r="AG500" s="100">
        <v>1</v>
      </c>
      <c r="AH500" s="76"/>
      <c r="AI500" s="60"/>
      <c r="AJ500" s="48"/>
      <c r="AK500" s="48"/>
      <c r="AL500" s="48"/>
    </row>
    <row r="501" spans="1:38" outlineLevel="2" x14ac:dyDescent="0.25">
      <c r="A501" s="48"/>
      <c r="B501" s="57"/>
      <c r="C501" s="50">
        <f t="shared" si="77"/>
        <v>3</v>
      </c>
      <c r="D501" s="76"/>
      <c r="E501" s="73"/>
      <c r="F501" s="73" t="s">
        <v>1311</v>
      </c>
      <c r="G501" s="76"/>
      <c r="H501" s="79" t="s">
        <v>1312</v>
      </c>
      <c r="I501" s="99" t="s">
        <v>581</v>
      </c>
      <c r="J501" s="99" t="s">
        <v>1239</v>
      </c>
      <c r="K501" s="79"/>
      <c r="L501" s="79"/>
      <c r="M501" s="79"/>
      <c r="N501" s="79"/>
      <c r="O501" s="79"/>
      <c r="P501" s="79"/>
      <c r="Q501" s="79"/>
      <c r="R501" s="79"/>
      <c r="S501" s="79"/>
      <c r="T501" s="79"/>
      <c r="U501" s="280">
        <v>0</v>
      </c>
      <c r="V501" s="280">
        <v>0</v>
      </c>
      <c r="W501" s="280">
        <v>0</v>
      </c>
      <c r="X501" s="271">
        <f t="shared" si="78"/>
        <v>0</v>
      </c>
      <c r="Y501" s="271">
        <f t="shared" si="78"/>
        <v>0</v>
      </c>
      <c r="Z501" s="271">
        <f t="shared" si="78"/>
        <v>0</v>
      </c>
      <c r="AA501" s="271">
        <f t="shared" si="78"/>
        <v>0</v>
      </c>
      <c r="AB501" s="271">
        <f t="shared" si="78"/>
        <v>0</v>
      </c>
      <c r="AC501" s="79"/>
      <c r="AD501" s="100"/>
      <c r="AE501" s="79"/>
      <c r="AF501" s="100">
        <v>1</v>
      </c>
      <c r="AG501" s="100">
        <v>1</v>
      </c>
      <c r="AH501" s="76"/>
      <c r="AI501" s="60"/>
      <c r="AJ501" s="48"/>
      <c r="AK501" s="48"/>
      <c r="AL501" s="48"/>
    </row>
    <row r="502" spans="1:38" outlineLevel="2" x14ac:dyDescent="0.25">
      <c r="A502" s="48"/>
      <c r="B502" s="57"/>
      <c r="C502" s="50">
        <f t="shared" si="77"/>
        <v>3</v>
      </c>
      <c r="D502" s="76"/>
      <c r="E502" s="73"/>
      <c r="F502" s="73" t="s">
        <v>1313</v>
      </c>
      <c r="G502" s="76"/>
      <c r="H502" s="79" t="s">
        <v>1314</v>
      </c>
      <c r="I502" s="99" t="s">
        <v>581</v>
      </c>
      <c r="J502" s="99" t="s">
        <v>1239</v>
      </c>
      <c r="K502" s="79"/>
      <c r="L502" s="79"/>
      <c r="M502" s="79"/>
      <c r="N502" s="79"/>
      <c r="O502" s="79"/>
      <c r="P502" s="79"/>
      <c r="Q502" s="79"/>
      <c r="R502" s="79"/>
      <c r="S502" s="79"/>
      <c r="T502" s="79"/>
      <c r="U502" s="280">
        <v>0</v>
      </c>
      <c r="V502" s="280">
        <v>0</v>
      </c>
      <c r="W502" s="280">
        <v>0</v>
      </c>
      <c r="X502" s="271">
        <f t="shared" si="78"/>
        <v>0</v>
      </c>
      <c r="Y502" s="271">
        <f t="shared" si="78"/>
        <v>0</v>
      </c>
      <c r="Z502" s="271">
        <f t="shared" si="78"/>
        <v>0</v>
      </c>
      <c r="AA502" s="271">
        <f t="shared" si="78"/>
        <v>0</v>
      </c>
      <c r="AB502" s="271">
        <f t="shared" si="78"/>
        <v>0</v>
      </c>
      <c r="AC502" s="79"/>
      <c r="AD502" s="100"/>
      <c r="AE502" s="79"/>
      <c r="AF502" s="100">
        <v>1</v>
      </c>
      <c r="AG502" s="100">
        <v>1</v>
      </c>
      <c r="AH502" s="76"/>
      <c r="AI502" s="60"/>
      <c r="AJ502" s="48"/>
      <c r="AK502" s="48"/>
      <c r="AL502" s="48"/>
    </row>
    <row r="503" spans="1:38" outlineLevel="2" x14ac:dyDescent="0.25">
      <c r="A503" s="48"/>
      <c r="B503" s="57"/>
      <c r="C503" s="50">
        <f t="shared" si="77"/>
        <v>3</v>
      </c>
      <c r="D503" s="76"/>
      <c r="E503" s="73"/>
      <c r="F503" s="73" t="s">
        <v>1315</v>
      </c>
      <c r="G503" s="76"/>
      <c r="H503" s="79" t="s">
        <v>1316</v>
      </c>
      <c r="I503" s="99" t="s">
        <v>581</v>
      </c>
      <c r="J503" s="99" t="s">
        <v>1239</v>
      </c>
      <c r="K503" s="79"/>
      <c r="L503" s="79"/>
      <c r="M503" s="79"/>
      <c r="N503" s="79"/>
      <c r="O503" s="79"/>
      <c r="P503" s="79"/>
      <c r="Q503" s="79"/>
      <c r="R503" s="79"/>
      <c r="S503" s="79"/>
      <c r="T503" s="79"/>
      <c r="U503" s="280">
        <v>0</v>
      </c>
      <c r="V503" s="280">
        <v>0</v>
      </c>
      <c r="W503" s="280">
        <v>0</v>
      </c>
      <c r="X503" s="271">
        <f t="shared" si="78"/>
        <v>0</v>
      </c>
      <c r="Y503" s="271">
        <f t="shared" si="78"/>
        <v>0</v>
      </c>
      <c r="Z503" s="271">
        <f t="shared" si="78"/>
        <v>0</v>
      </c>
      <c r="AA503" s="271">
        <f t="shared" si="78"/>
        <v>0</v>
      </c>
      <c r="AB503" s="271">
        <f t="shared" si="78"/>
        <v>0</v>
      </c>
      <c r="AC503" s="79"/>
      <c r="AD503" s="100"/>
      <c r="AE503" s="79"/>
      <c r="AF503" s="100">
        <v>1</v>
      </c>
      <c r="AG503" s="100">
        <v>1</v>
      </c>
      <c r="AH503" s="76"/>
      <c r="AI503" s="60"/>
      <c r="AJ503" s="48"/>
      <c r="AK503" s="48"/>
      <c r="AL503" s="48"/>
    </row>
    <row r="504" spans="1:38" outlineLevel="2" x14ac:dyDescent="0.25">
      <c r="A504" s="48"/>
      <c r="B504" s="57"/>
      <c r="C504" s="50">
        <f t="shared" si="77"/>
        <v>3</v>
      </c>
      <c r="D504" s="76"/>
      <c r="E504" s="73"/>
      <c r="F504" s="73" t="s">
        <v>1317</v>
      </c>
      <c r="G504" s="76"/>
      <c r="H504" s="79" t="s">
        <v>1318</v>
      </c>
      <c r="I504" s="99" t="s">
        <v>581</v>
      </c>
      <c r="J504" s="99" t="s">
        <v>1239</v>
      </c>
      <c r="K504" s="79"/>
      <c r="L504" s="79"/>
      <c r="M504" s="79"/>
      <c r="N504" s="79"/>
      <c r="O504" s="79"/>
      <c r="P504" s="79"/>
      <c r="Q504" s="79"/>
      <c r="R504" s="79"/>
      <c r="S504" s="79"/>
      <c r="T504" s="79"/>
      <c r="U504" s="280">
        <v>0</v>
      </c>
      <c r="V504" s="280">
        <v>0</v>
      </c>
      <c r="W504" s="280">
        <v>0</v>
      </c>
      <c r="X504" s="271">
        <f t="shared" si="78"/>
        <v>0</v>
      </c>
      <c r="Y504" s="271">
        <f t="shared" si="78"/>
        <v>0</v>
      </c>
      <c r="Z504" s="271">
        <f t="shared" si="78"/>
        <v>0</v>
      </c>
      <c r="AA504" s="271">
        <f t="shared" si="78"/>
        <v>0</v>
      </c>
      <c r="AB504" s="271">
        <f t="shared" si="78"/>
        <v>0</v>
      </c>
      <c r="AC504" s="79"/>
      <c r="AD504" s="100"/>
      <c r="AE504" s="79"/>
      <c r="AF504" s="100">
        <v>1</v>
      </c>
      <c r="AG504" s="100">
        <v>1</v>
      </c>
      <c r="AH504" s="76"/>
      <c r="AI504" s="60"/>
      <c r="AJ504" s="48"/>
      <c r="AK504" s="48"/>
      <c r="AL504" s="48"/>
    </row>
    <row r="505" spans="1:38" outlineLevel="2" x14ac:dyDescent="0.25">
      <c r="A505" s="48"/>
      <c r="B505" s="57"/>
      <c r="C505" s="50">
        <f t="shared" si="77"/>
        <v>3</v>
      </c>
      <c r="D505" s="76"/>
      <c r="E505" s="73"/>
      <c r="F505" s="73" t="s">
        <v>1319</v>
      </c>
      <c r="G505" s="76"/>
      <c r="H505" s="79" t="s">
        <v>1320</v>
      </c>
      <c r="I505" s="99" t="s">
        <v>581</v>
      </c>
      <c r="J505" s="99" t="s">
        <v>1239</v>
      </c>
      <c r="K505" s="79"/>
      <c r="L505" s="79"/>
      <c r="M505" s="79"/>
      <c r="N505" s="79"/>
      <c r="O505" s="79"/>
      <c r="P505" s="79"/>
      <c r="Q505" s="79"/>
      <c r="R505" s="79"/>
      <c r="S505" s="79"/>
      <c r="T505" s="79"/>
      <c r="U505" s="280">
        <v>0</v>
      </c>
      <c r="V505" s="280">
        <v>0</v>
      </c>
      <c r="W505" s="280">
        <v>0</v>
      </c>
      <c r="X505" s="271">
        <f t="shared" si="78"/>
        <v>0</v>
      </c>
      <c r="Y505" s="271">
        <f t="shared" si="78"/>
        <v>0</v>
      </c>
      <c r="Z505" s="271">
        <f t="shared" si="78"/>
        <v>0</v>
      </c>
      <c r="AA505" s="271">
        <f t="shared" si="78"/>
        <v>0</v>
      </c>
      <c r="AB505" s="271">
        <f t="shared" si="78"/>
        <v>0</v>
      </c>
      <c r="AC505" s="79"/>
      <c r="AD505" s="100"/>
      <c r="AE505" s="79"/>
      <c r="AF505" s="100">
        <v>1</v>
      </c>
      <c r="AG505" s="100">
        <v>1</v>
      </c>
      <c r="AH505" s="76"/>
      <c r="AI505" s="60"/>
      <c r="AJ505" s="48"/>
      <c r="AK505" s="48"/>
      <c r="AL505" s="48"/>
    </row>
    <row r="506" spans="1:38" outlineLevel="2" x14ac:dyDescent="0.25">
      <c r="A506" s="48"/>
      <c r="B506" s="57"/>
      <c r="C506" s="50">
        <f t="shared" si="77"/>
        <v>3</v>
      </c>
      <c r="D506" s="76"/>
      <c r="E506" s="73"/>
      <c r="F506" s="73" t="s">
        <v>1321</v>
      </c>
      <c r="G506" s="76"/>
      <c r="H506" s="79" t="s">
        <v>1322</v>
      </c>
      <c r="I506" s="99" t="s">
        <v>581</v>
      </c>
      <c r="J506" s="99" t="s">
        <v>1239</v>
      </c>
      <c r="K506" s="79"/>
      <c r="L506" s="79"/>
      <c r="M506" s="79"/>
      <c r="N506" s="79"/>
      <c r="O506" s="79"/>
      <c r="P506" s="79"/>
      <c r="Q506" s="79"/>
      <c r="R506" s="79"/>
      <c r="S506" s="79"/>
      <c r="T506" s="79"/>
      <c r="U506" s="280">
        <v>0</v>
      </c>
      <c r="V506" s="280">
        <v>0</v>
      </c>
      <c r="W506" s="280">
        <v>0</v>
      </c>
      <c r="X506" s="271">
        <f t="shared" si="78"/>
        <v>0</v>
      </c>
      <c r="Y506" s="271">
        <f t="shared" si="78"/>
        <v>0</v>
      </c>
      <c r="Z506" s="271">
        <f t="shared" si="78"/>
        <v>0</v>
      </c>
      <c r="AA506" s="271">
        <f t="shared" si="78"/>
        <v>0</v>
      </c>
      <c r="AB506" s="271">
        <f t="shared" si="78"/>
        <v>0</v>
      </c>
      <c r="AC506" s="79"/>
      <c r="AD506" s="100"/>
      <c r="AE506" s="79"/>
      <c r="AF506" s="100">
        <v>1</v>
      </c>
      <c r="AG506" s="100">
        <v>1</v>
      </c>
      <c r="AH506" s="76"/>
      <c r="AI506" s="60"/>
      <c r="AJ506" s="48"/>
      <c r="AK506" s="48"/>
      <c r="AL506" s="48"/>
    </row>
    <row r="507" spans="1:38" outlineLevel="2" x14ac:dyDescent="0.25">
      <c r="A507" s="48"/>
      <c r="B507" s="57"/>
      <c r="C507" s="50">
        <f t="shared" si="77"/>
        <v>3</v>
      </c>
      <c r="D507" s="76"/>
      <c r="E507" s="73"/>
      <c r="F507" s="73" t="s">
        <v>1323</v>
      </c>
      <c r="G507" s="76"/>
      <c r="H507" s="79" t="s">
        <v>1324</v>
      </c>
      <c r="I507" s="99" t="s">
        <v>581</v>
      </c>
      <c r="J507" s="99" t="s">
        <v>1239</v>
      </c>
      <c r="K507" s="79"/>
      <c r="L507" s="79"/>
      <c r="M507" s="79"/>
      <c r="N507" s="79"/>
      <c r="O507" s="79"/>
      <c r="P507" s="79"/>
      <c r="Q507" s="79"/>
      <c r="R507" s="79"/>
      <c r="S507" s="79"/>
      <c r="T507" s="79"/>
      <c r="U507" s="280">
        <v>0</v>
      </c>
      <c r="V507" s="280">
        <v>0</v>
      </c>
      <c r="W507" s="280">
        <v>0</v>
      </c>
      <c r="X507" s="271">
        <f t="shared" si="78"/>
        <v>0</v>
      </c>
      <c r="Y507" s="271">
        <f t="shared" si="78"/>
        <v>0</v>
      </c>
      <c r="Z507" s="271">
        <f t="shared" si="78"/>
        <v>0</v>
      </c>
      <c r="AA507" s="271">
        <f t="shared" si="78"/>
        <v>0</v>
      </c>
      <c r="AB507" s="271">
        <f t="shared" si="78"/>
        <v>0</v>
      </c>
      <c r="AC507" s="79"/>
      <c r="AD507" s="100"/>
      <c r="AE507" s="79"/>
      <c r="AF507" s="100">
        <v>1</v>
      </c>
      <c r="AG507" s="100">
        <v>1</v>
      </c>
      <c r="AH507" s="76"/>
      <c r="AI507" s="60"/>
      <c r="AJ507" s="48"/>
      <c r="AK507" s="48"/>
      <c r="AL507" s="48"/>
    </row>
    <row r="508" spans="1:38" outlineLevel="2" x14ac:dyDescent="0.25">
      <c r="A508" s="48"/>
      <c r="B508" s="57"/>
      <c r="C508" s="50">
        <f t="shared" si="77"/>
        <v>3</v>
      </c>
      <c r="D508" s="76"/>
      <c r="E508" s="73"/>
      <c r="F508" s="73" t="s">
        <v>1325</v>
      </c>
      <c r="G508" s="76"/>
      <c r="H508" s="79" t="s">
        <v>1326</v>
      </c>
      <c r="I508" s="99" t="s">
        <v>581</v>
      </c>
      <c r="J508" s="99" t="s">
        <v>1239</v>
      </c>
      <c r="K508" s="79"/>
      <c r="L508" s="79"/>
      <c r="M508" s="79"/>
      <c r="N508" s="79"/>
      <c r="O508" s="79"/>
      <c r="P508" s="79"/>
      <c r="Q508" s="79"/>
      <c r="R508" s="79"/>
      <c r="S508" s="79"/>
      <c r="T508" s="79"/>
      <c r="U508" s="280">
        <v>0</v>
      </c>
      <c r="V508" s="280">
        <v>0</v>
      </c>
      <c r="W508" s="280">
        <v>0</v>
      </c>
      <c r="X508" s="271">
        <f t="shared" si="78"/>
        <v>0</v>
      </c>
      <c r="Y508" s="271">
        <f t="shared" si="78"/>
        <v>0</v>
      </c>
      <c r="Z508" s="271">
        <f t="shared" si="78"/>
        <v>0</v>
      </c>
      <c r="AA508" s="271">
        <f t="shared" si="78"/>
        <v>0</v>
      </c>
      <c r="AB508" s="271">
        <f t="shared" si="78"/>
        <v>0</v>
      </c>
      <c r="AC508" s="79"/>
      <c r="AD508" s="100"/>
      <c r="AE508" s="79"/>
      <c r="AF508" s="100">
        <v>1</v>
      </c>
      <c r="AG508" s="100">
        <v>1</v>
      </c>
      <c r="AH508" s="76"/>
      <c r="AI508" s="60"/>
      <c r="AJ508" s="48"/>
      <c r="AK508" s="48"/>
      <c r="AL508" s="48"/>
    </row>
    <row r="509" spans="1:38" outlineLevel="2" x14ac:dyDescent="0.25">
      <c r="A509" s="48"/>
      <c r="B509" s="57"/>
      <c r="C509" s="50">
        <f t="shared" si="77"/>
        <v>3</v>
      </c>
      <c r="D509" s="76"/>
      <c r="E509" s="73"/>
      <c r="F509" s="73" t="s">
        <v>1327</v>
      </c>
      <c r="G509" s="76"/>
      <c r="H509" s="79" t="s">
        <v>1328</v>
      </c>
      <c r="I509" s="99" t="s">
        <v>581</v>
      </c>
      <c r="J509" s="99" t="s">
        <v>1239</v>
      </c>
      <c r="K509" s="79"/>
      <c r="L509" s="79"/>
      <c r="M509" s="79"/>
      <c r="N509" s="79"/>
      <c r="O509" s="79"/>
      <c r="P509" s="79"/>
      <c r="Q509" s="79"/>
      <c r="R509" s="79"/>
      <c r="S509" s="79"/>
      <c r="T509" s="79"/>
      <c r="U509" s="280">
        <v>0</v>
      </c>
      <c r="V509" s="280">
        <v>0</v>
      </c>
      <c r="W509" s="280">
        <v>0</v>
      </c>
      <c r="X509" s="271">
        <f t="shared" si="78"/>
        <v>0</v>
      </c>
      <c r="Y509" s="271">
        <f t="shared" si="78"/>
        <v>0</v>
      </c>
      <c r="Z509" s="271">
        <f t="shared" si="78"/>
        <v>0</v>
      </c>
      <c r="AA509" s="271">
        <f t="shared" si="78"/>
        <v>0</v>
      </c>
      <c r="AB509" s="271">
        <f t="shared" si="78"/>
        <v>0</v>
      </c>
      <c r="AC509" s="79"/>
      <c r="AD509" s="100"/>
      <c r="AE509" s="79"/>
      <c r="AF509" s="100">
        <v>1</v>
      </c>
      <c r="AG509" s="100">
        <v>1</v>
      </c>
      <c r="AH509" s="76"/>
      <c r="AI509" s="60"/>
      <c r="AJ509" s="48"/>
      <c r="AK509" s="48"/>
      <c r="AL509" s="48"/>
    </row>
    <row r="510" spans="1:38" outlineLevel="2" x14ac:dyDescent="0.25">
      <c r="A510" s="48"/>
      <c r="B510" s="57"/>
      <c r="C510" s="50">
        <f t="shared" si="77"/>
        <v>3</v>
      </c>
      <c r="D510" s="76"/>
      <c r="E510" s="73"/>
      <c r="F510" s="73" t="s">
        <v>1329</v>
      </c>
      <c r="G510" s="76"/>
      <c r="H510" s="79" t="s">
        <v>1330</v>
      </c>
      <c r="I510" s="99" t="s">
        <v>581</v>
      </c>
      <c r="J510" s="99" t="s">
        <v>1239</v>
      </c>
      <c r="K510" s="79"/>
      <c r="L510" s="79"/>
      <c r="M510" s="79"/>
      <c r="N510" s="79"/>
      <c r="O510" s="79"/>
      <c r="P510" s="79"/>
      <c r="Q510" s="79"/>
      <c r="R510" s="79"/>
      <c r="S510" s="79"/>
      <c r="T510" s="79"/>
      <c r="U510" s="280">
        <v>0</v>
      </c>
      <c r="V510" s="280">
        <v>0</v>
      </c>
      <c r="W510" s="280">
        <v>0</v>
      </c>
      <c r="X510" s="271">
        <f t="shared" si="78"/>
        <v>0</v>
      </c>
      <c r="Y510" s="271">
        <f t="shared" si="78"/>
        <v>0</v>
      </c>
      <c r="Z510" s="271">
        <f t="shared" si="78"/>
        <v>0</v>
      </c>
      <c r="AA510" s="271">
        <f t="shared" si="78"/>
        <v>0</v>
      </c>
      <c r="AB510" s="271">
        <f t="shared" si="78"/>
        <v>0</v>
      </c>
      <c r="AC510" s="79"/>
      <c r="AD510" s="100"/>
      <c r="AE510" s="79"/>
      <c r="AF510" s="100">
        <v>1</v>
      </c>
      <c r="AG510" s="100">
        <v>1</v>
      </c>
      <c r="AH510" s="76"/>
      <c r="AI510" s="60"/>
      <c r="AJ510" s="48"/>
      <c r="AK510" s="48"/>
      <c r="AL510" s="48"/>
    </row>
    <row r="511" spans="1:38" outlineLevel="2" x14ac:dyDescent="0.25">
      <c r="A511" s="48"/>
      <c r="B511" s="57"/>
      <c r="C511" s="50">
        <f t="shared" si="77"/>
        <v>3</v>
      </c>
      <c r="D511" s="76"/>
      <c r="E511" s="73"/>
      <c r="F511" s="73" t="s">
        <v>1331</v>
      </c>
      <c r="G511" s="76"/>
      <c r="H511" s="79" t="s">
        <v>1332</v>
      </c>
      <c r="I511" s="99" t="s">
        <v>581</v>
      </c>
      <c r="J511" s="99" t="s">
        <v>1239</v>
      </c>
      <c r="K511" s="79"/>
      <c r="L511" s="79"/>
      <c r="M511" s="79"/>
      <c r="N511" s="79"/>
      <c r="O511" s="79"/>
      <c r="P511" s="79"/>
      <c r="Q511" s="79"/>
      <c r="R511" s="79"/>
      <c r="S511" s="79"/>
      <c r="T511" s="79"/>
      <c r="U511" s="280">
        <v>0</v>
      </c>
      <c r="V511" s="280">
        <v>0</v>
      </c>
      <c r="W511" s="280">
        <v>0</v>
      </c>
      <c r="X511" s="271">
        <f t="shared" si="78"/>
        <v>0</v>
      </c>
      <c r="Y511" s="271">
        <f t="shared" si="78"/>
        <v>0</v>
      </c>
      <c r="Z511" s="271">
        <f t="shared" si="78"/>
        <v>0</v>
      </c>
      <c r="AA511" s="271">
        <f t="shared" si="78"/>
        <v>0</v>
      </c>
      <c r="AB511" s="271">
        <f t="shared" si="78"/>
        <v>0</v>
      </c>
      <c r="AC511" s="79"/>
      <c r="AD511" s="100"/>
      <c r="AE511" s="79"/>
      <c r="AF511" s="100">
        <v>1</v>
      </c>
      <c r="AG511" s="100">
        <v>1</v>
      </c>
      <c r="AH511" s="76"/>
      <c r="AI511" s="60"/>
      <c r="AJ511" s="48"/>
      <c r="AK511" s="48"/>
      <c r="AL511" s="48"/>
    </row>
    <row r="512" spans="1:38" outlineLevel="2" x14ac:dyDescent="0.25">
      <c r="A512" s="48"/>
      <c r="B512" s="57"/>
      <c r="C512" s="50">
        <f t="shared" si="77"/>
        <v>3</v>
      </c>
      <c r="D512" s="76"/>
      <c r="E512" s="73"/>
      <c r="F512" s="73" t="s">
        <v>1333</v>
      </c>
      <c r="G512" s="76"/>
      <c r="H512" s="79" t="s">
        <v>1334</v>
      </c>
      <c r="I512" s="99" t="s">
        <v>581</v>
      </c>
      <c r="J512" s="99" t="s">
        <v>1239</v>
      </c>
      <c r="K512" s="79"/>
      <c r="L512" s="79"/>
      <c r="M512" s="79"/>
      <c r="N512" s="79"/>
      <c r="O512" s="79"/>
      <c r="P512" s="79"/>
      <c r="Q512" s="79"/>
      <c r="R512" s="79"/>
      <c r="S512" s="79"/>
      <c r="T512" s="79"/>
      <c r="U512" s="280">
        <v>0</v>
      </c>
      <c r="V512" s="280">
        <v>0</v>
      </c>
      <c r="W512" s="280">
        <v>0</v>
      </c>
      <c r="X512" s="271">
        <f t="shared" si="78"/>
        <v>0</v>
      </c>
      <c r="Y512" s="271">
        <f t="shared" si="78"/>
        <v>0</v>
      </c>
      <c r="Z512" s="271">
        <f t="shared" si="78"/>
        <v>0</v>
      </c>
      <c r="AA512" s="271">
        <f t="shared" si="78"/>
        <v>0</v>
      </c>
      <c r="AB512" s="271">
        <f t="shared" si="78"/>
        <v>0</v>
      </c>
      <c r="AC512" s="79"/>
      <c r="AD512" s="100"/>
      <c r="AE512" s="79"/>
      <c r="AF512" s="100">
        <v>1</v>
      </c>
      <c r="AG512" s="100">
        <v>1</v>
      </c>
      <c r="AH512" s="76"/>
      <c r="AI512" s="60"/>
      <c r="AJ512" s="48"/>
      <c r="AK512" s="48"/>
      <c r="AL512" s="48"/>
    </row>
    <row r="513" spans="1:38" outlineLevel="2" x14ac:dyDescent="0.25">
      <c r="A513" s="48"/>
      <c r="B513" s="57"/>
      <c r="C513" s="50">
        <f t="shared" si="77"/>
        <v>3</v>
      </c>
      <c r="D513" s="76"/>
      <c r="E513" s="73"/>
      <c r="F513" s="73" t="s">
        <v>1335</v>
      </c>
      <c r="G513" s="76"/>
      <c r="H513" s="79" t="s">
        <v>1336</v>
      </c>
      <c r="I513" s="99" t="s">
        <v>581</v>
      </c>
      <c r="J513" s="99" t="s">
        <v>1239</v>
      </c>
      <c r="K513" s="79"/>
      <c r="L513" s="79"/>
      <c r="M513" s="79"/>
      <c r="N513" s="79"/>
      <c r="O513" s="79"/>
      <c r="P513" s="79"/>
      <c r="Q513" s="79"/>
      <c r="R513" s="79"/>
      <c r="S513" s="79"/>
      <c r="T513" s="79"/>
      <c r="U513" s="280">
        <v>0</v>
      </c>
      <c r="V513" s="280">
        <v>0</v>
      </c>
      <c r="W513" s="280">
        <v>0</v>
      </c>
      <c r="X513" s="271">
        <f t="shared" si="78"/>
        <v>0</v>
      </c>
      <c r="Y513" s="271">
        <f t="shared" si="78"/>
        <v>0</v>
      </c>
      <c r="Z513" s="271">
        <f t="shared" si="78"/>
        <v>0</v>
      </c>
      <c r="AA513" s="271">
        <f t="shared" si="78"/>
        <v>0</v>
      </c>
      <c r="AB513" s="271">
        <f t="shared" si="78"/>
        <v>0</v>
      </c>
      <c r="AC513" s="79"/>
      <c r="AD513" s="100"/>
      <c r="AE513" s="79"/>
      <c r="AF513" s="100">
        <v>1</v>
      </c>
      <c r="AG513" s="100">
        <v>1</v>
      </c>
      <c r="AH513" s="76"/>
      <c r="AI513" s="60"/>
      <c r="AJ513" s="48"/>
      <c r="AK513" s="48"/>
      <c r="AL513" s="48"/>
    </row>
    <row r="514" spans="1:38" outlineLevel="2" x14ac:dyDescent="0.25">
      <c r="A514" s="48"/>
      <c r="B514" s="57"/>
      <c r="C514" s="50">
        <f t="shared" si="77"/>
        <v>3</v>
      </c>
      <c r="D514" s="76"/>
      <c r="E514" s="73"/>
      <c r="F514" s="73" t="s">
        <v>1337</v>
      </c>
      <c r="G514" s="76"/>
      <c r="H514" s="79" t="s">
        <v>1338</v>
      </c>
      <c r="I514" s="99" t="s">
        <v>581</v>
      </c>
      <c r="J514" s="99" t="s">
        <v>1239</v>
      </c>
      <c r="K514" s="79"/>
      <c r="L514" s="79"/>
      <c r="M514" s="79"/>
      <c r="N514" s="79"/>
      <c r="O514" s="79"/>
      <c r="P514" s="79"/>
      <c r="Q514" s="79"/>
      <c r="R514" s="79"/>
      <c r="S514" s="79"/>
      <c r="T514" s="79"/>
      <c r="U514" s="280">
        <v>0</v>
      </c>
      <c r="V514" s="280">
        <v>0</v>
      </c>
      <c r="W514" s="280">
        <v>0</v>
      </c>
      <c r="X514" s="271">
        <f t="shared" si="78"/>
        <v>0</v>
      </c>
      <c r="Y514" s="271">
        <f t="shared" si="78"/>
        <v>0</v>
      </c>
      <c r="Z514" s="271">
        <f t="shared" si="78"/>
        <v>0</v>
      </c>
      <c r="AA514" s="271">
        <f t="shared" si="78"/>
        <v>0</v>
      </c>
      <c r="AB514" s="271">
        <f t="shared" si="78"/>
        <v>0</v>
      </c>
      <c r="AC514" s="79"/>
      <c r="AD514" s="100"/>
      <c r="AE514" s="79"/>
      <c r="AF514" s="100">
        <v>1</v>
      </c>
      <c r="AG514" s="100">
        <v>1</v>
      </c>
      <c r="AH514" s="76"/>
      <c r="AI514" s="60"/>
      <c r="AJ514" s="48"/>
      <c r="AK514" s="48"/>
      <c r="AL514" s="48"/>
    </row>
    <row r="515" spans="1:38" outlineLevel="2" x14ac:dyDescent="0.25">
      <c r="A515" s="48"/>
      <c r="B515" s="57"/>
      <c r="C515" s="50">
        <f t="shared" si="77"/>
        <v>3</v>
      </c>
      <c r="D515" s="76"/>
      <c r="E515" s="73"/>
      <c r="F515" s="73" t="s">
        <v>1339</v>
      </c>
      <c r="G515" s="76"/>
      <c r="H515" s="79" t="s">
        <v>1340</v>
      </c>
      <c r="I515" s="99" t="s">
        <v>581</v>
      </c>
      <c r="J515" s="99" t="s">
        <v>1239</v>
      </c>
      <c r="K515" s="79"/>
      <c r="L515" s="79"/>
      <c r="M515" s="79"/>
      <c r="N515" s="79"/>
      <c r="O515" s="79"/>
      <c r="P515" s="79"/>
      <c r="Q515" s="79"/>
      <c r="R515" s="79"/>
      <c r="S515" s="79"/>
      <c r="T515" s="79"/>
      <c r="U515" s="280">
        <v>0</v>
      </c>
      <c r="V515" s="280">
        <v>0</v>
      </c>
      <c r="W515" s="280">
        <v>0</v>
      </c>
      <c r="X515" s="271">
        <f t="shared" si="78"/>
        <v>0</v>
      </c>
      <c r="Y515" s="271">
        <f t="shared" si="78"/>
        <v>0</v>
      </c>
      <c r="Z515" s="271">
        <f t="shared" si="78"/>
        <v>0</v>
      </c>
      <c r="AA515" s="271">
        <f t="shared" si="78"/>
        <v>0</v>
      </c>
      <c r="AB515" s="271">
        <f t="shared" si="78"/>
        <v>0</v>
      </c>
      <c r="AC515" s="79"/>
      <c r="AD515" s="100"/>
      <c r="AE515" s="79"/>
      <c r="AF515" s="100">
        <v>1</v>
      </c>
      <c r="AG515" s="100">
        <v>1</v>
      </c>
      <c r="AH515" s="76"/>
      <c r="AI515" s="60"/>
      <c r="AJ515" s="48"/>
      <c r="AK515" s="48"/>
      <c r="AL515" s="48"/>
    </row>
    <row r="516" spans="1:38" outlineLevel="2" x14ac:dyDescent="0.25">
      <c r="A516" s="48"/>
      <c r="B516" s="57"/>
      <c r="C516" s="50">
        <f t="shared" si="77"/>
        <v>3</v>
      </c>
      <c r="D516" s="76"/>
      <c r="E516" s="73"/>
      <c r="F516" s="73" t="s">
        <v>1341</v>
      </c>
      <c r="G516" s="76"/>
      <c r="H516" s="79" t="s">
        <v>1342</v>
      </c>
      <c r="I516" s="99" t="s">
        <v>581</v>
      </c>
      <c r="J516" s="99" t="s">
        <v>1239</v>
      </c>
      <c r="K516" s="79"/>
      <c r="L516" s="79"/>
      <c r="M516" s="79"/>
      <c r="N516" s="79"/>
      <c r="O516" s="79"/>
      <c r="P516" s="79"/>
      <c r="Q516" s="79"/>
      <c r="R516" s="79"/>
      <c r="S516" s="79"/>
      <c r="T516" s="79"/>
      <c r="U516" s="280">
        <v>0</v>
      </c>
      <c r="V516" s="280">
        <v>0</v>
      </c>
      <c r="W516" s="280">
        <v>0</v>
      </c>
      <c r="X516" s="271">
        <f t="shared" si="78"/>
        <v>0</v>
      </c>
      <c r="Y516" s="271">
        <f t="shared" si="78"/>
        <v>0</v>
      </c>
      <c r="Z516" s="271">
        <f t="shared" si="78"/>
        <v>0</v>
      </c>
      <c r="AA516" s="271">
        <f t="shared" si="78"/>
        <v>0</v>
      </c>
      <c r="AB516" s="271">
        <f t="shared" si="78"/>
        <v>0</v>
      </c>
      <c r="AC516" s="79"/>
      <c r="AD516" s="100"/>
      <c r="AE516" s="79"/>
      <c r="AF516" s="100">
        <v>1</v>
      </c>
      <c r="AG516" s="100">
        <v>1</v>
      </c>
      <c r="AH516" s="76"/>
      <c r="AI516" s="60"/>
      <c r="AJ516" s="48"/>
      <c r="AK516" s="48"/>
      <c r="AL516" s="48"/>
    </row>
    <row r="517" spans="1:38" outlineLevel="2" x14ac:dyDescent="0.25">
      <c r="A517" s="48"/>
      <c r="B517" s="57"/>
      <c r="C517" s="50">
        <f t="shared" si="77"/>
        <v>3</v>
      </c>
      <c r="D517" s="76"/>
      <c r="E517" s="73"/>
      <c r="F517" s="73" t="s">
        <v>1343</v>
      </c>
      <c r="G517" s="76"/>
      <c r="H517" s="79" t="s">
        <v>1344</v>
      </c>
      <c r="I517" s="99" t="s">
        <v>581</v>
      </c>
      <c r="J517" s="99" t="s">
        <v>1239</v>
      </c>
      <c r="K517" s="79"/>
      <c r="L517" s="79"/>
      <c r="M517" s="79"/>
      <c r="N517" s="79"/>
      <c r="O517" s="79"/>
      <c r="P517" s="79"/>
      <c r="Q517" s="79"/>
      <c r="R517" s="79"/>
      <c r="S517" s="79"/>
      <c r="T517" s="79"/>
      <c r="U517" s="280">
        <v>0</v>
      </c>
      <c r="V517" s="280">
        <v>0</v>
      </c>
      <c r="W517" s="280">
        <v>0</v>
      </c>
      <c r="X517" s="271">
        <f t="shared" si="78"/>
        <v>0</v>
      </c>
      <c r="Y517" s="271">
        <f t="shared" si="78"/>
        <v>0</v>
      </c>
      <c r="Z517" s="271">
        <f t="shared" si="78"/>
        <v>0</v>
      </c>
      <c r="AA517" s="271">
        <f t="shared" si="78"/>
        <v>0</v>
      </c>
      <c r="AB517" s="271">
        <f t="shared" si="78"/>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1345</v>
      </c>
      <c r="G518" s="76"/>
      <c r="H518" s="262" t="s">
        <v>1346</v>
      </c>
      <c r="I518" s="140"/>
      <c r="J518" s="140" t="s">
        <v>1139</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outlineLevel="3" x14ac:dyDescent="0.25">
      <c r="A519" s="48"/>
      <c r="B519" s="57"/>
      <c r="C519" s="50">
        <f t="shared" ref="C519:C590" si="79">INT($C$29)+2</f>
        <v>3</v>
      </c>
      <c r="D519" s="76"/>
      <c r="E519" s="73"/>
      <c r="F519" s="73" t="s">
        <v>1347</v>
      </c>
      <c r="G519" s="76"/>
      <c r="H519" s="79" t="s">
        <v>684</v>
      </c>
      <c r="I519" s="99" t="s">
        <v>581</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outlineLevel="3" x14ac:dyDescent="0.25">
      <c r="A520" s="48"/>
      <c r="B520" s="57"/>
      <c r="C520" s="50">
        <f t="shared" si="79"/>
        <v>3</v>
      </c>
      <c r="D520" s="76"/>
      <c r="E520" s="73"/>
      <c r="F520" s="73" t="s">
        <v>1348</v>
      </c>
      <c r="G520" s="76"/>
      <c r="H520" s="79"/>
      <c r="I520" s="99" t="s">
        <v>581</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outlineLevel="3" x14ac:dyDescent="0.25">
      <c r="A521" s="48"/>
      <c r="B521" s="57"/>
      <c r="C521" s="50">
        <f t="shared" si="79"/>
        <v>3</v>
      </c>
      <c r="D521" s="76"/>
      <c r="E521" s="73"/>
      <c r="F521" s="73" t="s">
        <v>1349</v>
      </c>
      <c r="G521" s="76"/>
      <c r="H521" s="79"/>
      <c r="I521" s="99" t="s">
        <v>581</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outlineLevel="3" x14ac:dyDescent="0.25">
      <c r="A522" s="48"/>
      <c r="B522" s="57"/>
      <c r="C522" s="50">
        <f t="shared" si="79"/>
        <v>3</v>
      </c>
      <c r="D522" s="76"/>
      <c r="E522" s="73"/>
      <c r="F522" s="73" t="s">
        <v>1350</v>
      </c>
      <c r="G522" s="76"/>
      <c r="H522" s="79" t="s">
        <v>684</v>
      </c>
      <c r="I522" s="99" t="s">
        <v>581</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outlineLevel="3" x14ac:dyDescent="0.25">
      <c r="A523" s="48"/>
      <c r="B523" s="57"/>
      <c r="C523" s="50">
        <f t="shared" si="79"/>
        <v>3</v>
      </c>
      <c r="D523" s="76"/>
      <c r="E523" s="73"/>
      <c r="F523" s="73" t="s">
        <v>1351</v>
      </c>
      <c r="G523" s="76"/>
      <c r="H523" s="79"/>
      <c r="I523" s="99" t="s">
        <v>581</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outlineLevel="3" x14ac:dyDescent="0.25">
      <c r="A524" s="48"/>
      <c r="B524" s="57"/>
      <c r="C524" s="50">
        <f t="shared" si="79"/>
        <v>3</v>
      </c>
      <c r="D524" s="76"/>
      <c r="E524" s="73"/>
      <c r="F524" s="73" t="s">
        <v>1352</v>
      </c>
      <c r="G524" s="76"/>
      <c r="H524" s="79"/>
      <c r="I524" s="99" t="s">
        <v>581</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outlineLevel="3" x14ac:dyDescent="0.25">
      <c r="A525" s="48"/>
      <c r="B525" s="57"/>
      <c r="C525" s="50">
        <f t="shared" si="79"/>
        <v>3</v>
      </c>
      <c r="D525" s="76"/>
      <c r="E525" s="73"/>
      <c r="F525" s="73" t="s">
        <v>1353</v>
      </c>
      <c r="G525" s="76"/>
      <c r="H525" s="79" t="s">
        <v>684</v>
      </c>
      <c r="I525" s="99" t="s">
        <v>581</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3" x14ac:dyDescent="0.25">
      <c r="A526" s="48"/>
      <c r="B526" s="57"/>
      <c r="C526" s="50">
        <f t="shared" si="79"/>
        <v>3</v>
      </c>
      <c r="D526" s="76"/>
      <c r="E526" s="73"/>
      <c r="F526" s="73" t="s">
        <v>1354</v>
      </c>
      <c r="G526" s="76"/>
      <c r="H526" s="79"/>
      <c r="I526" s="99" t="s">
        <v>581</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outlineLevel="3" x14ac:dyDescent="0.25">
      <c r="A527" s="48"/>
      <c r="B527" s="57"/>
      <c r="C527" s="50">
        <f t="shared" si="79"/>
        <v>3</v>
      </c>
      <c r="D527" s="76"/>
      <c r="E527" s="73"/>
      <c r="F527" s="73" t="s">
        <v>1355</v>
      </c>
      <c r="G527" s="76"/>
      <c r="H527" s="79"/>
      <c r="I527" s="99" t="s">
        <v>581</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outlineLevel="3" x14ac:dyDescent="0.25">
      <c r="A528" s="48"/>
      <c r="B528" s="57"/>
      <c r="C528" s="50">
        <f t="shared" si="79"/>
        <v>3</v>
      </c>
      <c r="D528" s="76"/>
      <c r="E528" s="73"/>
      <c r="F528" s="73" t="s">
        <v>1356</v>
      </c>
      <c r="G528" s="76"/>
      <c r="H528" s="79" t="s">
        <v>684</v>
      </c>
      <c r="I528" s="99" t="s">
        <v>581</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outlineLevel="3" x14ac:dyDescent="0.25">
      <c r="A529" s="48"/>
      <c r="B529" s="57"/>
      <c r="C529" s="50">
        <f t="shared" si="79"/>
        <v>3</v>
      </c>
      <c r="D529" s="76"/>
      <c r="E529" s="73"/>
      <c r="F529" s="73" t="s">
        <v>1357</v>
      </c>
      <c r="G529" s="76"/>
      <c r="H529" s="79"/>
      <c r="I529" s="99" t="s">
        <v>581</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outlineLevel="3" x14ac:dyDescent="0.25">
      <c r="A530" s="48"/>
      <c r="B530" s="57"/>
      <c r="C530" s="50">
        <f t="shared" si="79"/>
        <v>3</v>
      </c>
      <c r="D530" s="76"/>
      <c r="E530" s="73"/>
      <c r="F530" s="73" t="s">
        <v>1358</v>
      </c>
      <c r="G530" s="76"/>
      <c r="H530" s="79"/>
      <c r="I530" s="99" t="s">
        <v>581</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outlineLevel="3" x14ac:dyDescent="0.25">
      <c r="A531" s="48"/>
      <c r="B531" s="57"/>
      <c r="C531" s="50">
        <f t="shared" si="79"/>
        <v>3</v>
      </c>
      <c r="D531" s="76"/>
      <c r="E531" s="73"/>
      <c r="F531" s="73" t="s">
        <v>1359</v>
      </c>
      <c r="G531" s="76"/>
      <c r="H531" s="79" t="s">
        <v>684</v>
      </c>
      <c r="I531" s="99" t="s">
        <v>581</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outlineLevel="3" x14ac:dyDescent="0.25">
      <c r="A532" s="48"/>
      <c r="B532" s="57"/>
      <c r="C532" s="50">
        <f t="shared" si="79"/>
        <v>3</v>
      </c>
      <c r="D532" s="76"/>
      <c r="E532" s="73"/>
      <c r="F532" s="73" t="s">
        <v>1360</v>
      </c>
      <c r="G532" s="76"/>
      <c r="H532" s="79"/>
      <c r="I532" s="99" t="s">
        <v>581</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outlineLevel="3" x14ac:dyDescent="0.25">
      <c r="A533" s="48"/>
      <c r="B533" s="57"/>
      <c r="C533" s="50">
        <f t="shared" si="79"/>
        <v>3</v>
      </c>
      <c r="D533" s="76"/>
      <c r="E533" s="73"/>
      <c r="F533" s="73" t="s">
        <v>1361</v>
      </c>
      <c r="G533" s="76"/>
      <c r="H533" s="79"/>
      <c r="I533" s="99" t="s">
        <v>581</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outlineLevel="3" x14ac:dyDescent="0.25">
      <c r="A534" s="48"/>
      <c r="B534" s="57"/>
      <c r="C534" s="50">
        <f t="shared" si="79"/>
        <v>3</v>
      </c>
      <c r="D534" s="76"/>
      <c r="E534" s="73"/>
      <c r="F534" s="73" t="s">
        <v>1362</v>
      </c>
      <c r="G534" s="76"/>
      <c r="H534" s="79" t="s">
        <v>684</v>
      </c>
      <c r="I534" s="99" t="s">
        <v>581</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outlineLevel="3" x14ac:dyDescent="0.25">
      <c r="A535" s="48"/>
      <c r="B535" s="57"/>
      <c r="C535" s="50">
        <f t="shared" si="79"/>
        <v>3</v>
      </c>
      <c r="D535" s="76"/>
      <c r="E535" s="73"/>
      <c r="F535" s="73" t="s">
        <v>1363</v>
      </c>
      <c r="G535" s="76"/>
      <c r="H535" s="79"/>
      <c r="I535" s="99" t="s">
        <v>581</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outlineLevel="3" x14ac:dyDescent="0.25">
      <c r="A536" s="48"/>
      <c r="B536" s="57"/>
      <c r="C536" s="50">
        <f t="shared" si="79"/>
        <v>3</v>
      </c>
      <c r="D536" s="76"/>
      <c r="E536" s="73"/>
      <c r="F536" s="73" t="s">
        <v>1364</v>
      </c>
      <c r="G536" s="76"/>
      <c r="H536" s="79"/>
      <c r="I536" s="99" t="s">
        <v>581</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outlineLevel="3" x14ac:dyDescent="0.25">
      <c r="A537" s="48"/>
      <c r="B537" s="57"/>
      <c r="C537" s="50">
        <f t="shared" ref="C537:C542" si="80">INT($C$29)+3</f>
        <v>4</v>
      </c>
      <c r="D537" s="76"/>
      <c r="E537" s="73"/>
      <c r="F537" s="73" t="s">
        <v>1365</v>
      </c>
      <c r="G537" s="76"/>
      <c r="H537" s="79" t="s">
        <v>684</v>
      </c>
      <c r="I537" s="99" t="s">
        <v>581</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outlineLevel="3" x14ac:dyDescent="0.25">
      <c r="A538" s="48"/>
      <c r="B538" s="57"/>
      <c r="C538" s="50">
        <f t="shared" si="80"/>
        <v>4</v>
      </c>
      <c r="D538" s="76"/>
      <c r="E538" s="73"/>
      <c r="F538" s="73" t="s">
        <v>1366</v>
      </c>
      <c r="G538" s="76"/>
      <c r="H538" s="79"/>
      <c r="I538" s="99" t="s">
        <v>581</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outlineLevel="3" x14ac:dyDescent="0.25">
      <c r="A539" s="48"/>
      <c r="B539" s="57"/>
      <c r="C539" s="50">
        <f t="shared" si="80"/>
        <v>4</v>
      </c>
      <c r="D539" s="76"/>
      <c r="E539" s="73"/>
      <c r="F539" s="73" t="s">
        <v>1367</v>
      </c>
      <c r="G539" s="76"/>
      <c r="H539" s="79"/>
      <c r="I539" s="99" t="s">
        <v>581</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outlineLevel="3" x14ac:dyDescent="0.25">
      <c r="A540" s="48"/>
      <c r="B540" s="57"/>
      <c r="C540" s="50">
        <f t="shared" si="80"/>
        <v>4</v>
      </c>
      <c r="D540" s="76"/>
      <c r="E540" s="73"/>
      <c r="F540" s="73" t="s">
        <v>1368</v>
      </c>
      <c r="G540" s="76"/>
      <c r="H540" s="79" t="s">
        <v>684</v>
      </c>
      <c r="I540" s="99" t="s">
        <v>581</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outlineLevel="3" x14ac:dyDescent="0.25">
      <c r="A541" s="48"/>
      <c r="B541" s="57"/>
      <c r="C541" s="50">
        <f t="shared" si="80"/>
        <v>4</v>
      </c>
      <c r="D541" s="76"/>
      <c r="E541" s="73"/>
      <c r="F541" s="73" t="s">
        <v>1369</v>
      </c>
      <c r="G541" s="76"/>
      <c r="H541" s="79"/>
      <c r="I541" s="99" t="s">
        <v>581</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3" x14ac:dyDescent="0.25">
      <c r="A542" s="48"/>
      <c r="B542" s="57"/>
      <c r="C542" s="50">
        <f t="shared" si="80"/>
        <v>4</v>
      </c>
      <c r="D542" s="76"/>
      <c r="E542" s="73"/>
      <c r="F542" s="73" t="s">
        <v>1370</v>
      </c>
      <c r="G542" s="76"/>
      <c r="H542" s="79"/>
      <c r="I542" s="99" t="s">
        <v>581</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79"/>
        <v>3</v>
      </c>
      <c r="D543" s="76"/>
      <c r="E543" s="73"/>
      <c r="F543" s="73" t="s">
        <v>1371</v>
      </c>
      <c r="G543" s="76"/>
      <c r="H543" s="79" t="s">
        <v>1372</v>
      </c>
      <c r="I543" s="99" t="s">
        <v>581</v>
      </c>
      <c r="J543" s="99"/>
      <c r="K543" s="79"/>
      <c r="L543" s="79"/>
      <c r="M543" s="79"/>
      <c r="N543" s="79"/>
      <c r="O543" s="79"/>
      <c r="P543" s="79"/>
      <c r="Q543" s="79"/>
      <c r="R543" s="79"/>
      <c r="S543" s="79"/>
      <c r="T543" s="79"/>
      <c r="U543" s="100">
        <v>0</v>
      </c>
      <c r="V543" s="100">
        <v>0</v>
      </c>
      <c r="W543" s="100">
        <v>0</v>
      </c>
      <c r="X543" s="100">
        <v>0</v>
      </c>
      <c r="Y543" s="100">
        <v>0</v>
      </c>
      <c r="Z543" s="100">
        <v>0</v>
      </c>
      <c r="AA543" s="100">
        <v>0</v>
      </c>
      <c r="AB543" s="100">
        <v>0</v>
      </c>
      <c r="AC543" s="79"/>
      <c r="AD543" s="79" t="s">
        <v>1373</v>
      </c>
      <c r="AE543" s="79"/>
      <c r="AF543" s="100">
        <v>1</v>
      </c>
      <c r="AG543" s="100">
        <v>1</v>
      </c>
      <c r="AH543" s="76"/>
      <c r="AI543" s="60"/>
      <c r="AJ543" s="48"/>
      <c r="AK543" s="48"/>
      <c r="AL543" s="48"/>
    </row>
    <row r="544" spans="1:38" outlineLevel="2" x14ac:dyDescent="0.25">
      <c r="A544" s="48"/>
      <c r="B544" s="57"/>
      <c r="C544" s="50">
        <f t="shared" si="79"/>
        <v>3</v>
      </c>
      <c r="D544" s="76"/>
      <c r="E544" s="73"/>
      <c r="F544" s="73" t="s">
        <v>1374</v>
      </c>
      <c r="G544" s="76"/>
      <c r="H544" s="79" t="s">
        <v>1375</v>
      </c>
      <c r="I544" s="99" t="s">
        <v>581</v>
      </c>
      <c r="J544" s="99"/>
      <c r="K544" s="79"/>
      <c r="L544" s="79"/>
      <c r="M544" s="79"/>
      <c r="N544" s="79"/>
      <c r="O544" s="79"/>
      <c r="P544" s="79"/>
      <c r="Q544" s="79"/>
      <c r="R544" s="79"/>
      <c r="S544" s="79"/>
      <c r="T544" s="79"/>
      <c r="U544" s="100">
        <v>-2.5209999999999999</v>
      </c>
      <c r="V544" s="100">
        <v>-2.5209999999999999</v>
      </c>
      <c r="W544" s="100">
        <v>-2.5209999999999999</v>
      </c>
      <c r="X544" s="271">
        <f>W544</f>
        <v>-2.5209999999999999</v>
      </c>
      <c r="Y544" s="271">
        <f>X544</f>
        <v>-2.5209999999999999</v>
      </c>
      <c r="Z544" s="271">
        <f>Y544</f>
        <v>-2.5209999999999999</v>
      </c>
      <c r="AA544" s="271">
        <f>Z544</f>
        <v>-2.5209999999999999</v>
      </c>
      <c r="AB544" s="271">
        <f>AA544</f>
        <v>-2.5209999999999999</v>
      </c>
      <c r="AC544" s="79"/>
      <c r="AD544" s="79"/>
      <c r="AE544" s="79"/>
      <c r="AF544" s="100">
        <v>1</v>
      </c>
      <c r="AG544" s="100">
        <v>1</v>
      </c>
      <c r="AH544" s="76"/>
      <c r="AI544" s="60"/>
      <c r="AJ544" s="48"/>
      <c r="AK544" s="48"/>
      <c r="AL544" s="48"/>
    </row>
    <row r="545" spans="1:38" outlineLevel="2" x14ac:dyDescent="0.25">
      <c r="A545" s="48"/>
      <c r="B545" s="57"/>
      <c r="C545" s="50">
        <f t="shared" si="79"/>
        <v>3</v>
      </c>
      <c r="D545" s="76"/>
      <c r="E545" s="73"/>
      <c r="F545" s="73" t="s">
        <v>1376</v>
      </c>
      <c r="G545" s="76"/>
      <c r="H545" s="79" t="s">
        <v>1377</v>
      </c>
      <c r="I545" s="99" t="s">
        <v>581</v>
      </c>
      <c r="J545" s="99"/>
      <c r="K545" s="79"/>
      <c r="L545" s="79"/>
      <c r="M545" s="79"/>
      <c r="N545" s="79"/>
      <c r="O545" s="79"/>
      <c r="P545" s="79"/>
      <c r="Q545" s="79"/>
      <c r="R545" s="79"/>
      <c r="S545" s="79"/>
      <c r="T545" s="79"/>
      <c r="U545" s="79">
        <v>0</v>
      </c>
      <c r="V545" s="79">
        <v>0</v>
      </c>
      <c r="W545" s="79">
        <v>0</v>
      </c>
      <c r="X545" s="79">
        <v>0</v>
      </c>
      <c r="Y545" s="79">
        <v>0</v>
      </c>
      <c r="Z545" s="79">
        <v>0</v>
      </c>
      <c r="AA545" s="79">
        <v>0</v>
      </c>
      <c r="AB545" s="79">
        <v>0</v>
      </c>
      <c r="AC545" s="79"/>
      <c r="AD545" s="79"/>
      <c r="AE545" s="79"/>
      <c r="AF545" s="100">
        <v>1</v>
      </c>
      <c r="AG545" s="100">
        <v>1</v>
      </c>
      <c r="AH545" s="76"/>
      <c r="AI545" s="60"/>
      <c r="AJ545" s="48"/>
      <c r="AK545" s="48"/>
      <c r="AL545" s="48"/>
    </row>
    <row r="546" spans="1:38" outlineLevel="2" x14ac:dyDescent="0.25">
      <c r="A546" s="48"/>
      <c r="B546" s="57"/>
      <c r="C546" s="50">
        <f t="shared" si="79"/>
        <v>3</v>
      </c>
      <c r="D546" s="76"/>
      <c r="E546" s="73"/>
      <c r="F546" s="73" t="s">
        <v>1378</v>
      </c>
      <c r="G546" s="76"/>
      <c r="H546" s="79" t="s">
        <v>1379</v>
      </c>
      <c r="I546" s="99" t="s">
        <v>581</v>
      </c>
      <c r="J546" s="99"/>
      <c r="K546" s="79"/>
      <c r="L546" s="79"/>
      <c r="M546" s="79"/>
      <c r="N546" s="79"/>
      <c r="O546" s="79"/>
      <c r="P546" s="79"/>
      <c r="Q546" s="79"/>
      <c r="R546" s="79"/>
      <c r="S546" s="79"/>
      <c r="T546" s="79"/>
      <c r="U546" s="100">
        <v>0</v>
      </c>
      <c r="V546" s="100">
        <v>0</v>
      </c>
      <c r="W546" s="100">
        <v>0</v>
      </c>
      <c r="X546" s="100">
        <v>0</v>
      </c>
      <c r="Y546" s="100">
        <v>0</v>
      </c>
      <c r="Z546" s="100">
        <v>0</v>
      </c>
      <c r="AA546" s="100">
        <v>0</v>
      </c>
      <c r="AB546" s="100">
        <v>0</v>
      </c>
      <c r="AC546" s="79"/>
      <c r="AD546" s="79" t="s">
        <v>1373</v>
      </c>
      <c r="AE546" s="79"/>
      <c r="AF546" s="100">
        <v>1</v>
      </c>
      <c r="AG546" s="100">
        <v>1</v>
      </c>
      <c r="AH546" s="76"/>
      <c r="AI546" s="60"/>
      <c r="AJ546" s="48"/>
      <c r="AK546" s="48"/>
      <c r="AL546" s="48"/>
    </row>
    <row r="547" spans="1:38" outlineLevel="2" x14ac:dyDescent="0.25">
      <c r="A547" s="48"/>
      <c r="B547" s="57"/>
      <c r="C547" s="50">
        <f t="shared" si="79"/>
        <v>3</v>
      </c>
      <c r="D547" s="76"/>
      <c r="E547" s="73"/>
      <c r="F547" s="73" t="s">
        <v>1380</v>
      </c>
      <c r="G547" s="76"/>
      <c r="H547" s="79" t="s">
        <v>1381</v>
      </c>
      <c r="I547" s="99" t="s">
        <v>581</v>
      </c>
      <c r="J547" s="99"/>
      <c r="K547" s="79"/>
      <c r="L547" s="79"/>
      <c r="M547" s="79"/>
      <c r="N547" s="79"/>
      <c r="O547" s="79"/>
      <c r="P547" s="79"/>
      <c r="Q547" s="79"/>
      <c r="R547" s="79"/>
      <c r="S547" s="79"/>
      <c r="T547" s="79"/>
      <c r="U547" s="100">
        <v>2.9299999999999999E-3</v>
      </c>
      <c r="V547" s="100">
        <v>2.9299999999999999E-3</v>
      </c>
      <c r="W547" s="100">
        <v>2.9299999999999999E-3</v>
      </c>
      <c r="X547" s="271">
        <f>W547</f>
        <v>2.9299999999999999E-3</v>
      </c>
      <c r="Y547" s="271">
        <f>X547</f>
        <v>2.9299999999999999E-3</v>
      </c>
      <c r="Z547" s="271">
        <f>Y547</f>
        <v>2.9299999999999999E-3</v>
      </c>
      <c r="AA547" s="271">
        <f>Z547</f>
        <v>2.9299999999999999E-3</v>
      </c>
      <c r="AB547" s="271">
        <f>AA547</f>
        <v>2.9299999999999999E-3</v>
      </c>
      <c r="AC547" s="79"/>
      <c r="AD547" s="79"/>
      <c r="AE547" s="79"/>
      <c r="AF547" s="100">
        <v>1</v>
      </c>
      <c r="AG547" s="100">
        <v>1</v>
      </c>
      <c r="AH547" s="76"/>
      <c r="AI547" s="60"/>
      <c r="AJ547" s="48"/>
      <c r="AK547" s="48"/>
      <c r="AL547" s="48"/>
    </row>
    <row r="548" spans="1:38" outlineLevel="2" x14ac:dyDescent="0.25">
      <c r="A548" s="48"/>
      <c r="B548" s="57"/>
      <c r="C548" s="50">
        <f t="shared" si="79"/>
        <v>3</v>
      </c>
      <c r="D548" s="76"/>
      <c r="E548" s="73"/>
      <c r="F548" s="73" t="s">
        <v>1382</v>
      </c>
      <c r="G548" s="76"/>
      <c r="H548" s="79" t="s">
        <v>1383</v>
      </c>
      <c r="I548" s="99" t="s">
        <v>581</v>
      </c>
      <c r="J548" s="99"/>
      <c r="K548" s="79"/>
      <c r="L548" s="79"/>
      <c r="M548" s="79"/>
      <c r="N548" s="79"/>
      <c r="O548" s="79"/>
      <c r="P548" s="79"/>
      <c r="Q548" s="79"/>
      <c r="R548" s="79"/>
      <c r="S548" s="79"/>
      <c r="T548" s="79"/>
      <c r="U548" s="79">
        <v>0</v>
      </c>
      <c r="V548" s="79">
        <v>0</v>
      </c>
      <c r="W548" s="79">
        <v>0</v>
      </c>
      <c r="X548" s="79">
        <v>0</v>
      </c>
      <c r="Y548" s="271">
        <f>X548</f>
        <v>0</v>
      </c>
      <c r="Z548" s="271">
        <f>Y548</f>
        <v>0</v>
      </c>
      <c r="AA548" s="271">
        <f>Z548</f>
        <v>0</v>
      </c>
      <c r="AB548" s="271">
        <f>AA548</f>
        <v>0</v>
      </c>
      <c r="AC548" s="79"/>
      <c r="AD548" s="79"/>
      <c r="AE548" s="79"/>
      <c r="AF548" s="100">
        <v>1</v>
      </c>
      <c r="AG548" s="100">
        <v>1</v>
      </c>
      <c r="AH548" s="76"/>
      <c r="AI548" s="60"/>
      <c r="AJ548" s="48"/>
      <c r="AK548" s="48"/>
      <c r="AL548" s="48"/>
    </row>
    <row r="549" spans="1:38" outlineLevel="2" x14ac:dyDescent="0.25">
      <c r="A549" s="48"/>
      <c r="B549" s="57"/>
      <c r="C549" s="50">
        <f t="shared" si="79"/>
        <v>3</v>
      </c>
      <c r="D549" s="76"/>
      <c r="E549" s="73"/>
      <c r="F549" s="73" t="s">
        <v>1384</v>
      </c>
      <c r="G549" s="76"/>
      <c r="H549" s="79" t="s">
        <v>1385</v>
      </c>
      <c r="I549" s="99"/>
      <c r="J549" s="99" t="s">
        <v>1282</v>
      </c>
      <c r="K549" s="100">
        <v>1.1499999999999999</v>
      </c>
      <c r="L549" s="100">
        <v>1.1499999999999999</v>
      </c>
      <c r="M549" s="100">
        <v>1.1499999999999999</v>
      </c>
      <c r="N549" s="100">
        <v>1.1499999999999999</v>
      </c>
      <c r="O549" s="100">
        <v>1.1499999999999999</v>
      </c>
      <c r="P549" s="100">
        <v>1.1499999999999999</v>
      </c>
      <c r="Q549" s="79"/>
      <c r="R549" s="79" t="s">
        <v>592</v>
      </c>
      <c r="S549" s="79" t="s">
        <v>592</v>
      </c>
      <c r="T549" s="79"/>
      <c r="U549" s="269">
        <f t="shared" ref="U549:AB554" si="81">INDEX($K549:$Q549,1,U$43)</f>
        <v>1.1499999999999999</v>
      </c>
      <c r="V549" s="269">
        <f t="shared" si="81"/>
        <v>1.1499999999999999</v>
      </c>
      <c r="W549" s="269">
        <f t="shared" si="81"/>
        <v>1.1499999999999999</v>
      </c>
      <c r="X549" s="269">
        <f t="shared" si="81"/>
        <v>1.1499999999999999</v>
      </c>
      <c r="Y549" s="269">
        <f t="shared" si="81"/>
        <v>1.1499999999999999</v>
      </c>
      <c r="Z549" s="269">
        <f t="shared" si="81"/>
        <v>1.1499999999999999</v>
      </c>
      <c r="AA549" s="269">
        <f t="shared" si="81"/>
        <v>1.1499999999999999</v>
      </c>
      <c r="AB549" s="269">
        <f t="shared" si="81"/>
        <v>1.1499999999999999</v>
      </c>
      <c r="AC549" s="79"/>
      <c r="AD549" s="79"/>
      <c r="AE549" s="79"/>
      <c r="AF549" s="100">
        <v>1</v>
      </c>
      <c r="AG549" s="100">
        <v>1</v>
      </c>
      <c r="AH549" s="76"/>
      <c r="AI549" s="60"/>
      <c r="AJ549" s="48"/>
      <c r="AK549" s="48"/>
      <c r="AL549" s="48"/>
    </row>
    <row r="550" spans="1:38" outlineLevel="2" x14ac:dyDescent="0.25">
      <c r="A550" s="48"/>
      <c r="B550" s="57"/>
      <c r="C550" s="50">
        <f t="shared" si="79"/>
        <v>3</v>
      </c>
      <c r="D550" s="76"/>
      <c r="E550" s="73"/>
      <c r="F550" s="73" t="s">
        <v>1386</v>
      </c>
      <c r="G550" s="76"/>
      <c r="H550" s="79" t="s">
        <v>1387</v>
      </c>
      <c r="I550" s="99"/>
      <c r="J550" s="99" t="s">
        <v>1282</v>
      </c>
      <c r="K550" s="100">
        <v>1</v>
      </c>
      <c r="L550" s="100">
        <v>1</v>
      </c>
      <c r="M550" s="100">
        <v>1</v>
      </c>
      <c r="N550" s="100">
        <v>1</v>
      </c>
      <c r="O550" s="100">
        <v>1</v>
      </c>
      <c r="P550" s="100">
        <v>1</v>
      </c>
      <c r="Q550" s="79"/>
      <c r="R550" s="79" t="s">
        <v>592</v>
      </c>
      <c r="S550" s="79" t="s">
        <v>592</v>
      </c>
      <c r="T550" s="79"/>
      <c r="U550" s="269">
        <f t="shared" si="81"/>
        <v>1</v>
      </c>
      <c r="V550" s="269">
        <f t="shared" si="81"/>
        <v>1</v>
      </c>
      <c r="W550" s="269">
        <f t="shared" si="81"/>
        <v>1</v>
      </c>
      <c r="X550" s="269">
        <f t="shared" si="81"/>
        <v>1</v>
      </c>
      <c r="Y550" s="269">
        <f t="shared" si="81"/>
        <v>1</v>
      </c>
      <c r="Z550" s="269">
        <f t="shared" si="81"/>
        <v>1</v>
      </c>
      <c r="AA550" s="269">
        <f t="shared" si="81"/>
        <v>1</v>
      </c>
      <c r="AB550" s="269">
        <f t="shared" si="81"/>
        <v>1</v>
      </c>
      <c r="AC550" s="79"/>
      <c r="AD550" s="79"/>
      <c r="AE550" s="79"/>
      <c r="AF550" s="100">
        <v>1</v>
      </c>
      <c r="AG550" s="100">
        <v>1</v>
      </c>
      <c r="AH550" s="76"/>
      <c r="AI550" s="60"/>
      <c r="AJ550" s="48"/>
      <c r="AK550" s="48"/>
      <c r="AL550" s="48"/>
    </row>
    <row r="551" spans="1:38" outlineLevel="2" x14ac:dyDescent="0.25">
      <c r="A551" s="48"/>
      <c r="B551" s="57"/>
      <c r="C551" s="50">
        <f t="shared" si="79"/>
        <v>3</v>
      </c>
      <c r="D551" s="76"/>
      <c r="E551" s="73"/>
      <c r="F551" s="73" t="s">
        <v>1388</v>
      </c>
      <c r="G551" s="76"/>
      <c r="H551" s="79" t="s">
        <v>1389</v>
      </c>
      <c r="I551" s="99"/>
      <c r="J551" s="99" t="s">
        <v>1282</v>
      </c>
      <c r="K551" s="100">
        <v>1</v>
      </c>
      <c r="L551" s="100">
        <v>1</v>
      </c>
      <c r="M551" s="100">
        <v>1</v>
      </c>
      <c r="N551" s="100">
        <v>1</v>
      </c>
      <c r="O551" s="100">
        <v>1</v>
      </c>
      <c r="P551" s="100">
        <v>1</v>
      </c>
      <c r="Q551" s="79"/>
      <c r="R551" s="79" t="s">
        <v>592</v>
      </c>
      <c r="S551" s="79" t="s">
        <v>592</v>
      </c>
      <c r="T551" s="79"/>
      <c r="U551" s="269">
        <f t="shared" si="81"/>
        <v>1</v>
      </c>
      <c r="V551" s="269">
        <f t="shared" si="81"/>
        <v>1</v>
      </c>
      <c r="W551" s="269">
        <f t="shared" si="81"/>
        <v>1</v>
      </c>
      <c r="X551" s="269">
        <f t="shared" si="81"/>
        <v>1</v>
      </c>
      <c r="Y551" s="269">
        <f t="shared" si="81"/>
        <v>1</v>
      </c>
      <c r="Z551" s="269">
        <f t="shared" si="81"/>
        <v>1</v>
      </c>
      <c r="AA551" s="269">
        <f t="shared" si="81"/>
        <v>1</v>
      </c>
      <c r="AB551" s="269">
        <f t="shared" si="81"/>
        <v>1</v>
      </c>
      <c r="AC551" s="79"/>
      <c r="AD551" s="79"/>
      <c r="AE551" s="79"/>
      <c r="AF551" s="100">
        <v>1</v>
      </c>
      <c r="AG551" s="100">
        <v>1</v>
      </c>
      <c r="AH551" s="76"/>
      <c r="AI551" s="60"/>
      <c r="AJ551" s="48"/>
      <c r="AK551" s="48"/>
      <c r="AL551" s="48"/>
    </row>
    <row r="552" spans="1:38" outlineLevel="2" x14ac:dyDescent="0.25">
      <c r="A552" s="48"/>
      <c r="B552" s="57"/>
      <c r="C552" s="50">
        <f t="shared" si="79"/>
        <v>3</v>
      </c>
      <c r="D552" s="76"/>
      <c r="E552" s="73"/>
      <c r="F552" s="73" t="s">
        <v>1390</v>
      </c>
      <c r="G552" s="76"/>
      <c r="H552" s="79" t="s">
        <v>1391</v>
      </c>
      <c r="I552" s="99"/>
      <c r="J552" s="99" t="s">
        <v>1282</v>
      </c>
      <c r="K552" s="100">
        <v>1.4</v>
      </c>
      <c r="L552" s="100">
        <v>1.4</v>
      </c>
      <c r="M552" s="100">
        <v>1.4</v>
      </c>
      <c r="N552" s="100">
        <v>1.4</v>
      </c>
      <c r="O552" s="100">
        <v>1.4</v>
      </c>
      <c r="P552" s="100">
        <v>1.4</v>
      </c>
      <c r="Q552" s="79"/>
      <c r="R552" s="79" t="s">
        <v>592</v>
      </c>
      <c r="S552" s="79" t="s">
        <v>592</v>
      </c>
      <c r="T552" s="79"/>
      <c r="U552" s="269">
        <f t="shared" si="81"/>
        <v>1.4</v>
      </c>
      <c r="V552" s="269">
        <f t="shared" si="81"/>
        <v>1.4</v>
      </c>
      <c r="W552" s="269">
        <f t="shared" si="81"/>
        <v>1.4</v>
      </c>
      <c r="X552" s="269">
        <f t="shared" si="81"/>
        <v>1.4</v>
      </c>
      <c r="Y552" s="269">
        <f t="shared" si="81"/>
        <v>1.4</v>
      </c>
      <c r="Z552" s="269">
        <f t="shared" si="81"/>
        <v>1.4</v>
      </c>
      <c r="AA552" s="269">
        <f t="shared" si="81"/>
        <v>1.4</v>
      </c>
      <c r="AB552" s="269">
        <f t="shared" si="81"/>
        <v>1.4</v>
      </c>
      <c r="AC552" s="79"/>
      <c r="AD552" s="79"/>
      <c r="AE552" s="79"/>
      <c r="AF552" s="100">
        <v>1</v>
      </c>
      <c r="AG552" s="100">
        <v>1</v>
      </c>
      <c r="AH552" s="76"/>
      <c r="AI552" s="60"/>
      <c r="AJ552" s="48"/>
      <c r="AK552" s="48"/>
      <c r="AL552" s="48"/>
    </row>
    <row r="553" spans="1:38" outlineLevel="2" x14ac:dyDescent="0.25">
      <c r="A553" s="48"/>
      <c r="B553" s="57"/>
      <c r="C553" s="50">
        <f t="shared" si="79"/>
        <v>3</v>
      </c>
      <c r="D553" s="76"/>
      <c r="E553" s="73"/>
      <c r="F553" s="73" t="s">
        <v>1392</v>
      </c>
      <c r="G553" s="76"/>
      <c r="H553" s="79" t="s">
        <v>1393</v>
      </c>
      <c r="I553" s="99"/>
      <c r="J553" s="99" t="s">
        <v>1282</v>
      </c>
      <c r="K553" s="100">
        <v>1</v>
      </c>
      <c r="L553" s="100">
        <v>1</v>
      </c>
      <c r="M553" s="100">
        <v>1</v>
      </c>
      <c r="N553" s="100">
        <v>1</v>
      </c>
      <c r="O553" s="100">
        <v>1</v>
      </c>
      <c r="P553" s="100">
        <v>1</v>
      </c>
      <c r="Q553" s="79"/>
      <c r="R553" s="79" t="s">
        <v>592</v>
      </c>
      <c r="S553" s="79" t="s">
        <v>592</v>
      </c>
      <c r="T553" s="79"/>
      <c r="U553" s="269">
        <f t="shared" si="81"/>
        <v>1</v>
      </c>
      <c r="V553" s="269">
        <f t="shared" si="81"/>
        <v>1</v>
      </c>
      <c r="W553" s="269">
        <f t="shared" si="81"/>
        <v>1</v>
      </c>
      <c r="X553" s="269">
        <f t="shared" si="81"/>
        <v>1</v>
      </c>
      <c r="Y553" s="269">
        <f t="shared" si="81"/>
        <v>1</v>
      </c>
      <c r="Z553" s="269">
        <f t="shared" si="81"/>
        <v>1</v>
      </c>
      <c r="AA553" s="269">
        <f t="shared" si="81"/>
        <v>1</v>
      </c>
      <c r="AB553" s="269">
        <f t="shared" si="81"/>
        <v>1</v>
      </c>
      <c r="AC553" s="79"/>
      <c r="AD553" s="79"/>
      <c r="AE553" s="79"/>
      <c r="AF553" s="100">
        <v>1</v>
      </c>
      <c r="AG553" s="100">
        <v>1</v>
      </c>
      <c r="AH553" s="76"/>
      <c r="AI553" s="60"/>
      <c r="AJ553" s="48"/>
      <c r="AK553" s="48"/>
      <c r="AL553" s="48"/>
    </row>
    <row r="554" spans="1:38" outlineLevel="2" x14ac:dyDescent="0.25">
      <c r="A554" s="48"/>
      <c r="B554" s="57"/>
      <c r="C554" s="50">
        <f t="shared" si="79"/>
        <v>3</v>
      </c>
      <c r="D554" s="76"/>
      <c r="E554" s="73"/>
      <c r="F554" s="73" t="s">
        <v>1394</v>
      </c>
      <c r="G554" s="76"/>
      <c r="H554" s="79" t="s">
        <v>1395</v>
      </c>
      <c r="I554" s="99"/>
      <c r="J554" s="99" t="s">
        <v>1282</v>
      </c>
      <c r="K554" s="100">
        <v>1.2</v>
      </c>
      <c r="L554" s="100">
        <v>1.2</v>
      </c>
      <c r="M554" s="100">
        <v>1.2</v>
      </c>
      <c r="N554" s="100">
        <v>1.2</v>
      </c>
      <c r="O554" s="100">
        <v>1.2</v>
      </c>
      <c r="P554" s="100">
        <v>1.2</v>
      </c>
      <c r="Q554" s="79"/>
      <c r="R554" s="79" t="s">
        <v>592</v>
      </c>
      <c r="S554" s="79" t="s">
        <v>592</v>
      </c>
      <c r="T554" s="79"/>
      <c r="U554" s="269">
        <f t="shared" si="81"/>
        <v>1.2</v>
      </c>
      <c r="V554" s="269">
        <f t="shared" si="81"/>
        <v>1.2</v>
      </c>
      <c r="W554" s="269">
        <f t="shared" si="81"/>
        <v>1.2</v>
      </c>
      <c r="X554" s="269">
        <f t="shared" si="81"/>
        <v>1.2</v>
      </c>
      <c r="Y554" s="269">
        <f t="shared" si="81"/>
        <v>1.2</v>
      </c>
      <c r="Z554" s="269">
        <f t="shared" si="81"/>
        <v>1.2</v>
      </c>
      <c r="AA554" s="269">
        <f t="shared" si="81"/>
        <v>1.2</v>
      </c>
      <c r="AB554" s="269">
        <f t="shared" si="81"/>
        <v>1.2</v>
      </c>
      <c r="AC554" s="79"/>
      <c r="AD554" s="79"/>
      <c r="AE554" s="79"/>
      <c r="AF554" s="100">
        <v>1</v>
      </c>
      <c r="AG554" s="100">
        <v>1</v>
      </c>
      <c r="AH554" s="76"/>
      <c r="AI554" s="60"/>
      <c r="AJ554" s="48"/>
      <c r="AK554" s="48"/>
      <c r="AL554" s="48"/>
    </row>
    <row r="555" spans="1:38" outlineLevel="2" x14ac:dyDescent="0.25">
      <c r="A555" s="48"/>
      <c r="B555" s="57"/>
      <c r="C555" s="50">
        <f t="shared" si="79"/>
        <v>3</v>
      </c>
      <c r="D555" s="76"/>
      <c r="E555" s="73"/>
      <c r="F555" s="73" t="s">
        <v>1396</v>
      </c>
      <c r="G555" s="76"/>
      <c r="H555" s="79" t="s">
        <v>1397</v>
      </c>
      <c r="I555" s="99" t="s">
        <v>581</v>
      </c>
      <c r="J555" s="99" t="s">
        <v>1239</v>
      </c>
      <c r="K555" s="79"/>
      <c r="L555" s="79"/>
      <c r="M555" s="79"/>
      <c r="N555" s="79"/>
      <c r="O555" s="79"/>
      <c r="P555" s="79"/>
      <c r="Q555" s="79"/>
      <c r="R555" s="79"/>
      <c r="S555" s="79"/>
      <c r="T555" s="79"/>
      <c r="U555" s="100">
        <v>0</v>
      </c>
      <c r="V555" s="100">
        <v>0</v>
      </c>
      <c r="W555" s="100">
        <v>0</v>
      </c>
      <c r="X555" s="271">
        <f t="shared" ref="X555:AB560" si="82">W555</f>
        <v>0</v>
      </c>
      <c r="Y555" s="271">
        <f t="shared" si="82"/>
        <v>0</v>
      </c>
      <c r="Z555" s="271">
        <f t="shared" si="82"/>
        <v>0</v>
      </c>
      <c r="AA555" s="271">
        <f t="shared" si="82"/>
        <v>0</v>
      </c>
      <c r="AB555" s="271">
        <f t="shared" si="82"/>
        <v>0</v>
      </c>
      <c r="AC555" s="79"/>
      <c r="AD555" s="79"/>
      <c r="AE555" s="79"/>
      <c r="AF555" s="100">
        <v>1</v>
      </c>
      <c r="AG555" s="100">
        <v>1</v>
      </c>
      <c r="AH555" s="76"/>
      <c r="AI555" s="60"/>
      <c r="AJ555" s="48"/>
      <c r="AK555" s="48"/>
      <c r="AL555" s="48"/>
    </row>
    <row r="556" spans="1:38" outlineLevel="2" x14ac:dyDescent="0.25">
      <c r="A556" s="48"/>
      <c r="B556" s="57"/>
      <c r="C556" s="50">
        <f t="shared" si="79"/>
        <v>3</v>
      </c>
      <c r="D556" s="76"/>
      <c r="E556" s="73"/>
      <c r="F556" s="73" t="s">
        <v>1398</v>
      </c>
      <c r="G556" s="76"/>
      <c r="H556" s="79" t="s">
        <v>1399</v>
      </c>
      <c r="I556" s="99" t="s">
        <v>581</v>
      </c>
      <c r="J556" s="99" t="s">
        <v>1239</v>
      </c>
      <c r="K556" s="79"/>
      <c r="L556" s="79"/>
      <c r="M556" s="79"/>
      <c r="N556" s="79"/>
      <c r="O556" s="79"/>
      <c r="P556" s="79"/>
      <c r="Q556" s="79"/>
      <c r="R556" s="79"/>
      <c r="S556" s="79"/>
      <c r="T556" s="79"/>
      <c r="U556" s="100">
        <v>0</v>
      </c>
      <c r="V556" s="100">
        <v>0</v>
      </c>
      <c r="W556" s="100">
        <v>0</v>
      </c>
      <c r="X556" s="271">
        <f t="shared" si="82"/>
        <v>0</v>
      </c>
      <c r="Y556" s="271">
        <f t="shared" si="82"/>
        <v>0</v>
      </c>
      <c r="Z556" s="271">
        <f t="shared" si="82"/>
        <v>0</v>
      </c>
      <c r="AA556" s="271">
        <f t="shared" si="82"/>
        <v>0</v>
      </c>
      <c r="AB556" s="271">
        <f t="shared" si="82"/>
        <v>0</v>
      </c>
      <c r="AC556" s="79"/>
      <c r="AD556" s="79"/>
      <c r="AE556" s="79"/>
      <c r="AF556" s="100">
        <v>1</v>
      </c>
      <c r="AG556" s="100">
        <v>1</v>
      </c>
      <c r="AH556" s="76"/>
      <c r="AI556" s="60"/>
      <c r="AJ556" s="48"/>
      <c r="AK556" s="48"/>
      <c r="AL556" s="48"/>
    </row>
    <row r="557" spans="1:38" outlineLevel="2" x14ac:dyDescent="0.25">
      <c r="A557" s="48"/>
      <c r="B557" s="57"/>
      <c r="C557" s="50">
        <f t="shared" si="79"/>
        <v>3</v>
      </c>
      <c r="D557" s="76"/>
      <c r="E557" s="73"/>
      <c r="F557" s="73" t="s">
        <v>1400</v>
      </c>
      <c r="G557" s="76"/>
      <c r="H557" s="79" t="s">
        <v>1401</v>
      </c>
      <c r="I557" s="99" t="s">
        <v>581</v>
      </c>
      <c r="J557" s="99" t="s">
        <v>1239</v>
      </c>
      <c r="K557" s="79"/>
      <c r="L557" s="79"/>
      <c r="M557" s="79"/>
      <c r="N557" s="79"/>
      <c r="O557" s="79"/>
      <c r="P557" s="79"/>
      <c r="Q557" s="79"/>
      <c r="R557" s="79"/>
      <c r="S557" s="79"/>
      <c r="T557" s="79"/>
      <c r="U557" s="100">
        <v>0</v>
      </c>
      <c r="V557" s="100">
        <v>0</v>
      </c>
      <c r="W557" s="100">
        <v>0</v>
      </c>
      <c r="X557" s="271">
        <f t="shared" si="82"/>
        <v>0</v>
      </c>
      <c r="Y557" s="271">
        <f t="shared" si="82"/>
        <v>0</v>
      </c>
      <c r="Z557" s="271">
        <f t="shared" si="82"/>
        <v>0</v>
      </c>
      <c r="AA557" s="271">
        <f t="shared" si="82"/>
        <v>0</v>
      </c>
      <c r="AB557" s="271">
        <f t="shared" si="82"/>
        <v>0</v>
      </c>
      <c r="AC557" s="79"/>
      <c r="AD557" s="79"/>
      <c r="AE557" s="79"/>
      <c r="AF557" s="100">
        <v>1</v>
      </c>
      <c r="AG557" s="100">
        <v>1</v>
      </c>
      <c r="AH557" s="76"/>
      <c r="AI557" s="60"/>
      <c r="AJ557" s="48"/>
      <c r="AK557" s="48"/>
      <c r="AL557" s="48"/>
    </row>
    <row r="558" spans="1:38" outlineLevel="2" x14ac:dyDescent="0.25">
      <c r="A558" s="48"/>
      <c r="B558" s="57"/>
      <c r="C558" s="50">
        <f t="shared" si="79"/>
        <v>3</v>
      </c>
      <c r="D558" s="76"/>
      <c r="E558" s="73"/>
      <c r="F558" s="73" t="s">
        <v>1402</v>
      </c>
      <c r="G558" s="76"/>
      <c r="H558" s="79" t="s">
        <v>1403</v>
      </c>
      <c r="I558" s="99" t="s">
        <v>581</v>
      </c>
      <c r="J558" s="99" t="s">
        <v>1239</v>
      </c>
      <c r="K558" s="79"/>
      <c r="L558" s="79"/>
      <c r="M558" s="79"/>
      <c r="N558" s="79"/>
      <c r="O558" s="79"/>
      <c r="P558" s="79"/>
      <c r="Q558" s="79"/>
      <c r="R558" s="79"/>
      <c r="S558" s="79"/>
      <c r="T558" s="79"/>
      <c r="U558" s="100">
        <v>0</v>
      </c>
      <c r="V558" s="100">
        <v>0</v>
      </c>
      <c r="W558" s="100">
        <v>0</v>
      </c>
      <c r="X558" s="271">
        <f t="shared" si="82"/>
        <v>0</v>
      </c>
      <c r="Y558" s="271">
        <f t="shared" si="82"/>
        <v>0</v>
      </c>
      <c r="Z558" s="271">
        <f t="shared" si="82"/>
        <v>0</v>
      </c>
      <c r="AA558" s="271">
        <f t="shared" si="82"/>
        <v>0</v>
      </c>
      <c r="AB558" s="271">
        <f t="shared" si="82"/>
        <v>0</v>
      </c>
      <c r="AC558" s="79"/>
      <c r="AD558" s="79"/>
      <c r="AE558" s="79"/>
      <c r="AF558" s="100">
        <v>1</v>
      </c>
      <c r="AG558" s="100">
        <v>1</v>
      </c>
      <c r="AH558" s="76"/>
      <c r="AI558" s="60"/>
      <c r="AJ558" s="48"/>
      <c r="AK558" s="48"/>
      <c r="AL558" s="48"/>
    </row>
    <row r="559" spans="1:38" outlineLevel="2" x14ac:dyDescent="0.25">
      <c r="A559" s="48"/>
      <c r="B559" s="57"/>
      <c r="C559" s="50">
        <f t="shared" si="79"/>
        <v>3</v>
      </c>
      <c r="D559" s="76"/>
      <c r="E559" s="73"/>
      <c r="F559" s="73" t="s">
        <v>1404</v>
      </c>
      <c r="G559" s="76"/>
      <c r="H559" s="79" t="s">
        <v>1405</v>
      </c>
      <c r="I559" s="99" t="s">
        <v>581</v>
      </c>
      <c r="J559" s="99" t="s">
        <v>1239</v>
      </c>
      <c r="K559" s="79"/>
      <c r="L559" s="79"/>
      <c r="M559" s="79"/>
      <c r="N559" s="79"/>
      <c r="O559" s="79"/>
      <c r="P559" s="79"/>
      <c r="Q559" s="79"/>
      <c r="R559" s="79"/>
      <c r="S559" s="79"/>
      <c r="T559" s="79"/>
      <c r="U559" s="100">
        <v>0.26</v>
      </c>
      <c r="V559" s="100">
        <v>0.26</v>
      </c>
      <c r="W559" s="100">
        <v>0.26</v>
      </c>
      <c r="X559" s="271">
        <f t="shared" si="82"/>
        <v>0.26</v>
      </c>
      <c r="Y559" s="271">
        <f t="shared" si="82"/>
        <v>0.26</v>
      </c>
      <c r="Z559" s="271">
        <f t="shared" si="82"/>
        <v>0.26</v>
      </c>
      <c r="AA559" s="271">
        <f t="shared" si="82"/>
        <v>0.26</v>
      </c>
      <c r="AB559" s="271">
        <f t="shared" si="82"/>
        <v>0.26</v>
      </c>
      <c r="AC559" s="79"/>
      <c r="AD559" s="100" t="s">
        <v>1406</v>
      </c>
      <c r="AE559" s="79"/>
      <c r="AF559" s="100">
        <v>1</v>
      </c>
      <c r="AG559" s="100">
        <v>1</v>
      </c>
      <c r="AH559" s="76"/>
      <c r="AI559" s="60"/>
      <c r="AJ559" s="48"/>
      <c r="AK559" s="48"/>
      <c r="AL559" s="48"/>
    </row>
    <row r="560" spans="1:38" outlineLevel="2" x14ac:dyDescent="0.25">
      <c r="A560" s="48"/>
      <c r="B560" s="57"/>
      <c r="C560" s="50">
        <f t="shared" si="79"/>
        <v>3</v>
      </c>
      <c r="D560" s="76"/>
      <c r="E560" s="73"/>
      <c r="F560" s="73" t="s">
        <v>1407</v>
      </c>
      <c r="G560" s="76"/>
      <c r="H560" s="79" t="s">
        <v>1408</v>
      </c>
      <c r="I560" s="99" t="s">
        <v>581</v>
      </c>
      <c r="J560" s="99" t="s">
        <v>1239</v>
      </c>
      <c r="K560" s="79"/>
      <c r="L560" s="79"/>
      <c r="M560" s="79"/>
      <c r="N560" s="79"/>
      <c r="O560" s="79"/>
      <c r="P560" s="79"/>
      <c r="Q560" s="79"/>
      <c r="R560" s="79"/>
      <c r="S560" s="79"/>
      <c r="T560" s="79"/>
      <c r="U560" s="100">
        <v>0</v>
      </c>
      <c r="V560" s="100">
        <v>0</v>
      </c>
      <c r="W560" s="100">
        <v>0</v>
      </c>
      <c r="X560" s="271">
        <f t="shared" si="82"/>
        <v>0</v>
      </c>
      <c r="Y560" s="271">
        <f t="shared" si="82"/>
        <v>0</v>
      </c>
      <c r="Z560" s="271">
        <f t="shared" si="82"/>
        <v>0</v>
      </c>
      <c r="AA560" s="271">
        <f t="shared" si="82"/>
        <v>0</v>
      </c>
      <c r="AB560" s="271">
        <f t="shared" si="82"/>
        <v>0</v>
      </c>
      <c r="AC560" s="79"/>
      <c r="AD560" s="79"/>
      <c r="AE560" s="79"/>
      <c r="AF560" s="100">
        <v>1</v>
      </c>
      <c r="AG560" s="100">
        <v>1</v>
      </c>
      <c r="AH560" s="76"/>
      <c r="AI560" s="60"/>
      <c r="AJ560" s="48"/>
      <c r="AK560" s="48"/>
      <c r="AL560" s="48"/>
    </row>
    <row r="561" spans="1:38" outlineLevel="3" x14ac:dyDescent="0.25">
      <c r="A561" s="48"/>
      <c r="B561" s="57"/>
      <c r="C561" s="50">
        <f t="shared" si="79"/>
        <v>3</v>
      </c>
      <c r="D561" s="76"/>
      <c r="E561" s="73"/>
      <c r="F561" s="73" t="s">
        <v>1409</v>
      </c>
      <c r="G561" s="76"/>
      <c r="H561" s="79" t="s">
        <v>684</v>
      </c>
      <c r="I561" s="99" t="s">
        <v>581</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outlineLevel="3" x14ac:dyDescent="0.25">
      <c r="A562" s="48"/>
      <c r="B562" s="57"/>
      <c r="C562" s="50">
        <f t="shared" si="79"/>
        <v>3</v>
      </c>
      <c r="D562" s="76"/>
      <c r="E562" s="73"/>
      <c r="F562" s="73" t="s">
        <v>1410</v>
      </c>
      <c r="G562" s="76"/>
      <c r="H562" s="79"/>
      <c r="I562" s="99" t="s">
        <v>581</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outlineLevel="3" x14ac:dyDescent="0.25">
      <c r="A563" s="48"/>
      <c r="B563" s="57"/>
      <c r="C563" s="50">
        <f t="shared" si="79"/>
        <v>3</v>
      </c>
      <c r="D563" s="76"/>
      <c r="E563" s="73"/>
      <c r="F563" s="73" t="s">
        <v>1411</v>
      </c>
      <c r="G563" s="76"/>
      <c r="H563" s="79"/>
      <c r="I563" s="99" t="s">
        <v>581</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79"/>
        <v>3</v>
      </c>
      <c r="D564" s="76"/>
      <c r="E564" s="73"/>
      <c r="F564" s="73" t="s">
        <v>1412</v>
      </c>
      <c r="G564" s="76"/>
      <c r="H564" s="79" t="s">
        <v>1413</v>
      </c>
      <c r="I564" s="99"/>
      <c r="J564" s="99" t="s">
        <v>1282</v>
      </c>
      <c r="K564" s="100">
        <f>5.1/5</f>
        <v>1.02</v>
      </c>
      <c r="L564" s="100">
        <f>5.1/5</f>
        <v>1.02</v>
      </c>
      <c r="M564" s="100">
        <v>1</v>
      </c>
      <c r="N564" s="100">
        <v>1</v>
      </c>
      <c r="O564" s="100">
        <v>1</v>
      </c>
      <c r="P564" s="100">
        <v>1</v>
      </c>
      <c r="Q564" s="79"/>
      <c r="R564" s="79" t="s">
        <v>1414</v>
      </c>
      <c r="S564" s="79"/>
      <c r="T564" s="79"/>
      <c r="U564" s="269">
        <f t="shared" ref="U564:AB566" si="83">INDEX($K564:$Q564,1,U$43)</f>
        <v>1.02</v>
      </c>
      <c r="V564" s="269">
        <f t="shared" si="83"/>
        <v>1.02</v>
      </c>
      <c r="W564" s="269">
        <f t="shared" si="83"/>
        <v>1.02</v>
      </c>
      <c r="X564" s="269">
        <f t="shared" si="83"/>
        <v>1.02</v>
      </c>
      <c r="Y564" s="269">
        <f t="shared" si="83"/>
        <v>1.02</v>
      </c>
      <c r="Z564" s="269">
        <f t="shared" si="83"/>
        <v>1.02</v>
      </c>
      <c r="AA564" s="269">
        <f t="shared" si="83"/>
        <v>1.02</v>
      </c>
      <c r="AB564" s="269">
        <f t="shared" si="83"/>
        <v>1.02</v>
      </c>
      <c r="AC564" s="79"/>
      <c r="AD564" s="79"/>
      <c r="AE564" s="79"/>
      <c r="AF564" s="100">
        <v>1</v>
      </c>
      <c r="AG564" s="100">
        <v>1</v>
      </c>
      <c r="AH564" s="76"/>
      <c r="AI564" s="60"/>
      <c r="AJ564" s="48"/>
      <c r="AK564" s="48"/>
      <c r="AL564" s="48"/>
    </row>
    <row r="565" spans="1:38" outlineLevel="2" x14ac:dyDescent="0.25">
      <c r="A565" s="48"/>
      <c r="B565" s="57"/>
      <c r="C565" s="50">
        <f t="shared" si="79"/>
        <v>3</v>
      </c>
      <c r="D565" s="76"/>
      <c r="E565" s="73"/>
      <c r="F565" s="73" t="s">
        <v>1415</v>
      </c>
      <c r="G565" s="76"/>
      <c r="H565" s="79" t="s">
        <v>1416</v>
      </c>
      <c r="I565" s="99"/>
      <c r="J565" s="99" t="s">
        <v>1282</v>
      </c>
      <c r="K565" s="100">
        <f>4.9/5</f>
        <v>0.98000000000000009</v>
      </c>
      <c r="L565" s="100">
        <f>4.9/5</f>
        <v>0.98000000000000009</v>
      </c>
      <c r="M565" s="100">
        <v>1</v>
      </c>
      <c r="N565" s="100">
        <v>1</v>
      </c>
      <c r="O565" s="100">
        <v>1</v>
      </c>
      <c r="P565" s="100">
        <v>1</v>
      </c>
      <c r="Q565" s="79"/>
      <c r="R565" s="79" t="s">
        <v>1417</v>
      </c>
      <c r="S565" s="79"/>
      <c r="T565" s="79"/>
      <c r="U565" s="269">
        <f t="shared" si="83"/>
        <v>0.98000000000000009</v>
      </c>
      <c r="V565" s="269">
        <f t="shared" si="83"/>
        <v>0.98000000000000009</v>
      </c>
      <c r="W565" s="269">
        <f t="shared" si="83"/>
        <v>0.98000000000000009</v>
      </c>
      <c r="X565" s="269">
        <f t="shared" si="83"/>
        <v>0.98000000000000009</v>
      </c>
      <c r="Y565" s="269">
        <f t="shared" si="83"/>
        <v>0.98000000000000009</v>
      </c>
      <c r="Z565" s="269">
        <f t="shared" si="83"/>
        <v>0.98000000000000009</v>
      </c>
      <c r="AA565" s="269">
        <f t="shared" si="83"/>
        <v>0.98000000000000009</v>
      </c>
      <c r="AB565" s="269">
        <f t="shared" si="83"/>
        <v>0.98000000000000009</v>
      </c>
      <c r="AC565" s="79"/>
      <c r="AD565" s="79"/>
      <c r="AE565" s="79"/>
      <c r="AF565" s="100">
        <v>1</v>
      </c>
      <c r="AG565" s="100">
        <v>1</v>
      </c>
      <c r="AH565" s="76"/>
      <c r="AI565" s="60"/>
      <c r="AJ565" s="48"/>
      <c r="AK565" s="48"/>
      <c r="AL565" s="48"/>
    </row>
    <row r="566" spans="1:38" outlineLevel="2" x14ac:dyDescent="0.25">
      <c r="A566" s="48"/>
      <c r="B566" s="57"/>
      <c r="C566" s="50">
        <f t="shared" si="79"/>
        <v>3</v>
      </c>
      <c r="D566" s="76"/>
      <c r="E566" s="73"/>
      <c r="F566" s="73" t="s">
        <v>1418</v>
      </c>
      <c r="G566" s="76"/>
      <c r="H566" s="79" t="s">
        <v>2528</v>
      </c>
      <c r="I566" s="99"/>
      <c r="J566" s="99" t="s">
        <v>1282</v>
      </c>
      <c r="K566" s="269">
        <f t="shared" ref="K566:P566" si="84">K564</f>
        <v>1.02</v>
      </c>
      <c r="L566" s="269">
        <f t="shared" si="84"/>
        <v>1.02</v>
      </c>
      <c r="M566" s="269">
        <f t="shared" si="84"/>
        <v>1</v>
      </c>
      <c r="N566" s="269">
        <f t="shared" si="84"/>
        <v>1</v>
      </c>
      <c r="O566" s="269">
        <f t="shared" si="84"/>
        <v>1</v>
      </c>
      <c r="P566" s="269">
        <f t="shared" si="84"/>
        <v>1</v>
      </c>
      <c r="Q566" s="79"/>
      <c r="R566" s="79"/>
      <c r="S566" s="79"/>
      <c r="T566" s="79"/>
      <c r="U566" s="269">
        <f t="shared" si="83"/>
        <v>1.02</v>
      </c>
      <c r="V566" s="269">
        <f t="shared" si="83"/>
        <v>1.02</v>
      </c>
      <c r="W566" s="269">
        <f t="shared" si="83"/>
        <v>1.02</v>
      </c>
      <c r="X566" s="269">
        <f t="shared" si="83"/>
        <v>1.02</v>
      </c>
      <c r="Y566" s="269">
        <f t="shared" si="83"/>
        <v>1.02</v>
      </c>
      <c r="Z566" s="269">
        <f t="shared" si="83"/>
        <v>1.02</v>
      </c>
      <c r="AA566" s="269">
        <f t="shared" si="83"/>
        <v>1.02</v>
      </c>
      <c r="AB566" s="269">
        <f t="shared" si="83"/>
        <v>1.02</v>
      </c>
      <c r="AC566" s="79"/>
      <c r="AD566" s="79"/>
      <c r="AE566" s="79"/>
      <c r="AF566" s="100">
        <v>1</v>
      </c>
      <c r="AG566" s="100">
        <v>1</v>
      </c>
      <c r="AH566" s="76"/>
      <c r="AI566" s="60"/>
      <c r="AJ566" s="48"/>
      <c r="AK566" s="48"/>
      <c r="AL566" s="48"/>
    </row>
    <row r="567" spans="1:38" outlineLevel="2" x14ac:dyDescent="0.25">
      <c r="A567" s="48"/>
      <c r="B567" s="57"/>
      <c r="C567" s="50">
        <f t="shared" si="79"/>
        <v>3</v>
      </c>
      <c r="D567" s="76"/>
      <c r="E567" s="73"/>
      <c r="F567" s="73" t="s">
        <v>1419</v>
      </c>
      <c r="G567" s="76"/>
      <c r="H567" s="79" t="s">
        <v>1420</v>
      </c>
      <c r="I567" s="99" t="s">
        <v>581</v>
      </c>
      <c r="J567" s="99" t="s">
        <v>1239</v>
      </c>
      <c r="K567" s="79"/>
      <c r="L567" s="79"/>
      <c r="M567" s="79"/>
      <c r="N567" s="79"/>
      <c r="O567" s="79"/>
      <c r="P567" s="79"/>
      <c r="Q567" s="79"/>
      <c r="R567" s="79"/>
      <c r="S567" s="79"/>
      <c r="T567" s="79"/>
      <c r="U567" s="100">
        <v>0</v>
      </c>
      <c r="V567" s="100">
        <v>0</v>
      </c>
      <c r="W567" s="100">
        <v>0</v>
      </c>
      <c r="X567" s="271">
        <f t="shared" ref="X567:AB575" si="85">W567</f>
        <v>0</v>
      </c>
      <c r="Y567" s="100">
        <v>0.34899999999999998</v>
      </c>
      <c r="Z567" s="271">
        <f t="shared" si="85"/>
        <v>0.34899999999999998</v>
      </c>
      <c r="AA567" s="271">
        <f t="shared" si="85"/>
        <v>0.34899999999999998</v>
      </c>
      <c r="AB567" s="271">
        <f t="shared" si="85"/>
        <v>0.34899999999999998</v>
      </c>
      <c r="AC567" s="79"/>
      <c r="AD567" s="100" t="s">
        <v>2346</v>
      </c>
      <c r="AE567" s="79"/>
      <c r="AF567" s="100">
        <v>1</v>
      </c>
      <c r="AG567" s="100">
        <v>1</v>
      </c>
      <c r="AH567" s="76"/>
      <c r="AI567" s="60"/>
      <c r="AJ567" s="48"/>
      <c r="AK567" s="48"/>
      <c r="AL567" s="48"/>
    </row>
    <row r="568" spans="1:38" outlineLevel="2" x14ac:dyDescent="0.25">
      <c r="A568" s="48"/>
      <c r="B568" s="57"/>
      <c r="C568" s="50">
        <f t="shared" si="79"/>
        <v>3</v>
      </c>
      <c r="D568" s="76"/>
      <c r="E568" s="73"/>
      <c r="F568" s="73" t="s">
        <v>1421</v>
      </c>
      <c r="G568" s="76"/>
      <c r="H568" s="79" t="s">
        <v>1422</v>
      </c>
      <c r="I568" s="99" t="s">
        <v>581</v>
      </c>
      <c r="J568" s="99" t="s">
        <v>1239</v>
      </c>
      <c r="K568" s="79"/>
      <c r="L568" s="79"/>
      <c r="M568" s="79"/>
      <c r="N568" s="79"/>
      <c r="O568" s="79"/>
      <c r="P568" s="79"/>
      <c r="Q568" s="79"/>
      <c r="R568" s="79"/>
      <c r="S568" s="79"/>
      <c r="T568" s="79"/>
      <c r="U568" s="100">
        <v>-0.2</v>
      </c>
      <c r="V568" s="100">
        <v>-0.2</v>
      </c>
      <c r="W568" s="100">
        <v>-0.2</v>
      </c>
      <c r="X568" s="271">
        <f t="shared" si="85"/>
        <v>-0.2</v>
      </c>
      <c r="Y568" s="100">
        <v>0</v>
      </c>
      <c r="Z568" s="271">
        <f t="shared" si="85"/>
        <v>0</v>
      </c>
      <c r="AA568" s="271">
        <f t="shared" si="85"/>
        <v>0</v>
      </c>
      <c r="AB568" s="271">
        <f t="shared" si="85"/>
        <v>0</v>
      </c>
      <c r="AC568" s="79"/>
      <c r="AD568" s="79"/>
      <c r="AE568" s="79"/>
      <c r="AF568" s="100">
        <v>1</v>
      </c>
      <c r="AG568" s="100">
        <v>1</v>
      </c>
      <c r="AH568" s="76"/>
      <c r="AI568" s="60"/>
      <c r="AJ568" s="48"/>
      <c r="AK568" s="48"/>
      <c r="AL568" s="48"/>
    </row>
    <row r="569" spans="1:38" outlineLevel="2" x14ac:dyDescent="0.25">
      <c r="A569" s="48"/>
      <c r="B569" s="57"/>
      <c r="C569" s="50">
        <f t="shared" si="79"/>
        <v>3</v>
      </c>
      <c r="D569" s="76"/>
      <c r="E569" s="73"/>
      <c r="F569" s="73" t="s">
        <v>1423</v>
      </c>
      <c r="G569" s="76"/>
      <c r="H569" s="79" t="s">
        <v>1424</v>
      </c>
      <c r="I569" s="99" t="s">
        <v>581</v>
      </c>
      <c r="J569" s="99" t="s">
        <v>1239</v>
      </c>
      <c r="K569" s="79"/>
      <c r="L569" s="79"/>
      <c r="M569" s="79"/>
      <c r="N569" s="79"/>
      <c r="O569" s="79"/>
      <c r="P569" s="79"/>
      <c r="Q569" s="79"/>
      <c r="R569" s="79"/>
      <c r="S569" s="79"/>
      <c r="T569" s="79"/>
      <c r="U569" s="100">
        <v>0</v>
      </c>
      <c r="V569" s="100">
        <v>0</v>
      </c>
      <c r="W569" s="100">
        <v>0</v>
      </c>
      <c r="X569" s="271">
        <f t="shared" si="85"/>
        <v>0</v>
      </c>
      <c r="Y569" s="269">
        <f>Y567</f>
        <v>0.34899999999999998</v>
      </c>
      <c r="Z569" s="271">
        <f t="shared" si="85"/>
        <v>0.34899999999999998</v>
      </c>
      <c r="AA569" s="271">
        <f t="shared" si="85"/>
        <v>0.34899999999999998</v>
      </c>
      <c r="AB569" s="271">
        <f t="shared" si="85"/>
        <v>0.34899999999999998</v>
      </c>
      <c r="AC569" s="79"/>
      <c r="AD569" s="79"/>
      <c r="AE569" s="79"/>
      <c r="AF569" s="100">
        <v>1</v>
      </c>
      <c r="AG569" s="100">
        <v>1</v>
      </c>
      <c r="AH569" s="76"/>
      <c r="AI569" s="60"/>
      <c r="AJ569" s="48"/>
      <c r="AK569" s="48"/>
      <c r="AL569" s="48"/>
    </row>
    <row r="570" spans="1:38" outlineLevel="2" x14ac:dyDescent="0.25">
      <c r="A570" s="48"/>
      <c r="B570" s="57"/>
      <c r="C570" s="50">
        <f t="shared" si="79"/>
        <v>3</v>
      </c>
      <c r="D570" s="76"/>
      <c r="E570" s="73"/>
      <c r="F570" s="73" t="s">
        <v>1425</v>
      </c>
      <c r="G570" s="76"/>
      <c r="H570" s="79" t="s">
        <v>1426</v>
      </c>
      <c r="I570" s="99" t="s">
        <v>581</v>
      </c>
      <c r="J570" s="99" t="s">
        <v>1239</v>
      </c>
      <c r="K570" s="79"/>
      <c r="L570" s="79"/>
      <c r="M570" s="79"/>
      <c r="N570" s="79"/>
      <c r="O570" s="79"/>
      <c r="P570" s="79"/>
      <c r="Q570" s="79"/>
      <c r="R570" s="79"/>
      <c r="S570" s="79"/>
      <c r="T570" s="79"/>
      <c r="U570" s="100">
        <v>0</v>
      </c>
      <c r="V570" s="100">
        <v>0</v>
      </c>
      <c r="W570" s="100">
        <v>0</v>
      </c>
      <c r="X570" s="271">
        <f t="shared" si="85"/>
        <v>0</v>
      </c>
      <c r="Y570" s="100">
        <v>1.42</v>
      </c>
      <c r="Z570" s="271">
        <f t="shared" si="85"/>
        <v>1.42</v>
      </c>
      <c r="AA570" s="271">
        <f t="shared" si="85"/>
        <v>1.42</v>
      </c>
      <c r="AB570" s="271">
        <f t="shared" si="85"/>
        <v>1.42</v>
      </c>
      <c r="AC570" s="79"/>
      <c r="AD570" s="100" t="s">
        <v>2346</v>
      </c>
      <c r="AE570" s="79"/>
      <c r="AF570" s="100">
        <v>1</v>
      </c>
      <c r="AG570" s="100">
        <v>1</v>
      </c>
      <c r="AH570" s="76"/>
      <c r="AI570" s="60"/>
      <c r="AJ570" s="48"/>
      <c r="AK570" s="48"/>
      <c r="AL570" s="48"/>
    </row>
    <row r="571" spans="1:38" outlineLevel="2" x14ac:dyDescent="0.25">
      <c r="A571" s="48"/>
      <c r="B571" s="57"/>
      <c r="C571" s="50">
        <f t="shared" si="79"/>
        <v>3</v>
      </c>
      <c r="D571" s="76"/>
      <c r="E571" s="73"/>
      <c r="F571" s="73" t="s">
        <v>1427</v>
      </c>
      <c r="G571" s="76"/>
      <c r="H571" s="79" t="s">
        <v>1428</v>
      </c>
      <c r="I571" s="99" t="s">
        <v>581</v>
      </c>
      <c r="J571" s="99" t="s">
        <v>1239</v>
      </c>
      <c r="K571" s="79"/>
      <c r="L571" s="79"/>
      <c r="M571" s="79"/>
      <c r="N571" s="79"/>
      <c r="O571" s="79"/>
      <c r="P571" s="79"/>
      <c r="Q571" s="79"/>
      <c r="R571" s="79"/>
      <c r="S571" s="79"/>
      <c r="T571" s="79"/>
      <c r="U571" s="100">
        <v>-0.72</v>
      </c>
      <c r="V571" s="100">
        <v>-0.72</v>
      </c>
      <c r="W571" s="100">
        <v>-0.72</v>
      </c>
      <c r="X571" s="271">
        <f t="shared" si="85"/>
        <v>-0.72</v>
      </c>
      <c r="Y571" s="100">
        <v>0</v>
      </c>
      <c r="Z571" s="271">
        <f t="shared" si="85"/>
        <v>0</v>
      </c>
      <c r="AA571" s="271">
        <f t="shared" si="85"/>
        <v>0</v>
      </c>
      <c r="AB571" s="271">
        <f t="shared" si="85"/>
        <v>0</v>
      </c>
      <c r="AC571" s="79"/>
      <c r="AD571" s="100" t="s">
        <v>1429</v>
      </c>
      <c r="AE571" s="79"/>
      <c r="AF571" s="100">
        <v>1</v>
      </c>
      <c r="AG571" s="100">
        <v>1</v>
      </c>
      <c r="AH571" s="76"/>
      <c r="AI571" s="60"/>
      <c r="AJ571" s="48"/>
      <c r="AK571" s="48"/>
      <c r="AL571" s="48"/>
    </row>
    <row r="572" spans="1:38" outlineLevel="2" x14ac:dyDescent="0.25">
      <c r="A572" s="48"/>
      <c r="B572" s="57"/>
      <c r="C572" s="50">
        <f t="shared" si="79"/>
        <v>3</v>
      </c>
      <c r="D572" s="76"/>
      <c r="E572" s="73"/>
      <c r="F572" s="73" t="s">
        <v>1430</v>
      </c>
      <c r="G572" s="76"/>
      <c r="H572" s="79" t="s">
        <v>1431</v>
      </c>
      <c r="I572" s="99" t="s">
        <v>581</v>
      </c>
      <c r="J572" s="99" t="s">
        <v>1239</v>
      </c>
      <c r="K572" s="79"/>
      <c r="L572" s="79"/>
      <c r="M572" s="79"/>
      <c r="N572" s="79"/>
      <c r="O572" s="79"/>
      <c r="P572" s="79"/>
      <c r="Q572" s="79"/>
      <c r="R572" s="79"/>
      <c r="S572" s="79"/>
      <c r="T572" s="79"/>
      <c r="U572" s="100">
        <v>0</v>
      </c>
      <c r="V572" s="100">
        <v>0</v>
      </c>
      <c r="W572" s="100">
        <v>0</v>
      </c>
      <c r="X572" s="271">
        <f t="shared" si="85"/>
        <v>0</v>
      </c>
      <c r="Y572" s="269">
        <f>Y570</f>
        <v>1.42</v>
      </c>
      <c r="Z572" s="271">
        <f t="shared" si="85"/>
        <v>1.42</v>
      </c>
      <c r="AA572" s="271">
        <f t="shared" si="85"/>
        <v>1.42</v>
      </c>
      <c r="AB572" s="271">
        <f t="shared" si="85"/>
        <v>1.42</v>
      </c>
      <c r="AC572" s="79"/>
      <c r="AD572" s="79"/>
      <c r="AE572" s="79"/>
      <c r="AF572" s="100">
        <v>1</v>
      </c>
      <c r="AG572" s="100">
        <v>1</v>
      </c>
      <c r="AH572" s="76"/>
      <c r="AI572" s="60"/>
      <c r="AJ572" s="48"/>
      <c r="AK572" s="48"/>
      <c r="AL572" s="48"/>
    </row>
    <row r="573" spans="1:38" outlineLevel="2" x14ac:dyDescent="0.25">
      <c r="A573" s="48"/>
      <c r="B573" s="57"/>
      <c r="C573" s="50">
        <f t="shared" si="79"/>
        <v>3</v>
      </c>
      <c r="D573" s="76"/>
      <c r="E573" s="73"/>
      <c r="F573" s="73" t="s">
        <v>1432</v>
      </c>
      <c r="G573" s="76"/>
      <c r="H573" s="79" t="s">
        <v>1433</v>
      </c>
      <c r="I573" s="99" t="s">
        <v>581</v>
      </c>
      <c r="J573" s="99" t="s">
        <v>1239</v>
      </c>
      <c r="K573" s="79"/>
      <c r="L573" s="79"/>
      <c r="M573" s="79"/>
      <c r="N573" s="79"/>
      <c r="O573" s="79"/>
      <c r="P573" s="79"/>
      <c r="Q573" s="79"/>
      <c r="R573" s="79"/>
      <c r="S573" s="79"/>
      <c r="T573" s="79"/>
      <c r="U573" s="100">
        <v>0</v>
      </c>
      <c r="V573" s="100">
        <v>0</v>
      </c>
      <c r="W573" s="100">
        <v>0</v>
      </c>
      <c r="X573" s="271">
        <f t="shared" si="85"/>
        <v>0</v>
      </c>
      <c r="Y573" s="271">
        <f t="shared" si="85"/>
        <v>0</v>
      </c>
      <c r="Z573" s="271">
        <f t="shared" si="85"/>
        <v>0</v>
      </c>
      <c r="AA573" s="271">
        <f t="shared" si="85"/>
        <v>0</v>
      </c>
      <c r="AB573" s="271">
        <f t="shared" si="85"/>
        <v>0</v>
      </c>
      <c r="AC573" s="79"/>
      <c r="AD573" s="79"/>
      <c r="AE573" s="79"/>
      <c r="AF573" s="100">
        <v>1</v>
      </c>
      <c r="AG573" s="100">
        <v>1</v>
      </c>
      <c r="AH573" s="76"/>
      <c r="AI573" s="60"/>
      <c r="AJ573" s="48"/>
      <c r="AK573" s="48"/>
      <c r="AL573" s="48"/>
    </row>
    <row r="574" spans="1:38" outlineLevel="2" x14ac:dyDescent="0.25">
      <c r="A574" s="48"/>
      <c r="B574" s="57"/>
      <c r="C574" s="50">
        <f t="shared" si="79"/>
        <v>3</v>
      </c>
      <c r="D574" s="76"/>
      <c r="E574" s="73"/>
      <c r="F574" s="73" t="s">
        <v>1434</v>
      </c>
      <c r="G574" s="76"/>
      <c r="H574" s="79" t="s">
        <v>1435</v>
      </c>
      <c r="I574" s="99" t="s">
        <v>581</v>
      </c>
      <c r="J574" s="99" t="s">
        <v>1239</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85"/>
        <v>-7.0000000000000001E-3</v>
      </c>
      <c r="Y574" s="271">
        <f t="shared" si="85"/>
        <v>-7.0000000000000001E-3</v>
      </c>
      <c r="Z574" s="271">
        <f t="shared" si="85"/>
        <v>-7.0000000000000001E-3</v>
      </c>
      <c r="AA574" s="271">
        <f t="shared" si="85"/>
        <v>-7.0000000000000001E-3</v>
      </c>
      <c r="AB574" s="271">
        <f t="shared" si="85"/>
        <v>-7.0000000000000001E-3</v>
      </c>
      <c r="AC574" s="79"/>
      <c r="AD574" s="100" t="s">
        <v>1436</v>
      </c>
      <c r="AE574" s="79"/>
      <c r="AF574" s="100">
        <v>1</v>
      </c>
      <c r="AG574" s="100">
        <v>1</v>
      </c>
      <c r="AH574" s="76"/>
      <c r="AI574" s="60"/>
      <c r="AJ574" s="48"/>
      <c r="AK574" s="48"/>
      <c r="AL574" s="48"/>
    </row>
    <row r="575" spans="1:38" outlineLevel="2" x14ac:dyDescent="0.25">
      <c r="A575" s="48"/>
      <c r="B575" s="57"/>
      <c r="C575" s="50">
        <f t="shared" si="79"/>
        <v>3</v>
      </c>
      <c r="D575" s="76"/>
      <c r="E575" s="73"/>
      <c r="F575" s="73" t="s">
        <v>1437</v>
      </c>
      <c r="G575" s="76"/>
      <c r="H575" s="79" t="s">
        <v>1438</v>
      </c>
      <c r="I575" s="99" t="s">
        <v>581</v>
      </c>
      <c r="J575" s="99" t="s">
        <v>1239</v>
      </c>
      <c r="K575" s="79"/>
      <c r="L575" s="79"/>
      <c r="M575" s="79"/>
      <c r="N575" s="79"/>
      <c r="O575" s="79"/>
      <c r="P575" s="79"/>
      <c r="Q575" s="79"/>
      <c r="R575" s="79"/>
      <c r="S575" s="79"/>
      <c r="T575" s="79"/>
      <c r="U575" s="100">
        <v>0</v>
      </c>
      <c r="V575" s="100">
        <v>0</v>
      </c>
      <c r="W575" s="100">
        <v>0</v>
      </c>
      <c r="X575" s="271">
        <f t="shared" si="85"/>
        <v>0</v>
      </c>
      <c r="Y575" s="271">
        <f t="shared" si="85"/>
        <v>0</v>
      </c>
      <c r="Z575" s="271">
        <f t="shared" si="85"/>
        <v>0</v>
      </c>
      <c r="AA575" s="271">
        <f t="shared" si="85"/>
        <v>0</v>
      </c>
      <c r="AB575" s="271">
        <f t="shared" si="85"/>
        <v>0</v>
      </c>
      <c r="AC575" s="79"/>
      <c r="AD575" s="79"/>
      <c r="AE575" s="79"/>
      <c r="AF575" s="100">
        <v>1</v>
      </c>
      <c r="AG575" s="100">
        <v>1</v>
      </c>
      <c r="AH575" s="76"/>
      <c r="AI575" s="60"/>
      <c r="AJ575" s="48"/>
      <c r="AK575" s="48"/>
      <c r="AL575" s="48"/>
    </row>
    <row r="576" spans="1:38" outlineLevel="3" x14ac:dyDescent="0.25">
      <c r="A576" s="48"/>
      <c r="B576" s="57"/>
      <c r="C576" s="50">
        <f t="shared" si="79"/>
        <v>3</v>
      </c>
      <c r="D576" s="76"/>
      <c r="E576" s="73"/>
      <c r="F576" s="73" t="s">
        <v>1439</v>
      </c>
      <c r="G576" s="76"/>
      <c r="H576" s="79" t="s">
        <v>684</v>
      </c>
      <c r="I576" s="99" t="s">
        <v>581</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outlineLevel="3" x14ac:dyDescent="0.25">
      <c r="A577" s="48"/>
      <c r="B577" s="57"/>
      <c r="C577" s="50">
        <f t="shared" si="79"/>
        <v>3</v>
      </c>
      <c r="D577" s="76"/>
      <c r="E577" s="73"/>
      <c r="F577" s="73" t="s">
        <v>1440</v>
      </c>
      <c r="G577" s="76"/>
      <c r="H577" s="79"/>
      <c r="I577" s="99" t="s">
        <v>581</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outlineLevel="3" x14ac:dyDescent="0.25">
      <c r="A578" s="48"/>
      <c r="B578" s="57"/>
      <c r="C578" s="50">
        <f t="shared" si="79"/>
        <v>3</v>
      </c>
      <c r="D578" s="76"/>
      <c r="E578" s="73"/>
      <c r="F578" s="73" t="s">
        <v>1441</v>
      </c>
      <c r="G578" s="76"/>
      <c r="H578" s="79"/>
      <c r="I578" s="99" t="s">
        <v>581</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79"/>
        <v>3</v>
      </c>
      <c r="D579" s="76"/>
      <c r="E579" s="73"/>
      <c r="F579" s="73" t="s">
        <v>1442</v>
      </c>
      <c r="G579" s="76"/>
      <c r="H579" s="79" t="s">
        <v>1443</v>
      </c>
      <c r="I579" s="99" t="s">
        <v>581</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1444</v>
      </c>
      <c r="AE579" s="79"/>
      <c r="AF579" s="100">
        <v>1</v>
      </c>
      <c r="AG579" s="100">
        <v>1</v>
      </c>
      <c r="AH579" s="76"/>
      <c r="AI579" s="60"/>
      <c r="AJ579" s="48"/>
      <c r="AK579" s="48"/>
      <c r="AL579" s="48"/>
    </row>
    <row r="580" spans="1:38" outlineLevel="2" x14ac:dyDescent="0.25">
      <c r="A580" s="48"/>
      <c r="B580" s="57"/>
      <c r="C580" s="50">
        <f t="shared" si="79"/>
        <v>3</v>
      </c>
      <c r="D580" s="76"/>
      <c r="E580" s="73"/>
      <c r="F580" s="73" t="s">
        <v>1445</v>
      </c>
      <c r="G580" s="76"/>
      <c r="H580" s="79" t="s">
        <v>1446</v>
      </c>
      <c r="I580" s="99" t="s">
        <v>581</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1447</v>
      </c>
      <c r="AE580" s="79"/>
      <c r="AF580" s="100">
        <v>1</v>
      </c>
      <c r="AG580" s="100">
        <v>1</v>
      </c>
      <c r="AH580" s="76"/>
      <c r="AI580" s="60"/>
      <c r="AJ580" s="48"/>
      <c r="AK580" s="48"/>
      <c r="AL580" s="48"/>
    </row>
    <row r="581" spans="1:38" outlineLevel="2" x14ac:dyDescent="0.25">
      <c r="A581" s="48"/>
      <c r="B581" s="57"/>
      <c r="C581" s="50">
        <f t="shared" si="79"/>
        <v>3</v>
      </c>
      <c r="D581" s="76"/>
      <c r="E581" s="73"/>
      <c r="F581" s="73" t="s">
        <v>1448</v>
      </c>
      <c r="G581" s="76"/>
      <c r="H581" s="79" t="s">
        <v>1449</v>
      </c>
      <c r="I581" s="99" t="s">
        <v>581</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79"/>
        <v>3</v>
      </c>
      <c r="D582" s="76"/>
      <c r="E582" s="73"/>
      <c r="F582" s="73" t="s">
        <v>1450</v>
      </c>
      <c r="G582" s="76"/>
      <c r="H582" s="79" t="s">
        <v>1451</v>
      </c>
      <c r="I582" s="99" t="s">
        <v>581</v>
      </c>
      <c r="J582" s="99"/>
      <c r="K582" s="79"/>
      <c r="L582" s="79"/>
      <c r="M582" s="79"/>
      <c r="N582" s="79"/>
      <c r="O582" s="79"/>
      <c r="P582" s="79"/>
      <c r="Q582" s="79"/>
      <c r="R582" s="79"/>
      <c r="S582" s="79"/>
      <c r="T582" s="79"/>
      <c r="U582" s="100">
        <v>0</v>
      </c>
      <c r="V582" s="100">
        <v>0</v>
      </c>
      <c r="W582" s="100">
        <v>0</v>
      </c>
      <c r="X582" s="271">
        <f t="shared" ref="X582:AB584" si="86">W582</f>
        <v>0</v>
      </c>
      <c r="Y582" s="271">
        <f t="shared" si="86"/>
        <v>0</v>
      </c>
      <c r="Z582" s="271">
        <f t="shared" si="86"/>
        <v>0</v>
      </c>
      <c r="AA582" s="271">
        <f t="shared" si="86"/>
        <v>0</v>
      </c>
      <c r="AB582" s="271">
        <f t="shared" si="86"/>
        <v>0</v>
      </c>
      <c r="AC582" s="79"/>
      <c r="AD582" s="79"/>
      <c r="AE582" s="79"/>
      <c r="AF582" s="100">
        <v>1</v>
      </c>
      <c r="AG582" s="100">
        <v>1</v>
      </c>
      <c r="AH582" s="76"/>
      <c r="AI582" s="60"/>
      <c r="AJ582" s="48"/>
      <c r="AK582" s="48"/>
      <c r="AL582" s="48"/>
    </row>
    <row r="583" spans="1:38" outlineLevel="2" x14ac:dyDescent="0.25">
      <c r="A583" s="48"/>
      <c r="B583" s="57"/>
      <c r="C583" s="50">
        <f t="shared" si="79"/>
        <v>3</v>
      </c>
      <c r="D583" s="76"/>
      <c r="E583" s="73"/>
      <c r="F583" s="73" t="s">
        <v>1452</v>
      </c>
      <c r="G583" s="76"/>
      <c r="H583" s="79" t="s">
        <v>1453</v>
      </c>
      <c r="I583" s="99" t="s">
        <v>581</v>
      </c>
      <c r="J583" s="99"/>
      <c r="K583" s="79"/>
      <c r="L583" s="79"/>
      <c r="M583" s="79"/>
      <c r="N583" s="79"/>
      <c r="O583" s="79"/>
      <c r="P583" s="79"/>
      <c r="Q583" s="79"/>
      <c r="R583" s="79"/>
      <c r="S583" s="79"/>
      <c r="T583" s="79"/>
      <c r="U583" s="100">
        <v>0</v>
      </c>
      <c r="V583" s="100">
        <v>0</v>
      </c>
      <c r="W583" s="100">
        <v>0</v>
      </c>
      <c r="X583" s="271">
        <f t="shared" si="86"/>
        <v>0</v>
      </c>
      <c r="Y583" s="271">
        <f t="shared" si="86"/>
        <v>0</v>
      </c>
      <c r="Z583" s="271">
        <f t="shared" si="86"/>
        <v>0</v>
      </c>
      <c r="AA583" s="271">
        <f t="shared" si="86"/>
        <v>0</v>
      </c>
      <c r="AB583" s="271">
        <f t="shared" si="86"/>
        <v>0</v>
      </c>
      <c r="AC583" s="79"/>
      <c r="AD583" s="79"/>
      <c r="AE583" s="79"/>
      <c r="AF583" s="100">
        <v>1</v>
      </c>
      <c r="AG583" s="100">
        <v>1</v>
      </c>
      <c r="AH583" s="76"/>
      <c r="AI583" s="60"/>
      <c r="AJ583" s="48"/>
      <c r="AK583" s="48"/>
      <c r="AL583" s="48"/>
    </row>
    <row r="584" spans="1:38" outlineLevel="2" x14ac:dyDescent="0.25">
      <c r="A584" s="48"/>
      <c r="B584" s="57"/>
      <c r="C584" s="50">
        <f t="shared" si="79"/>
        <v>3</v>
      </c>
      <c r="D584" s="76"/>
      <c r="E584" s="73"/>
      <c r="F584" s="73" t="s">
        <v>1454</v>
      </c>
      <c r="G584" s="76"/>
      <c r="H584" s="79" t="s">
        <v>1455</v>
      </c>
      <c r="I584" s="99" t="s">
        <v>581</v>
      </c>
      <c r="J584" s="99"/>
      <c r="K584" s="79"/>
      <c r="L584" s="79"/>
      <c r="M584" s="79"/>
      <c r="N584" s="79"/>
      <c r="O584" s="79"/>
      <c r="P584" s="79"/>
      <c r="Q584" s="79"/>
      <c r="R584" s="79"/>
      <c r="S584" s="79"/>
      <c r="T584" s="79"/>
      <c r="U584" s="100">
        <v>0</v>
      </c>
      <c r="V584" s="100">
        <v>0</v>
      </c>
      <c r="W584" s="100">
        <v>0</v>
      </c>
      <c r="X584" s="271">
        <f t="shared" si="86"/>
        <v>0</v>
      </c>
      <c r="Y584" s="271">
        <f t="shared" si="86"/>
        <v>0</v>
      </c>
      <c r="Z584" s="271">
        <f t="shared" si="86"/>
        <v>0</v>
      </c>
      <c r="AA584" s="271">
        <f t="shared" si="86"/>
        <v>0</v>
      </c>
      <c r="AB584" s="271">
        <f t="shared" si="86"/>
        <v>0</v>
      </c>
      <c r="AC584" s="79"/>
      <c r="AD584" s="79"/>
      <c r="AE584" s="79"/>
      <c r="AF584" s="100">
        <v>1</v>
      </c>
      <c r="AG584" s="100">
        <v>1</v>
      </c>
      <c r="AH584" s="76"/>
      <c r="AI584" s="60"/>
      <c r="AJ584" s="48"/>
      <c r="AK584" s="48"/>
      <c r="AL584" s="48"/>
    </row>
    <row r="585" spans="1:38" outlineLevel="2" x14ac:dyDescent="0.25">
      <c r="A585" s="48"/>
      <c r="B585" s="57"/>
      <c r="C585" s="50">
        <f t="shared" si="79"/>
        <v>3</v>
      </c>
      <c r="D585" s="76"/>
      <c r="E585" s="73"/>
      <c r="F585" s="73" t="s">
        <v>1456</v>
      </c>
      <c r="G585" s="76"/>
      <c r="H585" s="79" t="s">
        <v>684</v>
      </c>
      <c r="I585" s="99" t="s">
        <v>581</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79"/>
        <v>3</v>
      </c>
      <c r="D586" s="76"/>
      <c r="E586" s="73"/>
      <c r="F586" s="73" t="s">
        <v>1457</v>
      </c>
      <c r="G586" s="76"/>
      <c r="H586" s="79"/>
      <c r="I586" s="99" t="s">
        <v>581</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79"/>
        <v>3</v>
      </c>
      <c r="D587" s="76"/>
      <c r="E587" s="73"/>
      <c r="F587" s="73" t="s">
        <v>1458</v>
      </c>
      <c r="G587" s="76"/>
      <c r="H587" s="79"/>
      <c r="I587" s="99" t="s">
        <v>581</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79"/>
        <v>3</v>
      </c>
      <c r="D588" s="76"/>
      <c r="E588" s="73"/>
      <c r="F588" s="73" t="s">
        <v>1459</v>
      </c>
      <c r="G588" s="76"/>
      <c r="H588" s="79" t="s">
        <v>1460</v>
      </c>
      <c r="I588" s="99" t="s">
        <v>581</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79"/>
        <v>3</v>
      </c>
      <c r="D589" s="76"/>
      <c r="E589" s="73"/>
      <c r="F589" s="73" t="s">
        <v>1461</v>
      </c>
      <c r="G589" s="76"/>
      <c r="H589" s="79" t="s">
        <v>1462</v>
      </c>
      <c r="I589" s="99" t="s">
        <v>581</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1463</v>
      </c>
      <c r="AE589" s="79"/>
      <c r="AF589" s="100">
        <v>1</v>
      </c>
      <c r="AG589" s="100">
        <v>1</v>
      </c>
      <c r="AH589" s="76"/>
      <c r="AI589" s="60"/>
      <c r="AJ589" s="48"/>
      <c r="AK589" s="48"/>
      <c r="AL589" s="48"/>
    </row>
    <row r="590" spans="1:38" outlineLevel="2" x14ac:dyDescent="0.25">
      <c r="A590" s="48"/>
      <c r="B590" s="57"/>
      <c r="C590" s="50">
        <f t="shared" si="79"/>
        <v>3</v>
      </c>
      <c r="D590" s="76"/>
      <c r="E590" s="73"/>
      <c r="F590" s="73" t="s">
        <v>1464</v>
      </c>
      <c r="G590" s="76"/>
      <c r="H590" s="79" t="s">
        <v>1465</v>
      </c>
      <c r="I590" s="99" t="s">
        <v>581</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1466</v>
      </c>
      <c r="G591" s="76"/>
      <c r="H591" s="262" t="s">
        <v>1467</v>
      </c>
      <c r="I591" s="140"/>
      <c r="J591" s="140" t="s">
        <v>1139</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outlineLevel="3" x14ac:dyDescent="0.25">
      <c r="A592" s="48"/>
      <c r="B592" s="57"/>
      <c r="C592" s="50">
        <f t="shared" ref="C592:C655" si="87">INT($C$29)+3</f>
        <v>4</v>
      </c>
      <c r="D592" s="76"/>
      <c r="E592" s="73"/>
      <c r="F592" s="73" t="s">
        <v>1468</v>
      </c>
      <c r="G592" s="76"/>
      <c r="H592" s="79" t="s">
        <v>684</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outlineLevel="3" x14ac:dyDescent="0.25">
      <c r="A593" s="48"/>
      <c r="B593" s="57"/>
      <c r="C593" s="50">
        <f t="shared" si="87"/>
        <v>4</v>
      </c>
      <c r="D593" s="76"/>
      <c r="E593" s="73"/>
      <c r="F593" s="73" t="s">
        <v>1469</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outlineLevel="3" x14ac:dyDescent="0.25">
      <c r="A594" s="48"/>
      <c r="B594" s="57"/>
      <c r="C594" s="50">
        <f t="shared" si="87"/>
        <v>4</v>
      </c>
      <c r="D594" s="76"/>
      <c r="E594" s="73"/>
      <c r="F594" s="73" t="s">
        <v>1470</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outlineLevel="3" x14ac:dyDescent="0.25">
      <c r="A595" s="48"/>
      <c r="B595" s="57"/>
      <c r="C595" s="50">
        <f t="shared" si="87"/>
        <v>4</v>
      </c>
      <c r="D595" s="76"/>
      <c r="E595" s="73"/>
      <c r="F595" s="73" t="s">
        <v>1471</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3" x14ac:dyDescent="0.25">
      <c r="A596" s="48"/>
      <c r="B596" s="57"/>
      <c r="C596" s="50">
        <f t="shared" si="87"/>
        <v>4</v>
      </c>
      <c r="D596" s="76"/>
      <c r="E596" s="73"/>
      <c r="F596" s="73" t="s">
        <v>1472</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outlineLevel="3" x14ac:dyDescent="0.25">
      <c r="A597" s="48"/>
      <c r="B597" s="57"/>
      <c r="C597" s="50">
        <f t="shared" si="87"/>
        <v>4</v>
      </c>
      <c r="D597" s="76"/>
      <c r="E597" s="73"/>
      <c r="F597" s="73" t="s">
        <v>1473</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outlineLevel="3" x14ac:dyDescent="0.25">
      <c r="A598" s="48"/>
      <c r="B598" s="57"/>
      <c r="C598" s="50">
        <f t="shared" si="87"/>
        <v>4</v>
      </c>
      <c r="D598" s="76"/>
      <c r="E598" s="73"/>
      <c r="F598" s="73" t="s">
        <v>1474</v>
      </c>
      <c r="G598" s="76"/>
      <c r="H598" s="79" t="s">
        <v>684</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outlineLevel="3" x14ac:dyDescent="0.25">
      <c r="A599" s="48"/>
      <c r="B599" s="57"/>
      <c r="C599" s="50">
        <f t="shared" si="87"/>
        <v>4</v>
      </c>
      <c r="D599" s="76"/>
      <c r="E599" s="73"/>
      <c r="F599" s="73" t="s">
        <v>1475</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outlineLevel="3" x14ac:dyDescent="0.25">
      <c r="A600" s="48"/>
      <c r="B600" s="57"/>
      <c r="C600" s="50">
        <f t="shared" si="87"/>
        <v>4</v>
      </c>
      <c r="D600" s="76"/>
      <c r="E600" s="73"/>
      <c r="F600" s="73" t="s">
        <v>1476</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outlineLevel="3" x14ac:dyDescent="0.25">
      <c r="A601" s="48"/>
      <c r="B601" s="57"/>
      <c r="C601" s="50">
        <f t="shared" si="87"/>
        <v>4</v>
      </c>
      <c r="D601" s="76"/>
      <c r="E601" s="73"/>
      <c r="F601" s="73" t="s">
        <v>1477</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outlineLevel="3" x14ac:dyDescent="0.25">
      <c r="A602" s="48"/>
      <c r="B602" s="57"/>
      <c r="C602" s="50">
        <f t="shared" si="87"/>
        <v>4</v>
      </c>
      <c r="D602" s="76"/>
      <c r="E602" s="73"/>
      <c r="F602" s="73" t="s">
        <v>1478</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outlineLevel="3" x14ac:dyDescent="0.25">
      <c r="A603" s="48"/>
      <c r="B603" s="57"/>
      <c r="C603" s="50">
        <f t="shared" si="87"/>
        <v>4</v>
      </c>
      <c r="D603" s="76"/>
      <c r="E603" s="73"/>
      <c r="F603" s="73" t="s">
        <v>1479</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outlineLevel="3" x14ac:dyDescent="0.25">
      <c r="A604" s="48"/>
      <c r="B604" s="57"/>
      <c r="C604" s="50">
        <f t="shared" si="87"/>
        <v>4</v>
      </c>
      <c r="D604" s="76"/>
      <c r="E604" s="73"/>
      <c r="F604" s="73" t="s">
        <v>1480</v>
      </c>
      <c r="G604" s="76"/>
      <c r="H604" s="79" t="s">
        <v>684</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outlineLevel="3" x14ac:dyDescent="0.25">
      <c r="A605" s="48"/>
      <c r="B605" s="57"/>
      <c r="C605" s="50">
        <f t="shared" si="87"/>
        <v>4</v>
      </c>
      <c r="D605" s="76"/>
      <c r="E605" s="73"/>
      <c r="F605" s="73" t="s">
        <v>1481</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outlineLevel="3" x14ac:dyDescent="0.25">
      <c r="A606" s="48"/>
      <c r="B606" s="57"/>
      <c r="C606" s="50">
        <f t="shared" si="87"/>
        <v>4</v>
      </c>
      <c r="D606" s="76"/>
      <c r="E606" s="73"/>
      <c r="F606" s="73" t="s">
        <v>1482</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outlineLevel="3" x14ac:dyDescent="0.25">
      <c r="A607" s="48"/>
      <c r="B607" s="57"/>
      <c r="C607" s="50">
        <f t="shared" si="87"/>
        <v>4</v>
      </c>
      <c r="D607" s="76"/>
      <c r="E607" s="73"/>
      <c r="F607" s="73" t="s">
        <v>1483</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outlineLevel="3" x14ac:dyDescent="0.25">
      <c r="A608" s="48">
        <v>4</v>
      </c>
      <c r="B608" s="57"/>
      <c r="C608" s="50">
        <f t="shared" si="87"/>
        <v>4</v>
      </c>
      <c r="D608" s="76"/>
      <c r="E608" s="73"/>
      <c r="F608" s="73" t="s">
        <v>1484</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outlineLevel="3" x14ac:dyDescent="0.25">
      <c r="A609" s="48">
        <f>A608</f>
        <v>4</v>
      </c>
      <c r="B609" s="57"/>
      <c r="C609" s="50">
        <f t="shared" si="87"/>
        <v>4</v>
      </c>
      <c r="D609" s="76"/>
      <c r="E609" s="73"/>
      <c r="F609" s="73" t="s">
        <v>1485</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outlineLevel="3" x14ac:dyDescent="0.25">
      <c r="A610" s="48"/>
      <c r="B610" s="57"/>
      <c r="C610" s="50">
        <f t="shared" si="87"/>
        <v>4</v>
      </c>
      <c r="D610" s="76"/>
      <c r="E610" s="73"/>
      <c r="F610" s="73" t="s">
        <v>1486</v>
      </c>
      <c r="G610" s="76"/>
      <c r="H610" s="79" t="s">
        <v>684</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3" x14ac:dyDescent="0.25">
      <c r="A611" s="48"/>
      <c r="B611" s="57"/>
      <c r="C611" s="50">
        <f t="shared" si="87"/>
        <v>4</v>
      </c>
      <c r="D611" s="76"/>
      <c r="E611" s="73"/>
      <c r="F611" s="73" t="s">
        <v>1487</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outlineLevel="3" x14ac:dyDescent="0.25">
      <c r="A612" s="48"/>
      <c r="B612" s="57"/>
      <c r="C612" s="50">
        <f t="shared" si="87"/>
        <v>4</v>
      </c>
      <c r="D612" s="76"/>
      <c r="E612" s="73"/>
      <c r="F612" s="73" t="s">
        <v>1488</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outlineLevel="3" x14ac:dyDescent="0.25">
      <c r="A613" s="48"/>
      <c r="B613" s="57"/>
      <c r="C613" s="50">
        <f t="shared" si="87"/>
        <v>4</v>
      </c>
      <c r="D613" s="76"/>
      <c r="E613" s="73"/>
      <c r="F613" s="73" t="s">
        <v>1489</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outlineLevel="3" x14ac:dyDescent="0.25">
      <c r="A614" s="48">
        <v>4</v>
      </c>
      <c r="B614" s="57"/>
      <c r="C614" s="50">
        <f t="shared" si="87"/>
        <v>4</v>
      </c>
      <c r="D614" s="76"/>
      <c r="E614" s="73"/>
      <c r="F614" s="73" t="s">
        <v>1490</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outlineLevel="3" x14ac:dyDescent="0.25">
      <c r="A615" s="48">
        <f>A614</f>
        <v>4</v>
      </c>
      <c r="B615" s="57"/>
      <c r="C615" s="50">
        <f t="shared" si="87"/>
        <v>4</v>
      </c>
      <c r="D615" s="76"/>
      <c r="E615" s="73"/>
      <c r="F615" s="73" t="s">
        <v>1491</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outlineLevel="3" x14ac:dyDescent="0.25">
      <c r="A616" s="48"/>
      <c r="B616" s="57"/>
      <c r="C616" s="50">
        <f t="shared" si="87"/>
        <v>4</v>
      </c>
      <c r="D616" s="76"/>
      <c r="E616" s="73"/>
      <c r="F616" s="73" t="s">
        <v>1492</v>
      </c>
      <c r="G616" s="76"/>
      <c r="H616" s="79" t="s">
        <v>684</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outlineLevel="3" x14ac:dyDescent="0.25">
      <c r="A617" s="48"/>
      <c r="B617" s="57"/>
      <c r="C617" s="50">
        <f t="shared" si="87"/>
        <v>4</v>
      </c>
      <c r="D617" s="76"/>
      <c r="E617" s="73"/>
      <c r="F617" s="73" t="s">
        <v>1493</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3" x14ac:dyDescent="0.25">
      <c r="A618" s="48"/>
      <c r="B618" s="57"/>
      <c r="C618" s="50">
        <f t="shared" si="87"/>
        <v>4</v>
      </c>
      <c r="D618" s="76"/>
      <c r="E618" s="73"/>
      <c r="F618" s="73" t="s">
        <v>1494</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3" x14ac:dyDescent="0.25">
      <c r="A619" s="48"/>
      <c r="B619" s="57"/>
      <c r="C619" s="50">
        <f t="shared" si="87"/>
        <v>4</v>
      </c>
      <c r="D619" s="76"/>
      <c r="E619" s="73"/>
      <c r="F619" s="73" t="s">
        <v>1495</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3" x14ac:dyDescent="0.25">
      <c r="A620" s="48">
        <v>4</v>
      </c>
      <c r="B620" s="57"/>
      <c r="C620" s="50">
        <f t="shared" si="87"/>
        <v>4</v>
      </c>
      <c r="D620" s="76"/>
      <c r="E620" s="73"/>
      <c r="F620" s="73" t="s">
        <v>1496</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outlineLevel="3" x14ac:dyDescent="0.25">
      <c r="A621" s="48">
        <f>A620</f>
        <v>4</v>
      </c>
      <c r="B621" s="57"/>
      <c r="C621" s="50">
        <f t="shared" si="87"/>
        <v>4</v>
      </c>
      <c r="D621" s="76"/>
      <c r="E621" s="73"/>
      <c r="F621" s="73" t="s">
        <v>1497</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outlineLevel="3" x14ac:dyDescent="0.25">
      <c r="A622" s="48"/>
      <c r="B622" s="57"/>
      <c r="C622" s="50">
        <f t="shared" si="87"/>
        <v>4</v>
      </c>
      <c r="D622" s="76"/>
      <c r="E622" s="73"/>
      <c r="F622" s="73" t="s">
        <v>1498</v>
      </c>
      <c r="G622" s="76"/>
      <c r="H622" s="79" t="s">
        <v>684</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outlineLevel="3" x14ac:dyDescent="0.25">
      <c r="A623" s="48"/>
      <c r="B623" s="57"/>
      <c r="C623" s="50">
        <f t="shared" si="87"/>
        <v>4</v>
      </c>
      <c r="D623" s="76"/>
      <c r="E623" s="73"/>
      <c r="F623" s="73" t="s">
        <v>1499</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outlineLevel="3" x14ac:dyDescent="0.25">
      <c r="A624" s="48"/>
      <c r="B624" s="57"/>
      <c r="C624" s="50">
        <f t="shared" si="87"/>
        <v>4</v>
      </c>
      <c r="D624" s="76"/>
      <c r="E624" s="73"/>
      <c r="F624" s="73" t="s">
        <v>1500</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outlineLevel="3" x14ac:dyDescent="0.25">
      <c r="A625" s="48"/>
      <c r="B625" s="57"/>
      <c r="C625" s="50">
        <f t="shared" si="87"/>
        <v>4</v>
      </c>
      <c r="D625" s="76"/>
      <c r="E625" s="73"/>
      <c r="F625" s="73" t="s">
        <v>1501</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outlineLevel="3" x14ac:dyDescent="0.25">
      <c r="A626" s="48">
        <v>4</v>
      </c>
      <c r="B626" s="57"/>
      <c r="C626" s="50">
        <f t="shared" si="87"/>
        <v>4</v>
      </c>
      <c r="D626" s="76"/>
      <c r="E626" s="73"/>
      <c r="F626" s="73" t="s">
        <v>1502</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outlineLevel="3" x14ac:dyDescent="0.25">
      <c r="A627" s="48">
        <f>A626</f>
        <v>4</v>
      </c>
      <c r="B627" s="57"/>
      <c r="C627" s="50">
        <f t="shared" si="87"/>
        <v>4</v>
      </c>
      <c r="D627" s="76"/>
      <c r="E627" s="73"/>
      <c r="F627" s="73" t="s">
        <v>1503</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outlineLevel="3" x14ac:dyDescent="0.25">
      <c r="A628" s="48"/>
      <c r="B628" s="57"/>
      <c r="C628" s="50">
        <f t="shared" si="87"/>
        <v>4</v>
      </c>
      <c r="D628" s="76"/>
      <c r="E628" s="73"/>
      <c r="F628" s="73" t="s">
        <v>1504</v>
      </c>
      <c r="G628" s="76"/>
      <c r="H628" s="79" t="s">
        <v>684</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outlineLevel="3" x14ac:dyDescent="0.25">
      <c r="A629" s="48"/>
      <c r="B629" s="57"/>
      <c r="C629" s="50">
        <f t="shared" si="87"/>
        <v>4</v>
      </c>
      <c r="D629" s="76"/>
      <c r="E629" s="73"/>
      <c r="F629" s="73" t="s">
        <v>1505</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outlineLevel="3" x14ac:dyDescent="0.25">
      <c r="A630" s="48"/>
      <c r="B630" s="57"/>
      <c r="C630" s="50">
        <f t="shared" si="87"/>
        <v>4</v>
      </c>
      <c r="D630" s="76"/>
      <c r="E630" s="73"/>
      <c r="F630" s="73" t="s">
        <v>1506</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outlineLevel="3" x14ac:dyDescent="0.25">
      <c r="A631" s="48"/>
      <c r="B631" s="57"/>
      <c r="C631" s="50">
        <f t="shared" si="87"/>
        <v>4</v>
      </c>
      <c r="D631" s="76"/>
      <c r="E631" s="73"/>
      <c r="F631" s="73" t="s">
        <v>1507</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outlineLevel="3" x14ac:dyDescent="0.25">
      <c r="A632" s="48">
        <v>4</v>
      </c>
      <c r="B632" s="57"/>
      <c r="C632" s="50">
        <f t="shared" si="87"/>
        <v>4</v>
      </c>
      <c r="D632" s="76"/>
      <c r="E632" s="73"/>
      <c r="F632" s="73" t="s">
        <v>1508</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outlineLevel="3" x14ac:dyDescent="0.25">
      <c r="A633" s="48">
        <f>A632</f>
        <v>4</v>
      </c>
      <c r="B633" s="57"/>
      <c r="C633" s="50">
        <f t="shared" si="87"/>
        <v>4</v>
      </c>
      <c r="D633" s="76"/>
      <c r="E633" s="73"/>
      <c r="F633" s="73" t="s">
        <v>1509</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outlineLevel="3" x14ac:dyDescent="0.25">
      <c r="A634" s="48"/>
      <c r="B634" s="57"/>
      <c r="C634" s="50">
        <f t="shared" si="87"/>
        <v>4</v>
      </c>
      <c r="D634" s="76"/>
      <c r="E634" s="73"/>
      <c r="F634" s="73" t="s">
        <v>1510</v>
      </c>
      <c r="G634" s="76"/>
      <c r="H634" s="79" t="s">
        <v>684</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outlineLevel="3" x14ac:dyDescent="0.25">
      <c r="A635" s="48"/>
      <c r="B635" s="57"/>
      <c r="C635" s="50">
        <f t="shared" si="87"/>
        <v>4</v>
      </c>
      <c r="D635" s="76"/>
      <c r="E635" s="73"/>
      <c r="F635" s="73" t="s">
        <v>1511</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outlineLevel="3" x14ac:dyDescent="0.25">
      <c r="A636" s="48"/>
      <c r="B636" s="57"/>
      <c r="C636" s="50">
        <f t="shared" si="87"/>
        <v>4</v>
      </c>
      <c r="D636" s="76"/>
      <c r="E636" s="73"/>
      <c r="F636" s="73" t="s">
        <v>1512</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outlineLevel="3" x14ac:dyDescent="0.25">
      <c r="A637" s="48"/>
      <c r="B637" s="57"/>
      <c r="C637" s="50">
        <f t="shared" si="87"/>
        <v>4</v>
      </c>
      <c r="D637" s="76"/>
      <c r="E637" s="73"/>
      <c r="F637" s="73" t="s">
        <v>1513</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outlineLevel="3" x14ac:dyDescent="0.25">
      <c r="A638" s="48">
        <v>4</v>
      </c>
      <c r="B638" s="57"/>
      <c r="C638" s="50">
        <f t="shared" si="87"/>
        <v>4</v>
      </c>
      <c r="D638" s="76"/>
      <c r="E638" s="73"/>
      <c r="F638" s="73" t="s">
        <v>1514</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outlineLevel="3" x14ac:dyDescent="0.25">
      <c r="A639" s="48">
        <f>A638</f>
        <v>4</v>
      </c>
      <c r="B639" s="57"/>
      <c r="C639" s="50">
        <f t="shared" si="87"/>
        <v>4</v>
      </c>
      <c r="D639" s="76"/>
      <c r="E639" s="73"/>
      <c r="F639" s="73" t="s">
        <v>1515</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88">INT($C$29)+2</f>
        <v>3</v>
      </c>
      <c r="D640" s="76"/>
      <c r="E640" s="73"/>
      <c r="F640" s="73" t="s">
        <v>1516</v>
      </c>
      <c r="G640" s="76"/>
      <c r="H640" s="79" t="s">
        <v>1517</v>
      </c>
      <c r="I640" s="99"/>
      <c r="J640" s="99"/>
      <c r="K640" s="79"/>
      <c r="L640" s="79"/>
      <c r="M640" s="79"/>
      <c r="N640" s="79"/>
      <c r="O640" s="79"/>
      <c r="P640" s="79"/>
      <c r="Q640" s="79"/>
      <c r="R640" s="79"/>
      <c r="S640" s="79"/>
      <c r="T640" s="79"/>
      <c r="U640" s="279">
        <f>U$740</f>
        <v>0</v>
      </c>
      <c r="V640" s="279">
        <f t="shared" ref="V640:AB640" si="89">V$740</f>
        <v>0</v>
      </c>
      <c r="W640" s="279">
        <f t="shared" si="89"/>
        <v>0</v>
      </c>
      <c r="X640" s="279">
        <f t="shared" si="89"/>
        <v>0</v>
      </c>
      <c r="Y640" s="279">
        <f t="shared" si="89"/>
        <v>0</v>
      </c>
      <c r="Z640" s="279">
        <f t="shared" si="89"/>
        <v>0</v>
      </c>
      <c r="AA640" s="279">
        <f t="shared" si="89"/>
        <v>0</v>
      </c>
      <c r="AB640" s="279">
        <f t="shared" si="89"/>
        <v>0</v>
      </c>
      <c r="AC640" s="79"/>
      <c r="AD640" s="100" t="s">
        <v>1518</v>
      </c>
      <c r="AE640" s="79"/>
      <c r="AF640" s="279">
        <f>AF$740</f>
        <v>1</v>
      </c>
      <c r="AG640" s="279">
        <f>AG$740</f>
        <v>1</v>
      </c>
      <c r="AH640" s="76"/>
      <c r="AI640" s="60"/>
      <c r="AJ640" s="48"/>
      <c r="AK640" s="48"/>
      <c r="AL640" s="48"/>
    </row>
    <row r="641" spans="1:38" outlineLevel="2" x14ac:dyDescent="0.25">
      <c r="A641" s="48"/>
      <c r="B641" s="57"/>
      <c r="C641" s="50">
        <f t="shared" si="88"/>
        <v>3</v>
      </c>
      <c r="D641" s="76"/>
      <c r="E641" s="73"/>
      <c r="F641" s="73" t="s">
        <v>1519</v>
      </c>
      <c r="G641" s="76"/>
      <c r="H641" s="79" t="s">
        <v>1520</v>
      </c>
      <c r="I641" s="99"/>
      <c r="J641" s="99"/>
      <c r="K641" s="79"/>
      <c r="L641" s="79"/>
      <c r="M641" s="79"/>
      <c r="N641" s="79"/>
      <c r="O641" s="79"/>
      <c r="P641" s="79"/>
      <c r="Q641" s="79"/>
      <c r="R641" s="79"/>
      <c r="S641" s="79"/>
      <c r="T641" s="79"/>
      <c r="U641" s="279">
        <f>U$741</f>
        <v>-0.48270000000000002</v>
      </c>
      <c r="V641" s="279">
        <f t="shared" ref="V641:AB641" si="90">V$741</f>
        <v>-0.48270000000000002</v>
      </c>
      <c r="W641" s="279">
        <f t="shared" si="90"/>
        <v>-0.55427188413696349</v>
      </c>
      <c r="X641" s="279">
        <f t="shared" si="90"/>
        <v>-0.55427188413696349</v>
      </c>
      <c r="Y641" s="279">
        <f t="shared" si="90"/>
        <v>-0.55427188413696349</v>
      </c>
      <c r="Z641" s="279">
        <f t="shared" si="90"/>
        <v>-0.55427188413696349</v>
      </c>
      <c r="AA641" s="279">
        <f t="shared" si="90"/>
        <v>-0.55427188413696349</v>
      </c>
      <c r="AB641" s="279">
        <f t="shared" si="90"/>
        <v>-0.55427188413696349</v>
      </c>
      <c r="AC641" s="79"/>
      <c r="AD641" s="79"/>
      <c r="AE641" s="79"/>
      <c r="AF641" s="279">
        <f>AF$741</f>
        <v>1</v>
      </c>
      <c r="AG641" s="279">
        <f>AG$741</f>
        <v>1</v>
      </c>
      <c r="AH641" s="76"/>
      <c r="AI641" s="60"/>
      <c r="AJ641" s="48"/>
      <c r="AK641" s="48"/>
      <c r="AL641" s="48"/>
    </row>
    <row r="642" spans="1:38" outlineLevel="2" x14ac:dyDescent="0.25">
      <c r="A642" s="48"/>
      <c r="B642" s="57"/>
      <c r="C642" s="50">
        <f t="shared" si="88"/>
        <v>3</v>
      </c>
      <c r="D642" s="76"/>
      <c r="E642" s="73"/>
      <c r="F642" s="73" t="s">
        <v>1521</v>
      </c>
      <c r="G642" s="76"/>
      <c r="H642" s="79" t="s">
        <v>1522</v>
      </c>
      <c r="I642" s="99"/>
      <c r="J642" s="99"/>
      <c r="K642" s="79"/>
      <c r="L642" s="79"/>
      <c r="M642" s="79"/>
      <c r="N642" s="79"/>
      <c r="O642" s="79"/>
      <c r="P642" s="79"/>
      <c r="Q642" s="79"/>
      <c r="R642" s="79"/>
      <c r="S642" s="79"/>
      <c r="T642" s="79"/>
      <c r="U642" s="279">
        <f>U$742</f>
        <v>-0.48270000000000002</v>
      </c>
      <c r="V642" s="279">
        <f t="shared" ref="V642:AB642" si="91">V$742</f>
        <v>-0.48270000000000002</v>
      </c>
      <c r="W642" s="279">
        <f t="shared" si="91"/>
        <v>-0.55427188413696349</v>
      </c>
      <c r="X642" s="279">
        <f t="shared" si="91"/>
        <v>-0.55427188413696349</v>
      </c>
      <c r="Y642" s="279">
        <f t="shared" si="91"/>
        <v>-0.55427188413696349</v>
      </c>
      <c r="Z642" s="279">
        <f t="shared" si="91"/>
        <v>-0.55427188413696349</v>
      </c>
      <c r="AA642" s="279">
        <f t="shared" si="91"/>
        <v>-0.55427188413696349</v>
      </c>
      <c r="AB642" s="279">
        <f t="shared" si="91"/>
        <v>-0.55427188413696349</v>
      </c>
      <c r="AC642" s="79"/>
      <c r="AD642" s="79"/>
      <c r="AE642" s="79"/>
      <c r="AF642" s="279">
        <f>AF$742</f>
        <v>1</v>
      </c>
      <c r="AG642" s="279">
        <f>AG$742</f>
        <v>1</v>
      </c>
      <c r="AH642" s="76"/>
      <c r="AI642" s="60"/>
      <c r="AJ642" s="48"/>
      <c r="AK642" s="48"/>
      <c r="AL642" s="48"/>
    </row>
    <row r="643" spans="1:38" outlineLevel="2" x14ac:dyDescent="0.25">
      <c r="A643" s="48"/>
      <c r="B643" s="57"/>
      <c r="C643" s="50">
        <f t="shared" si="88"/>
        <v>3</v>
      </c>
      <c r="D643" s="76"/>
      <c r="E643" s="73"/>
      <c r="F643" s="73" t="s">
        <v>1523</v>
      </c>
      <c r="G643" s="76"/>
      <c r="H643" s="79" t="s">
        <v>1524</v>
      </c>
      <c r="I643" s="99"/>
      <c r="J643" s="99"/>
      <c r="K643" s="79"/>
      <c r="L643" s="79"/>
      <c r="M643" s="79"/>
      <c r="N643" s="79"/>
      <c r="O643" s="79"/>
      <c r="P643" s="79"/>
      <c r="Q643" s="79"/>
      <c r="R643" s="79"/>
      <c r="S643" s="79"/>
      <c r="T643" s="79"/>
      <c r="U643" s="279">
        <f>$741:$741</f>
        <v>-0.48270000000000002</v>
      </c>
      <c r="V643" s="279">
        <f t="shared" ref="V643:AB643" si="92">$741:$741</f>
        <v>-0.48270000000000002</v>
      </c>
      <c r="W643" s="279">
        <f t="shared" si="92"/>
        <v>-0.55427188413696349</v>
      </c>
      <c r="X643" s="279">
        <f t="shared" si="92"/>
        <v>-0.55427188413696349</v>
      </c>
      <c r="Y643" s="279">
        <f t="shared" si="92"/>
        <v>-0.55427188413696349</v>
      </c>
      <c r="Z643" s="279">
        <f t="shared" si="92"/>
        <v>-0.55427188413696349</v>
      </c>
      <c r="AA643" s="279">
        <f t="shared" si="92"/>
        <v>-0.55427188413696349</v>
      </c>
      <c r="AB643" s="279">
        <f t="shared" si="92"/>
        <v>-0.55427188413696349</v>
      </c>
      <c r="AC643" s="79"/>
      <c r="AD643" s="79"/>
      <c r="AE643" s="79"/>
      <c r="AF643" s="279">
        <f>$741:$741</f>
        <v>1</v>
      </c>
      <c r="AG643" s="279">
        <f>$741:$741</f>
        <v>1</v>
      </c>
      <c r="AH643" s="76"/>
      <c r="AI643" s="60"/>
      <c r="AJ643" s="48"/>
      <c r="AK643" s="48"/>
      <c r="AL643" s="48"/>
    </row>
    <row r="644" spans="1:38" outlineLevel="2" x14ac:dyDescent="0.25">
      <c r="A644" s="48">
        <v>4</v>
      </c>
      <c r="B644" s="57"/>
      <c r="C644" s="50">
        <f t="shared" si="88"/>
        <v>3</v>
      </c>
      <c r="D644" s="76"/>
      <c r="E644" s="73"/>
      <c r="F644" s="73" t="s">
        <v>1525</v>
      </c>
      <c r="G644" s="76"/>
      <c r="H644" s="79" t="s">
        <v>1526</v>
      </c>
      <c r="I644" s="99"/>
      <c r="J644" s="99"/>
      <c r="K644" s="79"/>
      <c r="L644" s="79"/>
      <c r="M644" s="79"/>
      <c r="N644" s="79"/>
      <c r="O644" s="79"/>
      <c r="P644" s="79"/>
      <c r="Q644" s="79"/>
      <c r="R644" s="79"/>
      <c r="S644" s="79"/>
      <c r="T644" s="79"/>
      <c r="U644" s="279">
        <f>$742:$742</f>
        <v>-0.48270000000000002</v>
      </c>
      <c r="V644" s="279">
        <f t="shared" ref="V644:AB645" si="93">$742:$742</f>
        <v>-0.48270000000000002</v>
      </c>
      <c r="W644" s="279">
        <f t="shared" si="93"/>
        <v>-0.55427188413696349</v>
      </c>
      <c r="X644" s="279">
        <f t="shared" si="93"/>
        <v>-0.55427188413696349</v>
      </c>
      <c r="Y644" s="279">
        <f t="shared" si="93"/>
        <v>-0.55427188413696349</v>
      </c>
      <c r="Z644" s="279">
        <f t="shared" si="93"/>
        <v>-0.55427188413696349</v>
      </c>
      <c r="AA644" s="279">
        <f t="shared" si="93"/>
        <v>-0.55427188413696349</v>
      </c>
      <c r="AB644" s="279">
        <f t="shared" si="93"/>
        <v>-0.55427188413696349</v>
      </c>
      <c r="AC644" s="79"/>
      <c r="AD644" s="79"/>
      <c r="AE644" s="79"/>
      <c r="AF644" s="279">
        <f>$742:$742</f>
        <v>1</v>
      </c>
      <c r="AG644" s="279">
        <f>$742:$742</f>
        <v>1</v>
      </c>
      <c r="AH644" s="76"/>
      <c r="AI644" s="60"/>
      <c r="AJ644" s="48"/>
      <c r="AK644" s="48"/>
      <c r="AL644" s="48"/>
    </row>
    <row r="645" spans="1:38" outlineLevel="2" x14ac:dyDescent="0.25">
      <c r="A645" s="48">
        <f>A644</f>
        <v>4</v>
      </c>
      <c r="B645" s="57"/>
      <c r="C645" s="50">
        <f t="shared" si="88"/>
        <v>3</v>
      </c>
      <c r="D645" s="76"/>
      <c r="E645" s="73"/>
      <c r="F645" s="73" t="s">
        <v>1527</v>
      </c>
      <c r="G645" s="76"/>
      <c r="H645" s="79" t="s">
        <v>1528</v>
      </c>
      <c r="I645" s="99"/>
      <c r="J645" s="99"/>
      <c r="K645" s="79"/>
      <c r="L645" s="79"/>
      <c r="M645" s="79"/>
      <c r="N645" s="79"/>
      <c r="O645" s="79"/>
      <c r="P645" s="79"/>
      <c r="Q645" s="79"/>
      <c r="R645" s="79"/>
      <c r="S645" s="79"/>
      <c r="T645" s="79"/>
      <c r="U645" s="279">
        <f>$742:$742</f>
        <v>-0.48270000000000002</v>
      </c>
      <c r="V645" s="279">
        <f t="shared" si="93"/>
        <v>-0.48270000000000002</v>
      </c>
      <c r="W645" s="279">
        <f t="shared" si="93"/>
        <v>-0.55427188413696349</v>
      </c>
      <c r="X645" s="279">
        <f t="shared" si="93"/>
        <v>-0.55427188413696349</v>
      </c>
      <c r="Y645" s="279">
        <f t="shared" si="93"/>
        <v>-0.55427188413696349</v>
      </c>
      <c r="Z645" s="279">
        <f t="shared" si="93"/>
        <v>-0.55427188413696349</v>
      </c>
      <c r="AA645" s="279">
        <f t="shared" si="93"/>
        <v>-0.55427188413696349</v>
      </c>
      <c r="AB645" s="279">
        <f t="shared" si="93"/>
        <v>-0.55427188413696349</v>
      </c>
      <c r="AC645" s="79"/>
      <c r="AD645" s="79"/>
      <c r="AE645" s="79"/>
      <c r="AF645" s="279">
        <f>$742:$742</f>
        <v>1</v>
      </c>
      <c r="AG645" s="279">
        <f>$742:$742</f>
        <v>1</v>
      </c>
      <c r="AH645" s="76"/>
      <c r="AI645" s="60"/>
      <c r="AJ645" s="48"/>
      <c r="AK645" s="48"/>
      <c r="AL645" s="48"/>
    </row>
    <row r="646" spans="1:38" outlineLevel="3" x14ac:dyDescent="0.25">
      <c r="A646" s="48"/>
      <c r="B646" s="57"/>
      <c r="C646" s="50">
        <f t="shared" si="87"/>
        <v>4</v>
      </c>
      <c r="D646" s="76"/>
      <c r="E646" s="73"/>
      <c r="F646" s="73" t="s">
        <v>1529</v>
      </c>
      <c r="G646" s="76"/>
      <c r="H646" s="79" t="s">
        <v>684</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outlineLevel="3" x14ac:dyDescent="0.25">
      <c r="A647" s="48"/>
      <c r="B647" s="57"/>
      <c r="C647" s="50">
        <f t="shared" si="87"/>
        <v>4</v>
      </c>
      <c r="D647" s="76"/>
      <c r="E647" s="73"/>
      <c r="F647" s="73" t="s">
        <v>1530</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outlineLevel="3" x14ac:dyDescent="0.25">
      <c r="A648" s="48"/>
      <c r="B648" s="57"/>
      <c r="C648" s="50">
        <f t="shared" si="87"/>
        <v>4</v>
      </c>
      <c r="D648" s="76"/>
      <c r="E648" s="73"/>
      <c r="F648" s="73" t="s">
        <v>1531</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outlineLevel="3" x14ac:dyDescent="0.25">
      <c r="A649" s="48"/>
      <c r="B649" s="57"/>
      <c r="C649" s="50">
        <f t="shared" si="87"/>
        <v>4</v>
      </c>
      <c r="D649" s="76"/>
      <c r="E649" s="73"/>
      <c r="F649" s="73" t="s">
        <v>1532</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outlineLevel="3" x14ac:dyDescent="0.25">
      <c r="A650" s="48">
        <v>4</v>
      </c>
      <c r="B650" s="57"/>
      <c r="C650" s="50">
        <f t="shared" si="87"/>
        <v>4</v>
      </c>
      <c r="D650" s="76"/>
      <c r="E650" s="73"/>
      <c r="F650" s="73" t="s">
        <v>1533</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outlineLevel="3" x14ac:dyDescent="0.25">
      <c r="A651" s="48">
        <f>A650</f>
        <v>4</v>
      </c>
      <c r="B651" s="57"/>
      <c r="C651" s="50">
        <f t="shared" si="87"/>
        <v>4</v>
      </c>
      <c r="D651" s="76"/>
      <c r="E651" s="73"/>
      <c r="F651" s="73" t="s">
        <v>1534</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outlineLevel="3" x14ac:dyDescent="0.25">
      <c r="A652" s="48"/>
      <c r="B652" s="57"/>
      <c r="C652" s="50">
        <f t="shared" si="87"/>
        <v>4</v>
      </c>
      <c r="D652" s="76"/>
      <c r="E652" s="73"/>
      <c r="F652" s="73" t="s">
        <v>1535</v>
      </c>
      <c r="G652" s="76"/>
      <c r="H652" s="79" t="s">
        <v>684</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outlineLevel="3" x14ac:dyDescent="0.25">
      <c r="A653" s="48"/>
      <c r="B653" s="57"/>
      <c r="C653" s="50">
        <f t="shared" si="87"/>
        <v>4</v>
      </c>
      <c r="D653" s="76"/>
      <c r="E653" s="73"/>
      <c r="F653" s="73" t="s">
        <v>1536</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outlineLevel="3" x14ac:dyDescent="0.25">
      <c r="A654" s="48"/>
      <c r="B654" s="57"/>
      <c r="C654" s="50">
        <f t="shared" si="87"/>
        <v>4</v>
      </c>
      <c r="D654" s="76"/>
      <c r="E654" s="73"/>
      <c r="F654" s="73" t="s">
        <v>1537</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outlineLevel="3" x14ac:dyDescent="0.25">
      <c r="A655" s="48"/>
      <c r="B655" s="57"/>
      <c r="C655" s="50">
        <f t="shared" si="87"/>
        <v>4</v>
      </c>
      <c r="D655" s="76"/>
      <c r="E655" s="73"/>
      <c r="F655" s="73" t="s">
        <v>1538</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outlineLevel="3" x14ac:dyDescent="0.25">
      <c r="A656" s="48">
        <v>4</v>
      </c>
      <c r="B656" s="57"/>
      <c r="C656" s="50">
        <f t="shared" ref="C656:C681" si="94">INT($C$29)+3</f>
        <v>4</v>
      </c>
      <c r="D656" s="76"/>
      <c r="E656" s="73"/>
      <c r="F656" s="73" t="s">
        <v>1539</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outlineLevel="3" x14ac:dyDescent="0.25">
      <c r="A657" s="48">
        <f>A656</f>
        <v>4</v>
      </c>
      <c r="B657" s="57"/>
      <c r="C657" s="50">
        <f t="shared" si="94"/>
        <v>4</v>
      </c>
      <c r="D657" s="76"/>
      <c r="E657" s="73"/>
      <c r="F657" s="73" t="s">
        <v>1540</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outlineLevel="3" x14ac:dyDescent="0.25">
      <c r="A658" s="48"/>
      <c r="B658" s="57"/>
      <c r="C658" s="50">
        <f t="shared" si="94"/>
        <v>4</v>
      </c>
      <c r="D658" s="76"/>
      <c r="E658" s="73"/>
      <c r="F658" s="73" t="s">
        <v>1541</v>
      </c>
      <c r="G658" s="76"/>
      <c r="H658" s="79" t="s">
        <v>684</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outlineLevel="3" x14ac:dyDescent="0.25">
      <c r="A659" s="48"/>
      <c r="B659" s="57"/>
      <c r="C659" s="50">
        <f t="shared" si="94"/>
        <v>4</v>
      </c>
      <c r="D659" s="76"/>
      <c r="E659" s="73"/>
      <c r="F659" s="73" t="s">
        <v>1542</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outlineLevel="3" x14ac:dyDescent="0.25">
      <c r="A660" s="48"/>
      <c r="B660" s="57"/>
      <c r="C660" s="50">
        <f t="shared" si="94"/>
        <v>4</v>
      </c>
      <c r="D660" s="76"/>
      <c r="E660" s="73"/>
      <c r="F660" s="73" t="s">
        <v>1543</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outlineLevel="3" x14ac:dyDescent="0.25">
      <c r="A661" s="48"/>
      <c r="B661" s="57"/>
      <c r="C661" s="50">
        <f t="shared" si="94"/>
        <v>4</v>
      </c>
      <c r="D661" s="76"/>
      <c r="E661" s="73"/>
      <c r="F661" s="73" t="s">
        <v>1544</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outlineLevel="3" x14ac:dyDescent="0.25">
      <c r="A662" s="48">
        <v>4</v>
      </c>
      <c r="B662" s="57"/>
      <c r="C662" s="50">
        <f t="shared" si="94"/>
        <v>4</v>
      </c>
      <c r="D662" s="76"/>
      <c r="E662" s="73"/>
      <c r="F662" s="73" t="s">
        <v>1545</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outlineLevel="3" x14ac:dyDescent="0.25">
      <c r="A663" s="48">
        <f>A662</f>
        <v>4</v>
      </c>
      <c r="B663" s="57"/>
      <c r="C663" s="50">
        <f t="shared" si="94"/>
        <v>4</v>
      </c>
      <c r="D663" s="76"/>
      <c r="E663" s="73"/>
      <c r="F663" s="73" t="s">
        <v>1546</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95">INT($C$29)+2</f>
        <v>3</v>
      </c>
      <c r="D664" s="76"/>
      <c r="E664" s="73"/>
      <c r="F664" s="73" t="s">
        <v>1547</v>
      </c>
      <c r="G664" s="76"/>
      <c r="H664" s="79" t="s">
        <v>1548</v>
      </c>
      <c r="I664" s="99" t="s">
        <v>776</v>
      </c>
      <c r="J664" s="99" t="s">
        <v>1239</v>
      </c>
      <c r="K664" s="79"/>
      <c r="L664" s="79"/>
      <c r="M664" s="79"/>
      <c r="N664" s="79"/>
      <c r="O664" s="79"/>
      <c r="P664" s="79"/>
      <c r="Q664" s="79"/>
      <c r="R664" s="79"/>
      <c r="S664" s="79"/>
      <c r="T664" s="79"/>
      <c r="U664" s="100">
        <v>0</v>
      </c>
      <c r="V664" s="100">
        <v>0</v>
      </c>
      <c r="W664" s="100">
        <v>0</v>
      </c>
      <c r="X664" s="271">
        <f t="shared" ref="X664:AB675" si="96">W664</f>
        <v>0</v>
      </c>
      <c r="Y664" s="271">
        <f t="shared" si="96"/>
        <v>0</v>
      </c>
      <c r="Z664" s="271">
        <f t="shared" si="96"/>
        <v>0</v>
      </c>
      <c r="AA664" s="271">
        <f t="shared" si="96"/>
        <v>0</v>
      </c>
      <c r="AB664" s="271">
        <f t="shared" si="96"/>
        <v>0</v>
      </c>
      <c r="AC664" s="79"/>
      <c r="AD664" s="100" t="s">
        <v>1549</v>
      </c>
      <c r="AE664" s="79"/>
      <c r="AF664" s="100">
        <v>1</v>
      </c>
      <c r="AG664" s="100">
        <v>1</v>
      </c>
      <c r="AH664" s="76"/>
      <c r="AI664" s="60"/>
      <c r="AJ664" s="48"/>
      <c r="AK664" s="48"/>
      <c r="AL664" s="48"/>
    </row>
    <row r="665" spans="1:38" outlineLevel="2" x14ac:dyDescent="0.25">
      <c r="A665" s="48"/>
      <c r="B665" s="57"/>
      <c r="C665" s="50">
        <f t="shared" si="95"/>
        <v>3</v>
      </c>
      <c r="D665" s="76"/>
      <c r="E665" s="73"/>
      <c r="F665" s="73" t="s">
        <v>1550</v>
      </c>
      <c r="G665" s="76"/>
      <c r="H665" s="79" t="s">
        <v>1551</v>
      </c>
      <c r="I665" s="99" t="s">
        <v>776</v>
      </c>
      <c r="J665" s="99" t="s">
        <v>1239</v>
      </c>
      <c r="K665" s="79"/>
      <c r="L665" s="79"/>
      <c r="M665" s="79"/>
      <c r="N665" s="79"/>
      <c r="O665" s="79"/>
      <c r="P665" s="79"/>
      <c r="Q665" s="79"/>
      <c r="R665" s="79"/>
      <c r="S665" s="79"/>
      <c r="T665" s="79"/>
      <c r="U665" s="100">
        <v>-0.26400000000000001</v>
      </c>
      <c r="V665" s="100">
        <v>-0.26400000000000001</v>
      </c>
      <c r="W665" s="100">
        <v>-0.26400000000000001</v>
      </c>
      <c r="X665" s="271">
        <f t="shared" si="96"/>
        <v>-0.26400000000000001</v>
      </c>
      <c r="Y665" s="271">
        <f t="shared" si="96"/>
        <v>-0.26400000000000001</v>
      </c>
      <c r="Z665" s="271">
        <f t="shared" si="96"/>
        <v>-0.26400000000000001</v>
      </c>
      <c r="AA665" s="271">
        <f t="shared" si="96"/>
        <v>-0.26400000000000001</v>
      </c>
      <c r="AB665" s="271">
        <f t="shared" si="96"/>
        <v>-0.26400000000000001</v>
      </c>
      <c r="AC665" s="79"/>
      <c r="AD665" s="100" t="s">
        <v>1552</v>
      </c>
      <c r="AE665" s="79"/>
      <c r="AF665" s="100">
        <v>1</v>
      </c>
      <c r="AG665" s="100">
        <v>1</v>
      </c>
      <c r="AH665" s="76"/>
      <c r="AI665" s="60"/>
      <c r="AJ665" s="48"/>
      <c r="AK665" s="48"/>
      <c r="AL665" s="48"/>
    </row>
    <row r="666" spans="1:38" outlineLevel="2" x14ac:dyDescent="0.25">
      <c r="A666" s="48"/>
      <c r="B666" s="57"/>
      <c r="C666" s="50">
        <f t="shared" si="95"/>
        <v>3</v>
      </c>
      <c r="D666" s="76"/>
      <c r="E666" s="73"/>
      <c r="F666" s="73" t="s">
        <v>1553</v>
      </c>
      <c r="G666" s="76"/>
      <c r="H666" s="79" t="s">
        <v>1554</v>
      </c>
      <c r="I666" s="99" t="s">
        <v>776</v>
      </c>
      <c r="J666" s="99" t="s">
        <v>1239</v>
      </c>
      <c r="K666" s="79"/>
      <c r="L666" s="79"/>
      <c r="M666" s="79"/>
      <c r="N666" s="79"/>
      <c r="O666" s="79"/>
      <c r="P666" s="79"/>
      <c r="Q666" s="79"/>
      <c r="R666" s="79"/>
      <c r="S666" s="79"/>
      <c r="T666" s="79"/>
      <c r="U666" s="100">
        <v>-0.4</v>
      </c>
      <c r="V666" s="100">
        <v>-0.4</v>
      </c>
      <c r="W666" s="100">
        <v>-0.4</v>
      </c>
      <c r="X666" s="271">
        <f t="shared" si="96"/>
        <v>-0.4</v>
      </c>
      <c r="Y666" s="271">
        <f t="shared" si="96"/>
        <v>-0.4</v>
      </c>
      <c r="Z666" s="271">
        <f t="shared" si="96"/>
        <v>-0.4</v>
      </c>
      <c r="AA666" s="271">
        <f t="shared" si="96"/>
        <v>-0.4</v>
      </c>
      <c r="AB666" s="271">
        <f t="shared" si="96"/>
        <v>-0.4</v>
      </c>
      <c r="AC666" s="79"/>
      <c r="AD666" s="281" t="s">
        <v>1555</v>
      </c>
      <c r="AE666" s="79"/>
      <c r="AF666" s="100">
        <v>1</v>
      </c>
      <c r="AG666" s="100">
        <v>1</v>
      </c>
      <c r="AH666" s="76"/>
      <c r="AI666" s="60"/>
      <c r="AJ666" s="48"/>
      <c r="AK666" s="48"/>
      <c r="AL666" s="48"/>
    </row>
    <row r="667" spans="1:38" outlineLevel="2" x14ac:dyDescent="0.25">
      <c r="A667" s="48"/>
      <c r="B667" s="57"/>
      <c r="C667" s="50">
        <f t="shared" si="95"/>
        <v>3</v>
      </c>
      <c r="D667" s="76"/>
      <c r="E667" s="73"/>
      <c r="F667" s="73" t="s">
        <v>1556</v>
      </c>
      <c r="G667" s="76"/>
      <c r="H667" s="79" t="s">
        <v>1557</v>
      </c>
      <c r="I667" s="99" t="s">
        <v>776</v>
      </c>
      <c r="J667" s="99" t="s">
        <v>1239</v>
      </c>
      <c r="K667" s="79"/>
      <c r="L667" s="79"/>
      <c r="M667" s="79"/>
      <c r="N667" s="79"/>
      <c r="O667" s="79"/>
      <c r="P667" s="79"/>
      <c r="Q667" s="79"/>
      <c r="R667" s="79"/>
      <c r="S667" s="79"/>
      <c r="T667" s="79"/>
      <c r="U667" s="100">
        <v>-0.17799999999999999</v>
      </c>
      <c r="V667" s="100">
        <v>-0.17799999999999999</v>
      </c>
      <c r="W667" s="100">
        <v>-0.17799999999999999</v>
      </c>
      <c r="X667" s="271">
        <f t="shared" si="96"/>
        <v>-0.17799999999999999</v>
      </c>
      <c r="Y667" s="271">
        <f t="shared" si="96"/>
        <v>-0.17799999999999999</v>
      </c>
      <c r="Z667" s="271">
        <f t="shared" si="96"/>
        <v>-0.17799999999999999</v>
      </c>
      <c r="AA667" s="271">
        <f t="shared" si="96"/>
        <v>-0.17799999999999999</v>
      </c>
      <c r="AB667" s="271">
        <f t="shared" si="96"/>
        <v>-0.17799999999999999</v>
      </c>
      <c r="AC667" s="79"/>
      <c r="AD667" s="100" t="s">
        <v>1558</v>
      </c>
      <c r="AE667" s="79"/>
      <c r="AF667" s="100">
        <v>1</v>
      </c>
      <c r="AG667" s="100">
        <v>1</v>
      </c>
      <c r="AH667" s="76"/>
      <c r="AI667" s="60"/>
      <c r="AJ667" s="48"/>
      <c r="AK667" s="48"/>
      <c r="AL667" s="48"/>
    </row>
    <row r="668" spans="1:38" outlineLevel="2" x14ac:dyDescent="0.25">
      <c r="A668" s="48">
        <v>4</v>
      </c>
      <c r="B668" s="57"/>
      <c r="C668" s="50">
        <f t="shared" si="95"/>
        <v>3</v>
      </c>
      <c r="D668" s="76"/>
      <c r="E668" s="73"/>
      <c r="F668" s="73" t="s">
        <v>1559</v>
      </c>
      <c r="G668" s="76"/>
      <c r="H668" s="79" t="s">
        <v>1560</v>
      </c>
      <c r="I668" s="99" t="s">
        <v>776</v>
      </c>
      <c r="J668" s="99" t="s">
        <v>1239</v>
      </c>
      <c r="K668" s="79"/>
      <c r="L668" s="79"/>
      <c r="M668" s="79"/>
      <c r="N668" s="79"/>
      <c r="O668" s="79"/>
      <c r="P668" s="79"/>
      <c r="Q668" s="79"/>
      <c r="R668" s="79"/>
      <c r="S668" s="79"/>
      <c r="T668" s="79"/>
      <c r="U668" s="100">
        <v>-0.26400000000000001</v>
      </c>
      <c r="V668" s="100">
        <v>-0.26400000000000001</v>
      </c>
      <c r="W668" s="100">
        <v>-0.26400000000000001</v>
      </c>
      <c r="X668" s="271">
        <f t="shared" si="96"/>
        <v>-0.26400000000000001</v>
      </c>
      <c r="Y668" s="271">
        <f t="shared" si="96"/>
        <v>-0.26400000000000001</v>
      </c>
      <c r="Z668" s="271">
        <f t="shared" si="96"/>
        <v>-0.26400000000000001</v>
      </c>
      <c r="AA668" s="271">
        <f t="shared" si="96"/>
        <v>-0.26400000000000001</v>
      </c>
      <c r="AB668" s="271">
        <f t="shared" si="96"/>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95"/>
        <v>3</v>
      </c>
      <c r="D669" s="76"/>
      <c r="E669" s="73"/>
      <c r="F669" s="73" t="s">
        <v>1561</v>
      </c>
      <c r="G669" s="76"/>
      <c r="H669" s="79" t="s">
        <v>1562</v>
      </c>
      <c r="I669" s="99" t="s">
        <v>776</v>
      </c>
      <c r="J669" s="99" t="s">
        <v>1239</v>
      </c>
      <c r="K669" s="79"/>
      <c r="L669" s="79"/>
      <c r="M669" s="79"/>
      <c r="N669" s="79"/>
      <c r="O669" s="79"/>
      <c r="P669" s="79"/>
      <c r="Q669" s="79"/>
      <c r="R669" s="79"/>
      <c r="S669" s="79"/>
      <c r="T669" s="79"/>
      <c r="U669" s="100">
        <v>-0.17799999999999999</v>
      </c>
      <c r="V669" s="100">
        <v>-0.17799999999999999</v>
      </c>
      <c r="W669" s="100">
        <v>-0.17799999999999999</v>
      </c>
      <c r="X669" s="271">
        <f t="shared" si="96"/>
        <v>-0.17799999999999999</v>
      </c>
      <c r="Y669" s="271">
        <f t="shared" si="96"/>
        <v>-0.17799999999999999</v>
      </c>
      <c r="Z669" s="271">
        <f t="shared" si="96"/>
        <v>-0.17799999999999999</v>
      </c>
      <c r="AA669" s="271">
        <f t="shared" si="96"/>
        <v>-0.17799999999999999</v>
      </c>
      <c r="AB669" s="271">
        <f t="shared" si="96"/>
        <v>-0.17799999999999999</v>
      </c>
      <c r="AC669" s="79"/>
      <c r="AD669" s="100"/>
      <c r="AE669" s="79"/>
      <c r="AF669" s="100">
        <v>1</v>
      </c>
      <c r="AG669" s="100">
        <v>1</v>
      </c>
      <c r="AH669" s="76"/>
      <c r="AI669" s="60"/>
      <c r="AJ669" s="48"/>
      <c r="AK669" s="48"/>
      <c r="AL669" s="48"/>
    </row>
    <row r="670" spans="1:38" outlineLevel="2" x14ac:dyDescent="0.25">
      <c r="A670" s="48"/>
      <c r="B670" s="57"/>
      <c r="C670" s="50">
        <f t="shared" si="95"/>
        <v>3</v>
      </c>
      <c r="D670" s="76"/>
      <c r="E670" s="73"/>
      <c r="F670" s="73" t="s">
        <v>1563</v>
      </c>
      <c r="G670" s="76"/>
      <c r="H670" s="79" t="s">
        <v>1564</v>
      </c>
      <c r="I670" s="99" t="s">
        <v>1565</v>
      </c>
      <c r="J670" s="99" t="s">
        <v>1239</v>
      </c>
      <c r="K670" s="79"/>
      <c r="L670" s="79"/>
      <c r="M670" s="79"/>
      <c r="N670" s="79"/>
      <c r="O670" s="79"/>
      <c r="P670" s="79"/>
      <c r="Q670" s="79"/>
      <c r="R670" s="79"/>
      <c r="S670" s="79"/>
      <c r="T670" s="79"/>
      <c r="U670" s="100">
        <v>0</v>
      </c>
      <c r="V670" s="100">
        <v>0</v>
      </c>
      <c r="W670" s="100">
        <v>0</v>
      </c>
      <c r="X670" s="271">
        <f t="shared" si="96"/>
        <v>0</v>
      </c>
      <c r="Y670" s="271">
        <f t="shared" si="96"/>
        <v>0</v>
      </c>
      <c r="Z670" s="271">
        <f t="shared" si="96"/>
        <v>0</v>
      </c>
      <c r="AA670" s="271">
        <f t="shared" si="96"/>
        <v>0</v>
      </c>
      <c r="AB670" s="271">
        <f t="shared" si="96"/>
        <v>0</v>
      </c>
      <c r="AC670" s="79"/>
      <c r="AD670" s="100" t="s">
        <v>1549</v>
      </c>
      <c r="AE670" s="79"/>
      <c r="AF670" s="100">
        <v>1</v>
      </c>
      <c r="AG670" s="100">
        <v>1</v>
      </c>
      <c r="AH670" s="76"/>
      <c r="AI670" s="60"/>
      <c r="AJ670" s="48"/>
      <c r="AK670" s="48"/>
      <c r="AL670" s="48"/>
    </row>
    <row r="671" spans="1:38" outlineLevel="2" x14ac:dyDescent="0.25">
      <c r="A671" s="48"/>
      <c r="B671" s="57"/>
      <c r="C671" s="50">
        <f t="shared" si="95"/>
        <v>3</v>
      </c>
      <c r="D671" s="76"/>
      <c r="E671" s="73"/>
      <c r="F671" s="73" t="s">
        <v>1566</v>
      </c>
      <c r="G671" s="76"/>
      <c r="H671" s="79" t="s">
        <v>1567</v>
      </c>
      <c r="I671" s="99" t="s">
        <v>1565</v>
      </c>
      <c r="J671" s="99" t="s">
        <v>1239</v>
      </c>
      <c r="K671" s="79"/>
      <c r="L671" s="79"/>
      <c r="M671" s="79"/>
      <c r="N671" s="79"/>
      <c r="O671" s="79"/>
      <c r="P671" s="79"/>
      <c r="Q671" s="79"/>
      <c r="R671" s="79"/>
      <c r="S671" s="79"/>
      <c r="T671" s="79"/>
      <c r="U671" s="100">
        <v>0.43</v>
      </c>
      <c r="V671" s="100">
        <v>0.43</v>
      </c>
      <c r="W671" s="100">
        <v>0.43</v>
      </c>
      <c r="X671" s="271">
        <f t="shared" si="96"/>
        <v>0.43</v>
      </c>
      <c r="Y671" s="271">
        <f t="shared" si="96"/>
        <v>0.43</v>
      </c>
      <c r="Z671" s="271">
        <f t="shared" si="96"/>
        <v>0.43</v>
      </c>
      <c r="AA671" s="271">
        <f t="shared" si="96"/>
        <v>0.43</v>
      </c>
      <c r="AB671" s="271">
        <f t="shared" si="96"/>
        <v>0.43</v>
      </c>
      <c r="AC671" s="79"/>
      <c r="AD671" s="100" t="s">
        <v>1552</v>
      </c>
      <c r="AE671" s="79"/>
      <c r="AF671" s="100">
        <v>1</v>
      </c>
      <c r="AG671" s="100">
        <v>1</v>
      </c>
      <c r="AH671" s="76"/>
      <c r="AI671" s="60"/>
      <c r="AJ671" s="48"/>
      <c r="AK671" s="48"/>
      <c r="AL671" s="48"/>
    </row>
    <row r="672" spans="1:38" outlineLevel="2" x14ac:dyDescent="0.25">
      <c r="A672" s="48"/>
      <c r="B672" s="57"/>
      <c r="C672" s="50">
        <f t="shared" si="95"/>
        <v>3</v>
      </c>
      <c r="D672" s="76"/>
      <c r="E672" s="73"/>
      <c r="F672" s="73" t="s">
        <v>1568</v>
      </c>
      <c r="G672" s="76"/>
      <c r="H672" s="79" t="s">
        <v>1569</v>
      </c>
      <c r="I672" s="99" t="s">
        <v>1565</v>
      </c>
      <c r="J672" s="99" t="s">
        <v>1239</v>
      </c>
      <c r="K672" s="79"/>
      <c r="L672" s="79"/>
      <c r="M672" s="79"/>
      <c r="N672" s="79"/>
      <c r="O672" s="79"/>
      <c r="P672" s="79"/>
      <c r="Q672" s="79"/>
      <c r="R672" s="79"/>
      <c r="S672" s="79"/>
      <c r="T672" s="79"/>
      <c r="U672" s="100">
        <v>0.8</v>
      </c>
      <c r="V672" s="100">
        <v>0.8</v>
      </c>
      <c r="W672" s="100">
        <v>0.8</v>
      </c>
      <c r="X672" s="271">
        <f t="shared" si="96"/>
        <v>0.8</v>
      </c>
      <c r="Y672" s="271">
        <f t="shared" si="96"/>
        <v>0.8</v>
      </c>
      <c r="Z672" s="271">
        <f t="shared" si="96"/>
        <v>0.8</v>
      </c>
      <c r="AA672" s="271">
        <f t="shared" si="96"/>
        <v>0.8</v>
      </c>
      <c r="AB672" s="271">
        <f t="shared" si="96"/>
        <v>0.8</v>
      </c>
      <c r="AC672" s="79"/>
      <c r="AD672" s="281" t="s">
        <v>1555</v>
      </c>
      <c r="AE672" s="79"/>
      <c r="AF672" s="100">
        <v>1</v>
      </c>
      <c r="AG672" s="100">
        <v>1</v>
      </c>
      <c r="AH672" s="76"/>
      <c r="AI672" s="60"/>
      <c r="AJ672" s="48"/>
      <c r="AK672" s="48"/>
      <c r="AL672" s="48"/>
    </row>
    <row r="673" spans="1:38" outlineLevel="2" x14ac:dyDescent="0.25">
      <c r="A673" s="48"/>
      <c r="B673" s="57"/>
      <c r="C673" s="50">
        <f t="shared" si="95"/>
        <v>3</v>
      </c>
      <c r="D673" s="76"/>
      <c r="E673" s="73"/>
      <c r="F673" s="73" t="s">
        <v>1570</v>
      </c>
      <c r="G673" s="76"/>
      <c r="H673" s="79" t="s">
        <v>1571</v>
      </c>
      <c r="I673" s="99" t="s">
        <v>1565</v>
      </c>
      <c r="J673" s="99" t="s">
        <v>1239</v>
      </c>
      <c r="K673" s="79"/>
      <c r="L673" s="79"/>
      <c r="M673" s="79"/>
      <c r="N673" s="79"/>
      <c r="O673" s="79"/>
      <c r="P673" s="79"/>
      <c r="Q673" s="79"/>
      <c r="R673" s="79"/>
      <c r="S673" s="79"/>
      <c r="T673" s="79"/>
      <c r="U673" s="100">
        <v>8.9999999999999993E-3</v>
      </c>
      <c r="V673" s="100">
        <v>8.9999999999999993E-3</v>
      </c>
      <c r="W673" s="100">
        <v>8.9999999999999993E-3</v>
      </c>
      <c r="X673" s="271">
        <f t="shared" si="96"/>
        <v>8.9999999999999993E-3</v>
      </c>
      <c r="Y673" s="271">
        <f t="shared" si="96"/>
        <v>8.9999999999999993E-3</v>
      </c>
      <c r="Z673" s="271">
        <f t="shared" si="96"/>
        <v>8.9999999999999993E-3</v>
      </c>
      <c r="AA673" s="271">
        <f t="shared" si="96"/>
        <v>8.9999999999999993E-3</v>
      </c>
      <c r="AB673" s="271">
        <f t="shared" si="96"/>
        <v>8.9999999999999993E-3</v>
      </c>
      <c r="AC673" s="79"/>
      <c r="AD673" s="100" t="s">
        <v>1572</v>
      </c>
      <c r="AE673" s="79"/>
      <c r="AF673" s="100">
        <v>1</v>
      </c>
      <c r="AG673" s="100">
        <v>1</v>
      </c>
      <c r="AH673" s="76"/>
      <c r="AI673" s="60"/>
      <c r="AJ673" s="48"/>
      <c r="AK673" s="48"/>
      <c r="AL673" s="48"/>
    </row>
    <row r="674" spans="1:38" outlineLevel="2" x14ac:dyDescent="0.25">
      <c r="A674" s="48">
        <v>4</v>
      </c>
      <c r="B674" s="57"/>
      <c r="C674" s="50">
        <f t="shared" si="95"/>
        <v>3</v>
      </c>
      <c r="D674" s="76"/>
      <c r="E674" s="73"/>
      <c r="F674" s="73" t="s">
        <v>1573</v>
      </c>
      <c r="G674" s="76"/>
      <c r="H674" s="79" t="s">
        <v>1574</v>
      </c>
      <c r="I674" s="99" t="s">
        <v>1565</v>
      </c>
      <c r="J674" s="99" t="s">
        <v>1239</v>
      </c>
      <c r="K674" s="79"/>
      <c r="L674" s="79"/>
      <c r="M674" s="79"/>
      <c r="N674" s="79"/>
      <c r="O674" s="79"/>
      <c r="P674" s="79"/>
      <c r="Q674" s="79"/>
      <c r="R674" s="79"/>
      <c r="S674" s="79"/>
      <c r="T674" s="79"/>
      <c r="U674" s="100">
        <v>0.48199999999999998</v>
      </c>
      <c r="V674" s="100">
        <v>0.48199999999999998</v>
      </c>
      <c r="W674" s="100">
        <v>0.48199999999999998</v>
      </c>
      <c r="X674" s="271">
        <f t="shared" si="96"/>
        <v>0.48199999999999998</v>
      </c>
      <c r="Y674" s="271">
        <f t="shared" si="96"/>
        <v>0.48199999999999998</v>
      </c>
      <c r="Z674" s="271">
        <f t="shared" si="96"/>
        <v>0.48199999999999998</v>
      </c>
      <c r="AA674" s="271">
        <f t="shared" si="96"/>
        <v>0.48199999999999998</v>
      </c>
      <c r="AB674" s="271">
        <f t="shared" si="96"/>
        <v>0.48199999999999998</v>
      </c>
      <c r="AC674" s="79"/>
      <c r="AD674" s="100"/>
      <c r="AE674" s="79"/>
      <c r="AF674" s="100">
        <v>1</v>
      </c>
      <c r="AG674" s="100">
        <v>1</v>
      </c>
      <c r="AH674" s="76"/>
      <c r="AI674" s="60"/>
      <c r="AJ674" s="48"/>
      <c r="AK674" s="48"/>
      <c r="AL674" s="48"/>
    </row>
    <row r="675" spans="1:38" outlineLevel="2" x14ac:dyDescent="0.25">
      <c r="A675" s="48">
        <f>A674</f>
        <v>4</v>
      </c>
      <c r="B675" s="57"/>
      <c r="C675" s="50">
        <f t="shared" si="95"/>
        <v>3</v>
      </c>
      <c r="D675" s="76"/>
      <c r="E675" s="73"/>
      <c r="F675" s="73" t="s">
        <v>1575</v>
      </c>
      <c r="G675" s="76"/>
      <c r="H675" s="79" t="s">
        <v>1576</v>
      </c>
      <c r="I675" s="99" t="s">
        <v>1565</v>
      </c>
      <c r="J675" s="99" t="s">
        <v>1239</v>
      </c>
      <c r="K675" s="79"/>
      <c r="L675" s="79"/>
      <c r="M675" s="79"/>
      <c r="N675" s="79"/>
      <c r="O675" s="79"/>
      <c r="P675" s="79"/>
      <c r="Q675" s="79"/>
      <c r="R675" s="79"/>
      <c r="S675" s="79"/>
      <c r="T675" s="79"/>
      <c r="U675" s="100">
        <v>0.128</v>
      </c>
      <c r="V675" s="100">
        <v>0.128</v>
      </c>
      <c r="W675" s="100">
        <v>0.128</v>
      </c>
      <c r="X675" s="271">
        <f t="shared" si="96"/>
        <v>0.128</v>
      </c>
      <c r="Y675" s="271">
        <f t="shared" si="96"/>
        <v>0.128</v>
      </c>
      <c r="Z675" s="271">
        <f t="shared" si="96"/>
        <v>0.128</v>
      </c>
      <c r="AA675" s="271">
        <f t="shared" si="96"/>
        <v>0.128</v>
      </c>
      <c r="AB675" s="271">
        <f t="shared" si="96"/>
        <v>0.128</v>
      </c>
      <c r="AC675" s="79"/>
      <c r="AD675" s="100"/>
      <c r="AE675" s="79"/>
      <c r="AF675" s="100">
        <v>1</v>
      </c>
      <c r="AG675" s="100">
        <v>1</v>
      </c>
      <c r="AH675" s="76"/>
      <c r="AI675" s="60"/>
      <c r="AJ675" s="48"/>
      <c r="AK675" s="48"/>
      <c r="AL675" s="48"/>
    </row>
    <row r="676" spans="1:38" outlineLevel="3" x14ac:dyDescent="0.25">
      <c r="A676" s="48"/>
      <c r="B676" s="57"/>
      <c r="C676" s="50">
        <f t="shared" si="94"/>
        <v>4</v>
      </c>
      <c r="D676" s="76"/>
      <c r="E676" s="73"/>
      <c r="F676" s="73" t="s">
        <v>1577</v>
      </c>
      <c r="G676" s="76"/>
      <c r="H676" s="79" t="s">
        <v>684</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outlineLevel="3" x14ac:dyDescent="0.25">
      <c r="A677" s="48"/>
      <c r="B677" s="57"/>
      <c r="C677" s="50">
        <f t="shared" si="94"/>
        <v>4</v>
      </c>
      <c r="D677" s="76"/>
      <c r="E677" s="73"/>
      <c r="F677" s="73" t="s">
        <v>1578</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outlineLevel="3" x14ac:dyDescent="0.25">
      <c r="A678" s="48"/>
      <c r="B678" s="57"/>
      <c r="C678" s="50">
        <f t="shared" si="94"/>
        <v>4</v>
      </c>
      <c r="D678" s="76"/>
      <c r="E678" s="73"/>
      <c r="F678" s="73" t="s">
        <v>1579</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outlineLevel="3" x14ac:dyDescent="0.25">
      <c r="A679" s="48"/>
      <c r="B679" s="57"/>
      <c r="C679" s="50">
        <f t="shared" si="94"/>
        <v>4</v>
      </c>
      <c r="D679" s="76"/>
      <c r="E679" s="73"/>
      <c r="F679" s="73" t="s">
        <v>1580</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outlineLevel="3" x14ac:dyDescent="0.25">
      <c r="A680" s="48">
        <v>4</v>
      </c>
      <c r="B680" s="57"/>
      <c r="C680" s="50">
        <f t="shared" si="94"/>
        <v>4</v>
      </c>
      <c r="D680" s="76"/>
      <c r="E680" s="73"/>
      <c r="F680" s="73" t="s">
        <v>1581</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outlineLevel="3" x14ac:dyDescent="0.25">
      <c r="A681" s="48">
        <f>A680</f>
        <v>4</v>
      </c>
      <c r="B681" s="57"/>
      <c r="C681" s="50">
        <f t="shared" si="94"/>
        <v>4</v>
      </c>
      <c r="D681" s="76"/>
      <c r="E681" s="73"/>
      <c r="F681" s="73" t="s">
        <v>1582</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97">INT($C$29)+2</f>
        <v>3</v>
      </c>
      <c r="D682" s="76"/>
      <c r="E682" s="73"/>
      <c r="F682" s="73" t="s">
        <v>1583</v>
      </c>
      <c r="G682" s="76"/>
      <c r="H682" s="79" t="s">
        <v>1584</v>
      </c>
      <c r="I682" s="99"/>
      <c r="J682" s="99" t="s">
        <v>1282</v>
      </c>
      <c r="K682" s="79"/>
      <c r="L682" s="79"/>
      <c r="M682" s="79"/>
      <c r="N682" s="79"/>
      <c r="O682" s="79"/>
      <c r="P682" s="79"/>
      <c r="Q682" s="79"/>
      <c r="R682" s="79"/>
      <c r="S682" s="79"/>
      <c r="T682" s="79"/>
      <c r="U682" s="279">
        <f>U$768</f>
        <v>0.1</v>
      </c>
      <c r="V682" s="279">
        <f t="shared" ref="V682:AB682" si="98">V$768</f>
        <v>0.1</v>
      </c>
      <c r="W682" s="279">
        <f t="shared" si="98"/>
        <v>0.1</v>
      </c>
      <c r="X682" s="279">
        <f t="shared" si="98"/>
        <v>0.1</v>
      </c>
      <c r="Y682" s="279">
        <f t="shared" si="98"/>
        <v>0.1</v>
      </c>
      <c r="Z682" s="279">
        <f t="shared" si="98"/>
        <v>0.1</v>
      </c>
      <c r="AA682" s="279">
        <f t="shared" si="98"/>
        <v>0.1</v>
      </c>
      <c r="AB682" s="279">
        <f t="shared" si="98"/>
        <v>0.1</v>
      </c>
      <c r="AC682" s="79"/>
      <c r="AD682" s="79" t="s">
        <v>1518</v>
      </c>
      <c r="AE682" s="79"/>
      <c r="AF682" s="279">
        <f>AF$768</f>
        <v>1</v>
      </c>
      <c r="AG682" s="279">
        <f>AG$768</f>
        <v>1</v>
      </c>
      <c r="AH682" s="76"/>
      <c r="AI682" s="60"/>
      <c r="AJ682" s="48"/>
      <c r="AK682" s="48"/>
      <c r="AL682" s="48"/>
    </row>
    <row r="683" spans="1:38" outlineLevel="2" x14ac:dyDescent="0.25">
      <c r="A683" s="48"/>
      <c r="B683" s="57"/>
      <c r="C683" s="50">
        <f t="shared" si="97"/>
        <v>3</v>
      </c>
      <c r="D683" s="76"/>
      <c r="E683" s="73"/>
      <c r="F683" s="73" t="s">
        <v>1585</v>
      </c>
      <c r="G683" s="76"/>
      <c r="H683" s="79" t="s">
        <v>1586</v>
      </c>
      <c r="I683" s="99"/>
      <c r="J683" s="99" t="s">
        <v>1282</v>
      </c>
      <c r="K683" s="79"/>
      <c r="L683" s="79"/>
      <c r="M683" s="79"/>
      <c r="N683" s="79"/>
      <c r="O683" s="79"/>
      <c r="P683" s="79"/>
      <c r="Q683" s="79"/>
      <c r="R683" s="79"/>
      <c r="S683" s="79"/>
      <c r="T683" s="79"/>
      <c r="U683" s="279">
        <f>U$769</f>
        <v>8.5000000000000006E-2</v>
      </c>
      <c r="V683" s="279">
        <f t="shared" ref="V683:AB683" si="99">V$769</f>
        <v>8.5000000000000006E-2</v>
      </c>
      <c r="W683" s="279">
        <f t="shared" si="99"/>
        <v>8.5000000000000006E-2</v>
      </c>
      <c r="X683" s="279">
        <f t="shared" si="99"/>
        <v>8.5000000000000006E-2</v>
      </c>
      <c r="Y683" s="279">
        <f t="shared" si="99"/>
        <v>8.5000000000000006E-2</v>
      </c>
      <c r="Z683" s="279">
        <f t="shared" si="99"/>
        <v>8.5000000000000006E-2</v>
      </c>
      <c r="AA683" s="279">
        <f t="shared" si="99"/>
        <v>8.5000000000000006E-2</v>
      </c>
      <c r="AB683" s="279">
        <f t="shared" si="99"/>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97"/>
        <v>3</v>
      </c>
      <c r="D684" s="76"/>
      <c r="E684" s="73"/>
      <c r="F684" s="73" t="s">
        <v>1587</v>
      </c>
      <c r="G684" s="76"/>
      <c r="H684" s="79" t="s">
        <v>1588</v>
      </c>
      <c r="I684" s="99"/>
      <c r="J684" s="99" t="s">
        <v>1282</v>
      </c>
      <c r="K684" s="79"/>
      <c r="L684" s="79"/>
      <c r="M684" s="79"/>
      <c r="N684" s="79"/>
      <c r="O684" s="79"/>
      <c r="P684" s="79"/>
      <c r="Q684" s="79"/>
      <c r="R684" s="79"/>
      <c r="S684" s="79"/>
      <c r="T684" s="79"/>
      <c r="U684" s="279">
        <f>U$770</f>
        <v>7.0000000000000007E-2</v>
      </c>
      <c r="V684" s="279">
        <f t="shared" ref="V684:AB684" si="100">V$770</f>
        <v>7.0000000000000007E-2</v>
      </c>
      <c r="W684" s="279">
        <f t="shared" si="100"/>
        <v>7.0000000000000007E-2</v>
      </c>
      <c r="X684" s="279">
        <f t="shared" si="100"/>
        <v>7.0000000000000007E-2</v>
      </c>
      <c r="Y684" s="279">
        <f t="shared" si="100"/>
        <v>7.0000000000000007E-2</v>
      </c>
      <c r="Z684" s="279">
        <f t="shared" si="100"/>
        <v>7.0000000000000007E-2</v>
      </c>
      <c r="AA684" s="279">
        <f t="shared" si="100"/>
        <v>7.0000000000000007E-2</v>
      </c>
      <c r="AB684" s="279">
        <f t="shared" si="100"/>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97"/>
        <v>3</v>
      </c>
      <c r="D685" s="76"/>
      <c r="E685" s="73"/>
      <c r="F685" s="73" t="s">
        <v>1589</v>
      </c>
      <c r="G685" s="76"/>
      <c r="H685" s="79" t="s">
        <v>1590</v>
      </c>
      <c r="I685" s="99"/>
      <c r="J685" s="99" t="s">
        <v>1282</v>
      </c>
      <c r="K685" s="79"/>
      <c r="L685" s="79"/>
      <c r="M685" s="79"/>
      <c r="N685" s="79"/>
      <c r="O685" s="79"/>
      <c r="P685" s="79"/>
      <c r="Q685" s="79"/>
      <c r="R685" s="79"/>
      <c r="S685" s="79"/>
      <c r="T685" s="79"/>
      <c r="U685" s="279">
        <f>U$769</f>
        <v>8.5000000000000006E-2</v>
      </c>
      <c r="V685" s="279">
        <f t="shared" ref="V685:AB685" si="101">V$769</f>
        <v>8.5000000000000006E-2</v>
      </c>
      <c r="W685" s="279">
        <f t="shared" si="101"/>
        <v>8.5000000000000006E-2</v>
      </c>
      <c r="X685" s="279">
        <f t="shared" si="101"/>
        <v>8.5000000000000006E-2</v>
      </c>
      <c r="Y685" s="279">
        <f t="shared" si="101"/>
        <v>8.5000000000000006E-2</v>
      </c>
      <c r="Z685" s="279">
        <f t="shared" si="101"/>
        <v>8.5000000000000006E-2</v>
      </c>
      <c r="AA685" s="279">
        <f t="shared" si="101"/>
        <v>8.5000000000000006E-2</v>
      </c>
      <c r="AB685" s="279">
        <f t="shared" si="101"/>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97"/>
        <v>3</v>
      </c>
      <c r="D686" s="76"/>
      <c r="E686" s="73"/>
      <c r="F686" s="73" t="s">
        <v>1591</v>
      </c>
      <c r="G686" s="76"/>
      <c r="H686" s="79" t="s">
        <v>1592</v>
      </c>
      <c r="I686" s="99"/>
      <c r="J686" s="99" t="s">
        <v>1282</v>
      </c>
      <c r="K686" s="79"/>
      <c r="L686" s="79"/>
      <c r="M686" s="79"/>
      <c r="N686" s="79"/>
      <c r="O686" s="79"/>
      <c r="P686" s="79"/>
      <c r="Q686" s="79"/>
      <c r="R686" s="79"/>
      <c r="S686" s="79"/>
      <c r="T686" s="79"/>
      <c r="U686" s="279">
        <f>U$770</f>
        <v>7.0000000000000007E-2</v>
      </c>
      <c r="V686" s="279">
        <f t="shared" ref="V686:AB687" si="102">V$770</f>
        <v>7.0000000000000007E-2</v>
      </c>
      <c r="W686" s="279">
        <f t="shared" si="102"/>
        <v>7.0000000000000007E-2</v>
      </c>
      <c r="X686" s="279">
        <f t="shared" si="102"/>
        <v>7.0000000000000007E-2</v>
      </c>
      <c r="Y686" s="279">
        <f t="shared" si="102"/>
        <v>7.0000000000000007E-2</v>
      </c>
      <c r="Z686" s="279">
        <f t="shared" si="102"/>
        <v>7.0000000000000007E-2</v>
      </c>
      <c r="AA686" s="279">
        <f t="shared" si="102"/>
        <v>7.0000000000000007E-2</v>
      </c>
      <c r="AB686" s="279">
        <f t="shared" si="102"/>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97"/>
        <v>3</v>
      </c>
      <c r="D687" s="76"/>
      <c r="E687" s="73"/>
      <c r="F687" s="73" t="s">
        <v>1593</v>
      </c>
      <c r="G687" s="76"/>
      <c r="H687" s="79" t="s">
        <v>1594</v>
      </c>
      <c r="I687" s="99"/>
      <c r="J687" s="99" t="s">
        <v>1282</v>
      </c>
      <c r="K687" s="79"/>
      <c r="L687" s="79"/>
      <c r="M687" s="79"/>
      <c r="N687" s="79"/>
      <c r="O687" s="79"/>
      <c r="P687" s="79"/>
      <c r="Q687" s="79"/>
      <c r="R687" s="79"/>
      <c r="S687" s="79"/>
      <c r="T687" s="79"/>
      <c r="U687" s="279">
        <f>U$770</f>
        <v>7.0000000000000007E-2</v>
      </c>
      <c r="V687" s="279">
        <f t="shared" si="102"/>
        <v>7.0000000000000007E-2</v>
      </c>
      <c r="W687" s="279">
        <f t="shared" si="102"/>
        <v>7.0000000000000007E-2</v>
      </c>
      <c r="X687" s="279">
        <f t="shared" si="102"/>
        <v>7.0000000000000007E-2</v>
      </c>
      <c r="Y687" s="279">
        <f t="shared" si="102"/>
        <v>7.0000000000000007E-2</v>
      </c>
      <c r="Z687" s="279">
        <f t="shared" si="102"/>
        <v>7.0000000000000007E-2</v>
      </c>
      <c r="AA687" s="279">
        <f t="shared" si="102"/>
        <v>7.0000000000000007E-2</v>
      </c>
      <c r="AB687" s="279">
        <f t="shared" si="102"/>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97"/>
        <v>3</v>
      </c>
      <c r="D688" s="76"/>
      <c r="E688" s="73"/>
      <c r="F688" s="73" t="s">
        <v>1595</v>
      </c>
      <c r="G688" s="76"/>
      <c r="H688" s="79" t="s">
        <v>1596</v>
      </c>
      <c r="I688" s="99" t="s">
        <v>776</v>
      </c>
      <c r="J688" s="99" t="s">
        <v>1239</v>
      </c>
      <c r="K688" s="79"/>
      <c r="L688" s="79"/>
      <c r="M688" s="79"/>
      <c r="N688" s="79"/>
      <c r="O688" s="79"/>
      <c r="P688" s="79"/>
      <c r="Q688" s="79"/>
      <c r="R688" s="79"/>
      <c r="S688" s="79"/>
      <c r="T688" s="79"/>
      <c r="U688" s="279">
        <f>U$772</f>
        <v>0</v>
      </c>
      <c r="V688" s="279">
        <f t="shared" ref="V688:AB688" si="103">V$772</f>
        <v>0</v>
      </c>
      <c r="W688" s="279">
        <f t="shared" si="103"/>
        <v>0</v>
      </c>
      <c r="X688" s="279">
        <f t="shared" si="103"/>
        <v>0</v>
      </c>
      <c r="Y688" s="279">
        <f t="shared" si="103"/>
        <v>0</v>
      </c>
      <c r="Z688" s="279">
        <f t="shared" si="103"/>
        <v>0</v>
      </c>
      <c r="AA688" s="279">
        <f t="shared" si="103"/>
        <v>0</v>
      </c>
      <c r="AB688" s="279">
        <f t="shared" si="103"/>
        <v>0</v>
      </c>
      <c r="AC688" s="79"/>
      <c r="AD688" s="79" t="s">
        <v>1518</v>
      </c>
      <c r="AE688" s="79"/>
      <c r="AF688" s="279">
        <f>AF$772</f>
        <v>1</v>
      </c>
      <c r="AG688" s="279">
        <f>AG$772</f>
        <v>1</v>
      </c>
      <c r="AH688" s="76"/>
      <c r="AI688" s="60"/>
      <c r="AJ688" s="48"/>
      <c r="AK688" s="48"/>
      <c r="AL688" s="48"/>
    </row>
    <row r="689" spans="1:38" outlineLevel="2" x14ac:dyDescent="0.25">
      <c r="A689" s="48"/>
      <c r="B689" s="57"/>
      <c r="C689" s="50">
        <f t="shared" si="97"/>
        <v>3</v>
      </c>
      <c r="D689" s="76"/>
      <c r="E689" s="73"/>
      <c r="F689" s="73" t="s">
        <v>1597</v>
      </c>
      <c r="G689" s="76"/>
      <c r="H689" s="79" t="s">
        <v>1598</v>
      </c>
      <c r="I689" s="99" t="s">
        <v>776</v>
      </c>
      <c r="J689" s="99" t="s">
        <v>1239</v>
      </c>
      <c r="K689" s="79"/>
      <c r="L689" s="79"/>
      <c r="M689" s="79"/>
      <c r="N689" s="79"/>
      <c r="O689" s="79"/>
      <c r="P689" s="79"/>
      <c r="Q689" s="79"/>
      <c r="R689" s="79"/>
      <c r="S689" s="79"/>
      <c r="T689" s="79"/>
      <c r="U689" s="279">
        <f>U$773</f>
        <v>-1.03</v>
      </c>
      <c r="V689" s="279">
        <f t="shared" ref="V689:AB689" si="104">V$773</f>
        <v>-1.03</v>
      </c>
      <c r="W689" s="279">
        <f t="shared" si="104"/>
        <v>-1.03</v>
      </c>
      <c r="X689" s="279">
        <f t="shared" si="104"/>
        <v>-1.03</v>
      </c>
      <c r="Y689" s="279">
        <f t="shared" si="104"/>
        <v>-1.08</v>
      </c>
      <c r="Z689" s="279">
        <f t="shared" si="104"/>
        <v>-1.08</v>
      </c>
      <c r="AA689" s="279">
        <f t="shared" si="104"/>
        <v>-1.08</v>
      </c>
      <c r="AB689" s="279">
        <f t="shared" si="104"/>
        <v>-1.08</v>
      </c>
      <c r="AC689" s="79"/>
      <c r="AD689" s="79"/>
      <c r="AE689" s="79"/>
      <c r="AF689" s="279">
        <f>AF$773</f>
        <v>1</v>
      </c>
      <c r="AG689" s="279">
        <f>AG$773</f>
        <v>1</v>
      </c>
      <c r="AH689" s="76"/>
      <c r="AI689" s="60"/>
      <c r="AJ689" s="48"/>
      <c r="AK689" s="48"/>
      <c r="AL689" s="48"/>
    </row>
    <row r="690" spans="1:38" outlineLevel="2" x14ac:dyDescent="0.25">
      <c r="A690" s="48"/>
      <c r="B690" s="57"/>
      <c r="C690" s="50">
        <f t="shared" si="97"/>
        <v>3</v>
      </c>
      <c r="D690" s="76"/>
      <c r="E690" s="73"/>
      <c r="F690" s="73" t="s">
        <v>1599</v>
      </c>
      <c r="G690" s="76"/>
      <c r="H690" s="79" t="s">
        <v>1600</v>
      </c>
      <c r="I690" s="99" t="s">
        <v>776</v>
      </c>
      <c r="J690" s="99" t="s">
        <v>1239</v>
      </c>
      <c r="K690" s="79"/>
      <c r="L690" s="79"/>
      <c r="M690" s="79"/>
      <c r="N690" s="79"/>
      <c r="O690" s="79"/>
      <c r="P690" s="79"/>
      <c r="Q690" s="79"/>
      <c r="R690" s="79"/>
      <c r="S690" s="79"/>
      <c r="T690" s="79"/>
      <c r="U690" s="279">
        <f>U$774</f>
        <v>-2</v>
      </c>
      <c r="V690" s="279">
        <f t="shared" ref="V690:AB690" si="105">V$774</f>
        <v>-2</v>
      </c>
      <c r="W690" s="279">
        <f t="shared" si="105"/>
        <v>-2</v>
      </c>
      <c r="X690" s="279">
        <f t="shared" si="105"/>
        <v>-2</v>
      </c>
      <c r="Y690" s="279">
        <f t="shared" si="105"/>
        <v>-2.0099999999999998</v>
      </c>
      <c r="Z690" s="279">
        <f t="shared" si="105"/>
        <v>-2.0099999999999998</v>
      </c>
      <c r="AA690" s="279">
        <f t="shared" si="105"/>
        <v>-2.0099999999999998</v>
      </c>
      <c r="AB690" s="279">
        <f t="shared" si="105"/>
        <v>-2.0099999999999998</v>
      </c>
      <c r="AC690" s="79"/>
      <c r="AD690" s="79"/>
      <c r="AE690" s="79"/>
      <c r="AF690" s="279">
        <f>AF$774</f>
        <v>1</v>
      </c>
      <c r="AG690" s="279">
        <f>AG$774</f>
        <v>1</v>
      </c>
      <c r="AH690" s="76"/>
      <c r="AI690" s="60"/>
      <c r="AJ690" s="48"/>
      <c r="AK690" s="48"/>
      <c r="AL690" s="48"/>
    </row>
    <row r="691" spans="1:38" outlineLevel="2" x14ac:dyDescent="0.25">
      <c r="A691" s="48"/>
      <c r="B691" s="57"/>
      <c r="C691" s="50">
        <f t="shared" si="97"/>
        <v>3</v>
      </c>
      <c r="D691" s="76"/>
      <c r="E691" s="73"/>
      <c r="F691" s="73" t="s">
        <v>1601</v>
      </c>
      <c r="G691" s="76"/>
      <c r="H691" s="79" t="s">
        <v>1602</v>
      </c>
      <c r="I691" s="99" t="s">
        <v>776</v>
      </c>
      <c r="J691" s="99" t="s">
        <v>1239</v>
      </c>
      <c r="K691" s="79"/>
      <c r="L691" s="79"/>
      <c r="M691" s="79"/>
      <c r="N691" s="79"/>
      <c r="O691" s="79"/>
      <c r="P691" s="79"/>
      <c r="Q691" s="79"/>
      <c r="R691" s="79"/>
      <c r="S691" s="79"/>
      <c r="T691" s="79"/>
      <c r="U691" s="279">
        <f>U$773</f>
        <v>-1.03</v>
      </c>
      <c r="V691" s="279">
        <f t="shared" ref="V691:AB691" si="106">V$773</f>
        <v>-1.03</v>
      </c>
      <c r="W691" s="279">
        <f t="shared" si="106"/>
        <v>-1.03</v>
      </c>
      <c r="X691" s="279">
        <f t="shared" si="106"/>
        <v>-1.03</v>
      </c>
      <c r="Y691" s="279">
        <f t="shared" si="106"/>
        <v>-1.08</v>
      </c>
      <c r="Z691" s="279">
        <f t="shared" si="106"/>
        <v>-1.08</v>
      </c>
      <c r="AA691" s="279">
        <f t="shared" si="106"/>
        <v>-1.08</v>
      </c>
      <c r="AB691" s="279">
        <f t="shared" si="106"/>
        <v>-1.08</v>
      </c>
      <c r="AC691" s="79"/>
      <c r="AD691" s="79"/>
      <c r="AE691" s="79"/>
      <c r="AF691" s="279">
        <f>AF$773</f>
        <v>1</v>
      </c>
      <c r="AG691" s="279">
        <f>AG$773</f>
        <v>1</v>
      </c>
      <c r="AH691" s="76"/>
      <c r="AI691" s="60"/>
      <c r="AJ691" s="48"/>
      <c r="AK691" s="48"/>
      <c r="AL691" s="48"/>
    </row>
    <row r="692" spans="1:38" outlineLevel="2" x14ac:dyDescent="0.25">
      <c r="A692" s="48">
        <v>4</v>
      </c>
      <c r="B692" s="57"/>
      <c r="C692" s="50">
        <f t="shared" si="97"/>
        <v>3</v>
      </c>
      <c r="D692" s="76"/>
      <c r="E692" s="73"/>
      <c r="F692" s="73" t="s">
        <v>1603</v>
      </c>
      <c r="G692" s="76"/>
      <c r="H692" s="79" t="s">
        <v>1604</v>
      </c>
      <c r="I692" s="99" t="s">
        <v>776</v>
      </c>
      <c r="J692" s="99" t="s">
        <v>1239</v>
      </c>
      <c r="K692" s="79"/>
      <c r="L692" s="79"/>
      <c r="M692" s="79"/>
      <c r="N692" s="79"/>
      <c r="O692" s="79"/>
      <c r="P692" s="79"/>
      <c r="Q692" s="79"/>
      <c r="R692" s="79"/>
      <c r="S692" s="79"/>
      <c r="T692" s="79"/>
      <c r="U692" s="279">
        <f>U$774</f>
        <v>-2</v>
      </c>
      <c r="V692" s="279">
        <f t="shared" ref="V692:AB693" si="107">V$774</f>
        <v>-2</v>
      </c>
      <c r="W692" s="279">
        <f t="shared" si="107"/>
        <v>-2</v>
      </c>
      <c r="X692" s="279">
        <f t="shared" si="107"/>
        <v>-2</v>
      </c>
      <c r="Y692" s="279">
        <f t="shared" si="107"/>
        <v>-2.0099999999999998</v>
      </c>
      <c r="Z692" s="279">
        <f t="shared" si="107"/>
        <v>-2.0099999999999998</v>
      </c>
      <c r="AA692" s="279">
        <f t="shared" si="107"/>
        <v>-2.0099999999999998</v>
      </c>
      <c r="AB692" s="279">
        <f t="shared" si="107"/>
        <v>-2.0099999999999998</v>
      </c>
      <c r="AC692" s="79"/>
      <c r="AD692" s="79"/>
      <c r="AE692" s="79"/>
      <c r="AF692" s="279">
        <f>AF$774</f>
        <v>1</v>
      </c>
      <c r="AG692" s="279">
        <f>AG$774</f>
        <v>1</v>
      </c>
      <c r="AH692" s="76"/>
      <c r="AI692" s="60"/>
      <c r="AJ692" s="48"/>
      <c r="AK692" s="48"/>
      <c r="AL692" s="48"/>
    </row>
    <row r="693" spans="1:38" outlineLevel="2" x14ac:dyDescent="0.25">
      <c r="A693" s="48">
        <f>A692</f>
        <v>4</v>
      </c>
      <c r="B693" s="57"/>
      <c r="C693" s="50">
        <f t="shared" si="97"/>
        <v>3</v>
      </c>
      <c r="D693" s="76"/>
      <c r="E693" s="73"/>
      <c r="F693" s="73" t="s">
        <v>1605</v>
      </c>
      <c r="G693" s="76"/>
      <c r="H693" s="79" t="s">
        <v>1606</v>
      </c>
      <c r="I693" s="99" t="s">
        <v>776</v>
      </c>
      <c r="J693" s="99" t="s">
        <v>1239</v>
      </c>
      <c r="K693" s="79"/>
      <c r="L693" s="79"/>
      <c r="M693" s="79"/>
      <c r="N693" s="79"/>
      <c r="O693" s="79"/>
      <c r="P693" s="79"/>
      <c r="Q693" s="79"/>
      <c r="R693" s="79"/>
      <c r="S693" s="79"/>
      <c r="T693" s="79"/>
      <c r="U693" s="279">
        <f>U$774</f>
        <v>-2</v>
      </c>
      <c r="V693" s="279">
        <f t="shared" si="107"/>
        <v>-2</v>
      </c>
      <c r="W693" s="279">
        <f t="shared" si="107"/>
        <v>-2</v>
      </c>
      <c r="X693" s="279">
        <f t="shared" si="107"/>
        <v>-2</v>
      </c>
      <c r="Y693" s="279">
        <f t="shared" si="107"/>
        <v>-2.0099999999999998</v>
      </c>
      <c r="Z693" s="279">
        <f t="shared" si="107"/>
        <v>-2.0099999999999998</v>
      </c>
      <c r="AA693" s="279">
        <f t="shared" si="107"/>
        <v>-2.0099999999999998</v>
      </c>
      <c r="AB693" s="279">
        <f t="shared" si="107"/>
        <v>-2.0099999999999998</v>
      </c>
      <c r="AC693" s="79"/>
      <c r="AD693" s="79"/>
      <c r="AE693" s="79"/>
      <c r="AF693" s="279">
        <f>AF$774</f>
        <v>1</v>
      </c>
      <c r="AG693" s="279">
        <f>AG$774</f>
        <v>1</v>
      </c>
      <c r="AH693" s="76"/>
      <c r="AI693" s="60"/>
      <c r="AJ693" s="48"/>
      <c r="AK693" s="48"/>
      <c r="AL693" s="48"/>
    </row>
    <row r="694" spans="1:38" outlineLevel="2" x14ac:dyDescent="0.25">
      <c r="A694" s="48"/>
      <c r="B694" s="57"/>
      <c r="C694" s="50">
        <f t="shared" si="97"/>
        <v>3</v>
      </c>
      <c r="D694" s="76"/>
      <c r="E694" s="73"/>
      <c r="F694" s="73" t="s">
        <v>1607</v>
      </c>
      <c r="G694" s="76"/>
      <c r="H694" s="79" t="s">
        <v>1608</v>
      </c>
      <c r="I694" s="99" t="s">
        <v>776</v>
      </c>
      <c r="J694" s="99" t="s">
        <v>1239</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1429</v>
      </c>
      <c r="AE694" s="79"/>
      <c r="AF694" s="100">
        <v>1</v>
      </c>
      <c r="AG694" s="100">
        <v>1</v>
      </c>
      <c r="AH694" s="76"/>
      <c r="AI694" s="60"/>
      <c r="AJ694" s="48"/>
      <c r="AK694" s="48"/>
      <c r="AL694" s="48"/>
    </row>
    <row r="695" spans="1:38" outlineLevel="2" x14ac:dyDescent="0.25">
      <c r="A695" s="48"/>
      <c r="B695" s="57"/>
      <c r="C695" s="50">
        <f t="shared" si="97"/>
        <v>3</v>
      </c>
      <c r="D695" s="76"/>
      <c r="E695" s="73"/>
      <c r="F695" s="73" t="s">
        <v>1609</v>
      </c>
      <c r="G695" s="76"/>
      <c r="H695" s="79" t="s">
        <v>1610</v>
      </c>
      <c r="I695" s="99" t="s">
        <v>776</v>
      </c>
      <c r="J695" s="99" t="s">
        <v>1239</v>
      </c>
      <c r="K695" s="79"/>
      <c r="L695" s="79"/>
      <c r="M695" s="79"/>
      <c r="N695" s="79"/>
      <c r="O695" s="79"/>
      <c r="P695" s="79"/>
      <c r="Q695" s="79"/>
      <c r="R695" s="79"/>
      <c r="S695" s="79"/>
      <c r="T695" s="79"/>
      <c r="U695" s="373">
        <v>-4.9400000000000004</v>
      </c>
      <c r="V695" s="375">
        <f t="shared" ref="V695:AB696" si="108">U695</f>
        <v>-4.9400000000000004</v>
      </c>
      <c r="W695" s="375">
        <f t="shared" si="108"/>
        <v>-4.9400000000000004</v>
      </c>
      <c r="X695" s="375">
        <f>Y695</f>
        <v>-6.68</v>
      </c>
      <c r="Y695" s="100">
        <v>-6.68</v>
      </c>
      <c r="Z695" s="271">
        <f t="shared" si="108"/>
        <v>-6.68</v>
      </c>
      <c r="AA695" s="271">
        <f t="shared" si="108"/>
        <v>-6.68</v>
      </c>
      <c r="AB695" s="271">
        <f t="shared" si="108"/>
        <v>-6.68</v>
      </c>
      <c r="AC695" s="79"/>
      <c r="AD695" s="100" t="s">
        <v>2474</v>
      </c>
      <c r="AE695" s="79"/>
      <c r="AF695" s="100">
        <v>1</v>
      </c>
      <c r="AG695" s="100">
        <v>1</v>
      </c>
      <c r="AH695" s="76"/>
      <c r="AI695" s="60"/>
      <c r="AJ695" s="48"/>
      <c r="AK695" s="48"/>
      <c r="AL695" s="48"/>
    </row>
    <row r="696" spans="1:38" outlineLevel="2" x14ac:dyDescent="0.25">
      <c r="A696" s="48"/>
      <c r="B696" s="57"/>
      <c r="C696" s="50">
        <f t="shared" si="97"/>
        <v>3</v>
      </c>
      <c r="D696" s="76"/>
      <c r="E696" s="73"/>
      <c r="F696" s="73" t="s">
        <v>1611</v>
      </c>
      <c r="G696" s="76"/>
      <c r="H696" s="79" t="s">
        <v>1612</v>
      </c>
      <c r="I696" s="99" t="s">
        <v>776</v>
      </c>
      <c r="J696" s="99" t="s">
        <v>1239</v>
      </c>
      <c r="K696" s="79"/>
      <c r="L696" s="79"/>
      <c r="M696" s="79"/>
      <c r="N696" s="79"/>
      <c r="O696" s="79"/>
      <c r="P696" s="79"/>
      <c r="Q696" s="79"/>
      <c r="R696" s="79"/>
      <c r="S696" s="79"/>
      <c r="T696" s="79"/>
      <c r="U696" s="376">
        <f>U695*1.38</f>
        <v>-6.8171999999999997</v>
      </c>
      <c r="V696" s="375">
        <f t="shared" si="108"/>
        <v>-6.8171999999999997</v>
      </c>
      <c r="W696" s="375">
        <f t="shared" si="108"/>
        <v>-6.8171999999999997</v>
      </c>
      <c r="X696" s="375">
        <f t="shared" ref="X696:X699" si="109">Y696</f>
        <v>-9.2200000000000006</v>
      </c>
      <c r="Y696" s="100">
        <v>-9.2200000000000006</v>
      </c>
      <c r="Z696" s="271">
        <f t="shared" si="108"/>
        <v>-9.2200000000000006</v>
      </c>
      <c r="AA696" s="271">
        <f t="shared" si="108"/>
        <v>-9.2200000000000006</v>
      </c>
      <c r="AB696" s="271">
        <f t="shared" si="108"/>
        <v>-9.2200000000000006</v>
      </c>
      <c r="AC696" s="79"/>
      <c r="AD696" s="100" t="s">
        <v>2475</v>
      </c>
      <c r="AE696" s="79"/>
      <c r="AF696" s="100">
        <v>1</v>
      </c>
      <c r="AG696" s="100">
        <v>1</v>
      </c>
      <c r="AH696" s="76"/>
      <c r="AI696" s="60"/>
      <c r="AJ696" s="48"/>
      <c r="AK696" s="48"/>
      <c r="AL696" s="48"/>
    </row>
    <row r="697" spans="1:38" outlineLevel="2" x14ac:dyDescent="0.25">
      <c r="A697" s="48"/>
      <c r="B697" s="57"/>
      <c r="C697" s="50">
        <f t="shared" si="97"/>
        <v>3</v>
      </c>
      <c r="D697" s="76"/>
      <c r="E697" s="73"/>
      <c r="F697" s="73" t="s">
        <v>1614</v>
      </c>
      <c r="G697" s="76"/>
      <c r="H697" s="79" t="s">
        <v>1615</v>
      </c>
      <c r="I697" s="99" t="s">
        <v>776</v>
      </c>
      <c r="J697" s="99" t="s">
        <v>1239</v>
      </c>
      <c r="K697" s="79"/>
      <c r="L697" s="79"/>
      <c r="M697" s="79"/>
      <c r="N697" s="79"/>
      <c r="O697" s="79"/>
      <c r="P697" s="79"/>
      <c r="Q697" s="79"/>
      <c r="R697" s="79"/>
      <c r="S697" s="79"/>
      <c r="T697" s="79"/>
      <c r="U697" s="373">
        <v>-1.85</v>
      </c>
      <c r="V697" s="375">
        <f t="shared" ref="V697:AB697" si="110">U697</f>
        <v>-1.85</v>
      </c>
      <c r="W697" s="375">
        <f t="shared" si="110"/>
        <v>-1.85</v>
      </c>
      <c r="X697" s="375">
        <f t="shared" si="109"/>
        <v>-3.36</v>
      </c>
      <c r="Y697" s="100">
        <v>-3.36</v>
      </c>
      <c r="Z697" s="271">
        <f t="shared" si="110"/>
        <v>-3.36</v>
      </c>
      <c r="AA697" s="271">
        <f t="shared" si="110"/>
        <v>-3.36</v>
      </c>
      <c r="AB697" s="271">
        <f t="shared" si="110"/>
        <v>-3.36</v>
      </c>
      <c r="AC697" s="79"/>
      <c r="AD697" s="100" t="s">
        <v>2476</v>
      </c>
      <c r="AE697" s="79"/>
      <c r="AF697" s="100">
        <v>1</v>
      </c>
      <c r="AG697" s="100">
        <v>1</v>
      </c>
      <c r="AH697" s="76"/>
      <c r="AI697" s="60"/>
      <c r="AJ697" s="48"/>
      <c r="AK697" s="48"/>
      <c r="AL697" s="48"/>
    </row>
    <row r="698" spans="1:38" outlineLevel="2" x14ac:dyDescent="0.25">
      <c r="A698" s="48">
        <v>4</v>
      </c>
      <c r="B698" s="57"/>
      <c r="C698" s="50">
        <f t="shared" si="97"/>
        <v>3</v>
      </c>
      <c r="D698" s="76"/>
      <c r="E698" s="73"/>
      <c r="F698" s="73" t="s">
        <v>1616</v>
      </c>
      <c r="G698" s="76"/>
      <c r="H698" s="79" t="s">
        <v>1617</v>
      </c>
      <c r="I698" s="99" t="s">
        <v>776</v>
      </c>
      <c r="J698" s="99" t="s">
        <v>1239</v>
      </c>
      <c r="K698" s="79"/>
      <c r="L698" s="79"/>
      <c r="M698" s="79"/>
      <c r="N698" s="79"/>
      <c r="O698" s="79"/>
      <c r="P698" s="79"/>
      <c r="Q698" s="79"/>
      <c r="R698" s="79"/>
      <c r="S698" s="79"/>
      <c r="T698" s="79"/>
      <c r="U698" s="376">
        <f>U696*0.904</f>
        <v>-6.1627488000000001</v>
      </c>
      <c r="V698" s="375">
        <f t="shared" ref="V698:V699" si="111">U698</f>
        <v>-6.1627488000000001</v>
      </c>
      <c r="W698" s="375">
        <f t="shared" ref="W698:W699" si="112">V698</f>
        <v>-6.1627488000000001</v>
      </c>
      <c r="X698" s="375">
        <f t="shared" si="109"/>
        <v>-8.33</v>
      </c>
      <c r="Y698" s="100">
        <v>-8.33</v>
      </c>
      <c r="Z698" s="271">
        <f t="shared" ref="Z698:Z699" si="113">Y698</f>
        <v>-8.33</v>
      </c>
      <c r="AA698" s="271">
        <f t="shared" ref="AA698:AA699" si="114">Z698</f>
        <v>-8.33</v>
      </c>
      <c r="AB698" s="271">
        <f t="shared" ref="AB698:AB699" si="115">AA698</f>
        <v>-8.33</v>
      </c>
      <c r="AC698" s="79"/>
      <c r="AD698" s="100"/>
      <c r="AE698" s="79"/>
      <c r="AF698" s="100">
        <v>1</v>
      </c>
      <c r="AG698" s="100">
        <v>1</v>
      </c>
      <c r="AH698" s="76"/>
      <c r="AI698" s="60"/>
      <c r="AJ698" s="48"/>
      <c r="AK698" s="48"/>
      <c r="AL698" s="48"/>
    </row>
    <row r="699" spans="1:38" outlineLevel="2" x14ac:dyDescent="0.25">
      <c r="A699" s="48">
        <f>A698</f>
        <v>4</v>
      </c>
      <c r="B699" s="57"/>
      <c r="C699" s="50">
        <f t="shared" si="97"/>
        <v>3</v>
      </c>
      <c r="D699" s="76"/>
      <c r="E699" s="73"/>
      <c r="F699" s="73" t="s">
        <v>1618</v>
      </c>
      <c r="G699" s="76"/>
      <c r="H699" s="79" t="s">
        <v>1619</v>
      </c>
      <c r="I699" s="99" t="s">
        <v>776</v>
      </c>
      <c r="J699" s="99" t="s">
        <v>1239</v>
      </c>
      <c r="K699" s="79"/>
      <c r="L699" s="79"/>
      <c r="M699" s="79"/>
      <c r="N699" s="79"/>
      <c r="O699" s="79"/>
      <c r="P699" s="79"/>
      <c r="Q699" s="79"/>
      <c r="R699" s="79"/>
      <c r="S699" s="79"/>
      <c r="T699" s="79"/>
      <c r="U699" s="376">
        <f>U696*0.555</f>
        <v>-3.7835460000000003</v>
      </c>
      <c r="V699" s="375">
        <f t="shared" si="111"/>
        <v>-3.7835460000000003</v>
      </c>
      <c r="W699" s="375">
        <f t="shared" si="112"/>
        <v>-3.7835460000000003</v>
      </c>
      <c r="X699" s="375">
        <f t="shared" si="109"/>
        <v>-5.1100000000000003</v>
      </c>
      <c r="Y699" s="100">
        <v>-5.1100000000000003</v>
      </c>
      <c r="Z699" s="271">
        <f t="shared" si="113"/>
        <v>-5.1100000000000003</v>
      </c>
      <c r="AA699" s="271">
        <f t="shared" si="114"/>
        <v>-5.1100000000000003</v>
      </c>
      <c r="AB699" s="271">
        <f t="shared" si="115"/>
        <v>-5.1100000000000003</v>
      </c>
      <c r="AC699" s="79"/>
      <c r="AD699" s="100"/>
      <c r="AE699" s="79"/>
      <c r="AF699" s="100">
        <v>1</v>
      </c>
      <c r="AG699" s="100">
        <v>1</v>
      </c>
      <c r="AH699" s="76"/>
      <c r="AI699" s="60"/>
      <c r="AJ699" s="48"/>
      <c r="AK699" s="48"/>
      <c r="AL699" s="48"/>
    </row>
    <row r="700" spans="1:38" outlineLevel="2" x14ac:dyDescent="0.25">
      <c r="A700" s="48"/>
      <c r="B700" s="57"/>
      <c r="C700" s="50">
        <f t="shared" si="97"/>
        <v>3</v>
      </c>
      <c r="D700" s="76"/>
      <c r="E700" s="73"/>
      <c r="F700" s="73" t="s">
        <v>1620</v>
      </c>
      <c r="G700" s="76"/>
      <c r="H700" s="79" t="s">
        <v>1621</v>
      </c>
      <c r="I700" s="99" t="s">
        <v>776</v>
      </c>
      <c r="J700" s="99" t="s">
        <v>1239</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1436</v>
      </c>
      <c r="AE700" s="79"/>
      <c r="AF700" s="100">
        <v>1</v>
      </c>
      <c r="AG700" s="100">
        <v>1</v>
      </c>
      <c r="AH700" s="76"/>
      <c r="AI700" s="60"/>
      <c r="AJ700" s="48"/>
      <c r="AK700" s="48"/>
      <c r="AL700" s="48"/>
    </row>
    <row r="701" spans="1:38" outlineLevel="2" x14ac:dyDescent="0.25">
      <c r="A701" s="48"/>
      <c r="B701" s="57"/>
      <c r="C701" s="50">
        <f t="shared" si="97"/>
        <v>3</v>
      </c>
      <c r="D701" s="76"/>
      <c r="E701" s="73"/>
      <c r="F701" s="73" t="s">
        <v>1622</v>
      </c>
      <c r="G701" s="76"/>
      <c r="H701" s="79" t="s">
        <v>1623</v>
      </c>
      <c r="I701" s="99" t="s">
        <v>776</v>
      </c>
      <c r="J701" s="99" t="s">
        <v>1239</v>
      </c>
      <c r="K701" s="79"/>
      <c r="L701" s="79"/>
      <c r="M701" s="79"/>
      <c r="N701" s="79"/>
      <c r="O701" s="79"/>
      <c r="P701" s="79"/>
      <c r="Q701" s="79"/>
      <c r="R701" s="79"/>
      <c r="S701" s="79"/>
      <c r="T701" s="79"/>
      <c r="U701" s="100">
        <f>-52.3/1000</f>
        <v>-5.2299999999999999E-2</v>
      </c>
      <c r="V701" s="271">
        <f t="shared" ref="V701:AB701" si="116">U701</f>
        <v>-5.2299999999999999E-2</v>
      </c>
      <c r="W701" s="271">
        <f t="shared" si="116"/>
        <v>-5.2299999999999999E-2</v>
      </c>
      <c r="X701" s="271">
        <f t="shared" si="116"/>
        <v>-5.2299999999999999E-2</v>
      </c>
      <c r="Y701" s="271">
        <f t="shared" si="116"/>
        <v>-5.2299999999999999E-2</v>
      </c>
      <c r="Z701" s="271">
        <f t="shared" si="116"/>
        <v>-5.2299999999999999E-2</v>
      </c>
      <c r="AA701" s="271">
        <f t="shared" si="116"/>
        <v>-5.2299999999999999E-2</v>
      </c>
      <c r="AB701" s="271">
        <f t="shared" si="116"/>
        <v>-5.2299999999999999E-2</v>
      </c>
      <c r="AC701" s="79"/>
      <c r="AD701" s="100"/>
      <c r="AE701" s="79"/>
      <c r="AF701" s="100">
        <v>1</v>
      </c>
      <c r="AG701" s="100">
        <v>1</v>
      </c>
      <c r="AH701" s="76"/>
      <c r="AI701" s="60"/>
      <c r="AJ701" s="48"/>
      <c r="AK701" s="48"/>
      <c r="AL701" s="48"/>
    </row>
    <row r="702" spans="1:38" outlineLevel="2" x14ac:dyDescent="0.25">
      <c r="A702" s="48"/>
      <c r="B702" s="57"/>
      <c r="C702" s="50">
        <f t="shared" si="97"/>
        <v>3</v>
      </c>
      <c r="D702" s="76"/>
      <c r="E702" s="73"/>
      <c r="F702" s="73" t="s">
        <v>1624</v>
      </c>
      <c r="G702" s="76"/>
      <c r="H702" s="79" t="s">
        <v>1625</v>
      </c>
      <c r="I702" s="99" t="s">
        <v>776</v>
      </c>
      <c r="J702" s="99" t="s">
        <v>1239</v>
      </c>
      <c r="K702" s="79"/>
      <c r="L702" s="79"/>
      <c r="M702" s="79"/>
      <c r="N702" s="79"/>
      <c r="O702" s="79"/>
      <c r="P702" s="79"/>
      <c r="Q702" s="79"/>
      <c r="R702" s="79"/>
      <c r="S702" s="79"/>
      <c r="T702" s="79"/>
      <c r="U702" s="279">
        <f t="shared" ref="U702:AB702" si="117">U701</f>
        <v>-5.2299999999999999E-2</v>
      </c>
      <c r="V702" s="279">
        <f t="shared" si="117"/>
        <v>-5.2299999999999999E-2</v>
      </c>
      <c r="W702" s="279">
        <f t="shared" si="117"/>
        <v>-5.2299999999999999E-2</v>
      </c>
      <c r="X702" s="279">
        <f t="shared" si="117"/>
        <v>-5.2299999999999999E-2</v>
      </c>
      <c r="Y702" s="279">
        <f t="shared" si="117"/>
        <v>-5.2299999999999999E-2</v>
      </c>
      <c r="Z702" s="279">
        <f t="shared" si="117"/>
        <v>-5.2299999999999999E-2</v>
      </c>
      <c r="AA702" s="279">
        <f t="shared" si="117"/>
        <v>-5.2299999999999999E-2</v>
      </c>
      <c r="AB702" s="279">
        <f t="shared" si="117"/>
        <v>-5.2299999999999999E-2</v>
      </c>
      <c r="AC702" s="79"/>
      <c r="AD702" s="100" t="s">
        <v>1613</v>
      </c>
      <c r="AE702" s="79"/>
      <c r="AF702" s="100">
        <v>1</v>
      </c>
      <c r="AG702" s="100">
        <v>1</v>
      </c>
      <c r="AH702" s="76"/>
      <c r="AI702" s="60"/>
      <c r="AJ702" s="48"/>
      <c r="AK702" s="48"/>
      <c r="AL702" s="48"/>
    </row>
    <row r="703" spans="1:38" outlineLevel="2" x14ac:dyDescent="0.25">
      <c r="A703" s="48"/>
      <c r="B703" s="57"/>
      <c r="C703" s="50">
        <f t="shared" si="97"/>
        <v>3</v>
      </c>
      <c r="D703" s="76"/>
      <c r="E703" s="73"/>
      <c r="F703" s="73" t="s">
        <v>1626</v>
      </c>
      <c r="G703" s="76"/>
      <c r="H703" s="79" t="s">
        <v>1627</v>
      </c>
      <c r="I703" s="99" t="s">
        <v>776</v>
      </c>
      <c r="J703" s="99" t="s">
        <v>1239</v>
      </c>
      <c r="K703" s="79"/>
      <c r="L703" s="79"/>
      <c r="M703" s="79"/>
      <c r="N703" s="79"/>
      <c r="O703" s="79"/>
      <c r="P703" s="79"/>
      <c r="Q703" s="79"/>
      <c r="R703" s="79"/>
      <c r="S703" s="79"/>
      <c r="T703" s="79"/>
      <c r="U703" s="100">
        <f>-10.7/1000</f>
        <v>-1.0699999999999999E-2</v>
      </c>
      <c r="V703" s="271">
        <f t="shared" ref="V703:AB703" si="118">U703</f>
        <v>-1.0699999999999999E-2</v>
      </c>
      <c r="W703" s="271">
        <f t="shared" si="118"/>
        <v>-1.0699999999999999E-2</v>
      </c>
      <c r="X703" s="271">
        <f t="shared" si="118"/>
        <v>-1.0699999999999999E-2</v>
      </c>
      <c r="Y703" s="271">
        <f t="shared" si="118"/>
        <v>-1.0699999999999999E-2</v>
      </c>
      <c r="Z703" s="271">
        <f t="shared" si="118"/>
        <v>-1.0699999999999999E-2</v>
      </c>
      <c r="AA703" s="271">
        <f t="shared" si="118"/>
        <v>-1.0699999999999999E-2</v>
      </c>
      <c r="AB703" s="271">
        <f t="shared" si="118"/>
        <v>-1.0699999999999999E-2</v>
      </c>
      <c r="AC703" s="79"/>
      <c r="AD703" s="100"/>
      <c r="AE703" s="79"/>
      <c r="AF703" s="100">
        <v>1</v>
      </c>
      <c r="AG703" s="100">
        <v>1</v>
      </c>
      <c r="AH703" s="76"/>
      <c r="AI703" s="60"/>
      <c r="AJ703" s="48"/>
      <c r="AK703" s="48"/>
      <c r="AL703" s="48"/>
    </row>
    <row r="704" spans="1:38" outlineLevel="2" x14ac:dyDescent="0.25">
      <c r="A704" s="48">
        <v>4</v>
      </c>
      <c r="B704" s="57"/>
      <c r="C704" s="50">
        <f t="shared" si="97"/>
        <v>3</v>
      </c>
      <c r="D704" s="76"/>
      <c r="E704" s="73"/>
      <c r="F704" s="73" t="s">
        <v>1628</v>
      </c>
      <c r="G704" s="76"/>
      <c r="H704" s="79" t="s">
        <v>1629</v>
      </c>
      <c r="I704" s="99" t="s">
        <v>776</v>
      </c>
      <c r="J704" s="99" t="s">
        <v>1239</v>
      </c>
      <c r="K704" s="79"/>
      <c r="L704" s="79"/>
      <c r="M704" s="79"/>
      <c r="N704" s="79"/>
      <c r="O704" s="79"/>
      <c r="P704" s="79"/>
      <c r="Q704" s="79"/>
      <c r="R704" s="79"/>
      <c r="S704" s="79"/>
      <c r="T704" s="79"/>
      <c r="U704" s="279">
        <f t="shared" ref="U704:AB705" si="119">U703</f>
        <v>-1.0699999999999999E-2</v>
      </c>
      <c r="V704" s="279">
        <f t="shared" si="119"/>
        <v>-1.0699999999999999E-2</v>
      </c>
      <c r="W704" s="279">
        <f t="shared" si="119"/>
        <v>-1.0699999999999999E-2</v>
      </c>
      <c r="X704" s="279">
        <f t="shared" si="119"/>
        <v>-1.0699999999999999E-2</v>
      </c>
      <c r="Y704" s="279">
        <f t="shared" si="119"/>
        <v>-1.0699999999999999E-2</v>
      </c>
      <c r="Z704" s="279">
        <f t="shared" si="119"/>
        <v>-1.0699999999999999E-2</v>
      </c>
      <c r="AA704" s="279">
        <f t="shared" si="119"/>
        <v>-1.0699999999999999E-2</v>
      </c>
      <c r="AB704" s="279">
        <f t="shared" si="119"/>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97"/>
        <v>3</v>
      </c>
      <c r="D705" s="76"/>
      <c r="E705" s="73"/>
      <c r="F705" s="73" t="s">
        <v>1630</v>
      </c>
      <c r="G705" s="76"/>
      <c r="H705" s="79" t="s">
        <v>1631</v>
      </c>
      <c r="I705" s="99" t="s">
        <v>776</v>
      </c>
      <c r="J705" s="99" t="s">
        <v>1239</v>
      </c>
      <c r="K705" s="79"/>
      <c r="L705" s="79"/>
      <c r="M705" s="79"/>
      <c r="N705" s="79"/>
      <c r="O705" s="79"/>
      <c r="P705" s="79"/>
      <c r="Q705" s="79"/>
      <c r="R705" s="79"/>
      <c r="S705" s="79"/>
      <c r="T705" s="79"/>
      <c r="U705" s="279">
        <f>U704</f>
        <v>-1.0699999999999999E-2</v>
      </c>
      <c r="V705" s="279">
        <f t="shared" si="119"/>
        <v>-1.0699999999999999E-2</v>
      </c>
      <c r="W705" s="279">
        <f t="shared" si="119"/>
        <v>-1.0699999999999999E-2</v>
      </c>
      <c r="X705" s="279">
        <f t="shared" si="119"/>
        <v>-1.0699999999999999E-2</v>
      </c>
      <c r="Y705" s="279">
        <f t="shared" si="119"/>
        <v>-1.0699999999999999E-2</v>
      </c>
      <c r="Z705" s="279">
        <f t="shared" si="119"/>
        <v>-1.0699999999999999E-2</v>
      </c>
      <c r="AA705" s="279">
        <f t="shared" si="119"/>
        <v>-1.0699999999999999E-2</v>
      </c>
      <c r="AB705" s="279">
        <f t="shared" si="119"/>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1632</v>
      </c>
      <c r="G706" s="76"/>
      <c r="H706" s="262" t="s">
        <v>1633</v>
      </c>
      <c r="I706" s="140"/>
      <c r="J706" s="140" t="s">
        <v>1139</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outlineLevel="3" x14ac:dyDescent="0.25">
      <c r="A707" s="48"/>
      <c r="B707" s="57"/>
      <c r="C707" s="50">
        <f>INT($C$29)+3</f>
        <v>4</v>
      </c>
      <c r="D707" s="76"/>
      <c r="E707" s="73"/>
      <c r="F707" s="73" t="s">
        <v>1634</v>
      </c>
      <c r="G707" s="76"/>
      <c r="H707" s="79" t="s">
        <v>1635</v>
      </c>
      <c r="I707" s="99" t="s">
        <v>581</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outlineLevel="3" x14ac:dyDescent="0.25">
      <c r="A708" s="48"/>
      <c r="B708" s="57"/>
      <c r="C708" s="50">
        <f>INT($C$29)+3</f>
        <v>4</v>
      </c>
      <c r="D708" s="76"/>
      <c r="E708" s="73"/>
      <c r="F708" s="73" t="s">
        <v>1636</v>
      </c>
      <c r="G708" s="76"/>
      <c r="H708" s="79" t="s">
        <v>1637</v>
      </c>
      <c r="I708" s="99" t="s">
        <v>581</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outlineLevel="3" x14ac:dyDescent="0.25">
      <c r="A709" s="48"/>
      <c r="B709" s="57"/>
      <c r="C709" s="50">
        <f>INT($C$29)+3</f>
        <v>4</v>
      </c>
      <c r="D709" s="76"/>
      <c r="E709" s="73"/>
      <c r="F709" s="73" t="s">
        <v>1638</v>
      </c>
      <c r="G709" s="76"/>
      <c r="H709" s="79" t="s">
        <v>1639</v>
      </c>
      <c r="I709" s="99" t="s">
        <v>581</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outlineLevel="3" x14ac:dyDescent="0.25">
      <c r="A710" s="48"/>
      <c r="B710" s="57"/>
      <c r="C710" s="50">
        <f>INT($C$29)+3</f>
        <v>4</v>
      </c>
      <c r="D710" s="76"/>
      <c r="E710" s="73"/>
      <c r="F710" s="73" t="s">
        <v>1640</v>
      </c>
      <c r="G710" s="76"/>
      <c r="H710" s="79" t="s">
        <v>1641</v>
      </c>
      <c r="I710" s="99" t="s">
        <v>581</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20">INT($C$29)+2</f>
        <v>3</v>
      </c>
      <c r="D711" s="76"/>
      <c r="E711" s="73" t="s">
        <v>1077</v>
      </c>
      <c r="F711" s="73" t="s">
        <v>1642</v>
      </c>
      <c r="G711" s="76"/>
      <c r="H711" s="79" t="s">
        <v>1643</v>
      </c>
      <c r="I711" s="99" t="s">
        <v>581</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1644</v>
      </c>
      <c r="AE711" s="79"/>
      <c r="AF711" s="79">
        <v>1</v>
      </c>
      <c r="AG711" s="79">
        <v>1</v>
      </c>
      <c r="AH711" s="76"/>
      <c r="AI711" s="60"/>
      <c r="AJ711" s="48"/>
      <c r="AK711" s="48"/>
      <c r="AL711" s="48"/>
    </row>
    <row r="712" spans="1:38" outlineLevel="2" x14ac:dyDescent="0.25">
      <c r="A712" s="48"/>
      <c r="B712" s="57"/>
      <c r="C712" s="50">
        <f t="shared" si="120"/>
        <v>3</v>
      </c>
      <c r="D712" s="76"/>
      <c r="E712" s="73"/>
      <c r="F712" s="73" t="s">
        <v>1645</v>
      </c>
      <c r="G712" s="76"/>
      <c r="H712" s="79" t="s">
        <v>1646</v>
      </c>
      <c r="I712" s="99" t="s">
        <v>581</v>
      </c>
      <c r="J712" s="99"/>
      <c r="K712" s="79"/>
      <c r="L712" s="79"/>
      <c r="M712" s="100">
        <v>0</v>
      </c>
      <c r="N712" s="100">
        <v>0</v>
      </c>
      <c r="O712" s="100">
        <v>0</v>
      </c>
      <c r="P712" s="100">
        <v>0</v>
      </c>
      <c r="Q712" s="79"/>
      <c r="R712" s="79"/>
      <c r="S712" s="100" t="s">
        <v>1647</v>
      </c>
      <c r="T712" s="79"/>
      <c r="U712" s="100">
        <v>0.23</v>
      </c>
      <c r="V712" s="100">
        <v>0.23</v>
      </c>
      <c r="W712" s="100">
        <v>0.23</v>
      </c>
      <c r="X712" s="100">
        <v>0.34</v>
      </c>
      <c r="Y712" s="100">
        <v>0.34</v>
      </c>
      <c r="Z712" s="100">
        <v>0.34</v>
      </c>
      <c r="AA712" s="100">
        <v>0.34</v>
      </c>
      <c r="AB712" s="100">
        <v>0.34</v>
      </c>
      <c r="AC712" s="79"/>
      <c r="AD712" s="100" t="s">
        <v>1648</v>
      </c>
      <c r="AE712" s="79"/>
      <c r="AF712" s="100">
        <v>1</v>
      </c>
      <c r="AG712" s="100">
        <v>1</v>
      </c>
      <c r="AH712" s="76"/>
      <c r="AI712" s="60"/>
      <c r="AJ712" s="48"/>
      <c r="AK712" s="48"/>
      <c r="AL712" s="48"/>
    </row>
    <row r="713" spans="1:38" outlineLevel="2" x14ac:dyDescent="0.25">
      <c r="A713" s="48"/>
      <c r="B713" s="57"/>
      <c r="C713" s="50">
        <f t="shared" si="120"/>
        <v>3</v>
      </c>
      <c r="D713" s="76"/>
      <c r="E713" s="73"/>
      <c r="F713" s="73" t="s">
        <v>1649</v>
      </c>
      <c r="G713" s="76"/>
      <c r="H713" s="79" t="s">
        <v>1650</v>
      </c>
      <c r="I713" s="99" t="s">
        <v>581</v>
      </c>
      <c r="J713" s="99"/>
      <c r="K713" s="79"/>
      <c r="L713" s="79"/>
      <c r="M713" s="79"/>
      <c r="N713" s="79"/>
      <c r="O713" s="79"/>
      <c r="P713" s="79"/>
      <c r="Q713" s="79"/>
      <c r="R713" s="79"/>
      <c r="S713" s="79"/>
      <c r="T713" s="79"/>
      <c r="U713" s="100">
        <v>0.39</v>
      </c>
      <c r="V713" s="100">
        <v>0.39</v>
      </c>
      <c r="W713" s="100">
        <v>0.39</v>
      </c>
      <c r="X713" s="100">
        <v>0.64</v>
      </c>
      <c r="Y713" s="100">
        <v>0.64</v>
      </c>
      <c r="Z713" s="100">
        <v>0.64</v>
      </c>
      <c r="AA713" s="100">
        <v>0.64</v>
      </c>
      <c r="AB713" s="100">
        <v>0.64</v>
      </c>
      <c r="AC713" s="79"/>
      <c r="AD713" s="100" t="s">
        <v>1648</v>
      </c>
      <c r="AE713" s="79"/>
      <c r="AF713" s="100">
        <v>1</v>
      </c>
      <c r="AG713" s="100">
        <v>1</v>
      </c>
      <c r="AH713" s="76"/>
      <c r="AI713" s="60"/>
      <c r="AJ713" s="48"/>
      <c r="AK713" s="48"/>
      <c r="AL713" s="48"/>
    </row>
    <row r="714" spans="1:38" outlineLevel="2" x14ac:dyDescent="0.25">
      <c r="A714" s="48"/>
      <c r="B714" s="57"/>
      <c r="C714" s="50">
        <f t="shared" si="120"/>
        <v>3</v>
      </c>
      <c r="D714" s="76"/>
      <c r="E714" s="73"/>
      <c r="F714" s="73" t="s">
        <v>1651</v>
      </c>
      <c r="G714" s="76"/>
      <c r="H714" s="79" t="s">
        <v>1652</v>
      </c>
      <c r="I714" s="99" t="s">
        <v>581</v>
      </c>
      <c r="J714" s="99"/>
      <c r="K714" s="79"/>
      <c r="L714" s="79"/>
      <c r="M714" s="79"/>
      <c r="N714" s="79"/>
      <c r="O714" s="79"/>
      <c r="P714" s="79"/>
      <c r="Q714" s="79"/>
      <c r="R714" s="79"/>
      <c r="S714" s="79"/>
      <c r="T714" s="79"/>
      <c r="U714" s="100">
        <v>0.39</v>
      </c>
      <c r="V714" s="100">
        <v>0.39</v>
      </c>
      <c r="W714" s="100">
        <v>0.39</v>
      </c>
      <c r="X714" s="100">
        <v>0.64</v>
      </c>
      <c r="Y714" s="100">
        <v>0.64</v>
      </c>
      <c r="Z714" s="100">
        <v>0.64</v>
      </c>
      <c r="AA714" s="100">
        <v>0.64</v>
      </c>
      <c r="AB714" s="100">
        <v>0.64</v>
      </c>
      <c r="AC714" s="79"/>
      <c r="AD714" s="100" t="s">
        <v>1117</v>
      </c>
      <c r="AE714" s="79"/>
      <c r="AF714" s="100">
        <v>1</v>
      </c>
      <c r="AG714" s="100">
        <v>1</v>
      </c>
      <c r="AH714" s="76"/>
      <c r="AI714" s="60"/>
      <c r="AJ714" s="48"/>
      <c r="AK714" s="48"/>
      <c r="AL714" s="48"/>
    </row>
    <row r="715" spans="1:38" outlineLevel="2" x14ac:dyDescent="0.25">
      <c r="A715" s="48"/>
      <c r="B715" s="57"/>
      <c r="C715" s="50">
        <f t="shared" si="120"/>
        <v>3</v>
      </c>
      <c r="D715" s="76"/>
      <c r="E715" s="73" t="s">
        <v>1653</v>
      </c>
      <c r="F715" s="73" t="s">
        <v>1654</v>
      </c>
      <c r="G715" s="76"/>
      <c r="H715" s="79" t="s">
        <v>1655</v>
      </c>
      <c r="I715" s="99" t="s">
        <v>581</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1644</v>
      </c>
      <c r="AE715" s="79"/>
      <c r="AF715" s="79">
        <v>1</v>
      </c>
      <c r="AG715" s="79">
        <v>1</v>
      </c>
      <c r="AH715" s="76"/>
      <c r="AI715" s="60"/>
      <c r="AJ715" s="48"/>
      <c r="AK715" s="48"/>
      <c r="AL715" s="48"/>
    </row>
    <row r="716" spans="1:38" outlineLevel="2" x14ac:dyDescent="0.25">
      <c r="A716" s="48"/>
      <c r="B716" s="57"/>
      <c r="C716" s="50">
        <f t="shared" si="120"/>
        <v>3</v>
      </c>
      <c r="D716" s="76"/>
      <c r="E716" s="73"/>
      <c r="F716" s="73" t="s">
        <v>1656</v>
      </c>
      <c r="G716" s="76"/>
      <c r="H716" s="79" t="s">
        <v>1657</v>
      </c>
      <c r="I716" s="99" t="s">
        <v>581</v>
      </c>
      <c r="J716" s="99"/>
      <c r="K716" s="79"/>
      <c r="L716" s="79"/>
      <c r="M716" s="100">
        <v>0.5</v>
      </c>
      <c r="N716" s="100">
        <v>0.5</v>
      </c>
      <c r="O716" s="100">
        <v>0.5</v>
      </c>
      <c r="P716" s="100">
        <v>0.5</v>
      </c>
      <c r="Q716" s="79"/>
      <c r="R716" s="79"/>
      <c r="S716" s="100" t="s">
        <v>1658</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1663</v>
      </c>
      <c r="AE716" s="79"/>
      <c r="AF716" s="100">
        <v>1</v>
      </c>
      <c r="AG716" s="100">
        <v>1</v>
      </c>
      <c r="AH716" s="76"/>
      <c r="AI716" s="60"/>
      <c r="AJ716" s="48"/>
      <c r="AK716" s="48"/>
      <c r="AL716" s="48"/>
    </row>
    <row r="717" spans="1:38" outlineLevel="2" x14ac:dyDescent="0.25">
      <c r="A717" s="48"/>
      <c r="B717" s="57"/>
      <c r="C717" s="50">
        <f t="shared" si="120"/>
        <v>3</v>
      </c>
      <c r="D717" s="76"/>
      <c r="E717" s="73"/>
      <c r="F717" s="73" t="s">
        <v>1659</v>
      </c>
      <c r="G717" s="76"/>
      <c r="H717" s="79" t="s">
        <v>1660</v>
      </c>
      <c r="I717" s="99" t="s">
        <v>581</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1663</v>
      </c>
      <c r="AE717" s="79"/>
      <c r="AF717" s="100">
        <v>1</v>
      </c>
      <c r="AG717" s="100">
        <v>1</v>
      </c>
      <c r="AH717" s="76"/>
      <c r="AI717" s="60"/>
      <c r="AJ717" s="48"/>
      <c r="AK717" s="48"/>
      <c r="AL717" s="48"/>
    </row>
    <row r="718" spans="1:38" outlineLevel="2" x14ac:dyDescent="0.25">
      <c r="A718" s="48"/>
      <c r="B718" s="57"/>
      <c r="C718" s="50">
        <f t="shared" si="120"/>
        <v>3</v>
      </c>
      <c r="D718" s="76"/>
      <c r="E718" s="73"/>
      <c r="F718" s="73" t="s">
        <v>1661</v>
      </c>
      <c r="G718" s="76"/>
      <c r="H718" s="79" t="s">
        <v>1662</v>
      </c>
      <c r="I718" s="99" t="s">
        <v>581</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1663</v>
      </c>
      <c r="AE718" s="79"/>
      <c r="AF718" s="100">
        <v>1</v>
      </c>
      <c r="AG718" s="100">
        <v>1</v>
      </c>
      <c r="AH718" s="76"/>
      <c r="AI718" s="60"/>
      <c r="AJ718" s="48"/>
      <c r="AK718" s="48"/>
      <c r="AL718" s="48"/>
    </row>
    <row r="719" spans="1:38" outlineLevel="2" x14ac:dyDescent="0.25">
      <c r="A719" s="48"/>
      <c r="B719" s="57"/>
      <c r="C719" s="50">
        <f t="shared" si="120"/>
        <v>3</v>
      </c>
      <c r="D719" s="76"/>
      <c r="E719" s="73" t="s">
        <v>1664</v>
      </c>
      <c r="F719" s="73" t="s">
        <v>1665</v>
      </c>
      <c r="G719" s="76"/>
      <c r="H719" s="79" t="s">
        <v>1666</v>
      </c>
      <c r="I719" s="99" t="s">
        <v>581</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1644</v>
      </c>
      <c r="AE719" s="79"/>
      <c r="AF719" s="79">
        <v>1</v>
      </c>
      <c r="AG719" s="79">
        <v>1</v>
      </c>
      <c r="AH719" s="76"/>
      <c r="AI719" s="60"/>
      <c r="AJ719" s="48"/>
      <c r="AK719" s="48"/>
      <c r="AL719" s="48"/>
    </row>
    <row r="720" spans="1:38" outlineLevel="2" x14ac:dyDescent="0.25">
      <c r="A720" s="48"/>
      <c r="B720" s="57"/>
      <c r="C720" s="50">
        <f t="shared" si="120"/>
        <v>3</v>
      </c>
      <c r="D720" s="76"/>
      <c r="E720" s="73"/>
      <c r="F720" s="73" t="s">
        <v>1667</v>
      </c>
      <c r="G720" s="76"/>
      <c r="H720" s="79" t="s">
        <v>1657</v>
      </c>
      <c r="I720" s="99" t="s">
        <v>581</v>
      </c>
      <c r="J720" s="99"/>
      <c r="K720" s="79"/>
      <c r="L720" s="79"/>
      <c r="M720" s="100">
        <v>1</v>
      </c>
      <c r="N720" s="100">
        <v>1</v>
      </c>
      <c r="O720" s="100">
        <v>1</v>
      </c>
      <c r="P720" s="100">
        <v>1</v>
      </c>
      <c r="Q720" s="79"/>
      <c r="R720" s="79"/>
      <c r="S720" s="100" t="s">
        <v>1658</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1663</v>
      </c>
      <c r="AE720" s="79"/>
      <c r="AF720" s="100">
        <v>1</v>
      </c>
      <c r="AG720" s="100">
        <v>1</v>
      </c>
      <c r="AH720" s="76"/>
      <c r="AI720" s="60"/>
      <c r="AJ720" s="48"/>
      <c r="AK720" s="48"/>
      <c r="AL720" s="48"/>
    </row>
    <row r="721" spans="1:38" outlineLevel="2" x14ac:dyDescent="0.25">
      <c r="A721" s="48"/>
      <c r="B721" s="57"/>
      <c r="C721" s="50">
        <f t="shared" si="120"/>
        <v>3</v>
      </c>
      <c r="D721" s="76"/>
      <c r="E721" s="73"/>
      <c r="F721" s="73" t="s">
        <v>1668</v>
      </c>
      <c r="G721" s="76"/>
      <c r="H721" s="79" t="s">
        <v>1660</v>
      </c>
      <c r="I721" s="99" t="s">
        <v>581</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1663</v>
      </c>
      <c r="AE721" s="79"/>
      <c r="AF721" s="100">
        <v>1</v>
      </c>
      <c r="AG721" s="100">
        <v>1</v>
      </c>
      <c r="AH721" s="76"/>
      <c r="AI721" s="60"/>
      <c r="AJ721" s="48"/>
      <c r="AK721" s="48"/>
      <c r="AL721" s="48"/>
    </row>
    <row r="722" spans="1:38" outlineLevel="2" x14ac:dyDescent="0.25">
      <c r="A722" s="48"/>
      <c r="B722" s="57"/>
      <c r="C722" s="50">
        <f t="shared" si="120"/>
        <v>3</v>
      </c>
      <c r="D722" s="76"/>
      <c r="E722" s="73"/>
      <c r="F722" s="73" t="s">
        <v>1669</v>
      </c>
      <c r="G722" s="76"/>
      <c r="H722" s="79" t="s">
        <v>1662</v>
      </c>
      <c r="I722" s="99" t="s">
        <v>581</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1663</v>
      </c>
      <c r="AE722" s="79"/>
      <c r="AF722" s="100">
        <v>1</v>
      </c>
      <c r="AG722" s="100">
        <v>1</v>
      </c>
      <c r="AH722" s="76"/>
      <c r="AI722" s="60"/>
      <c r="AJ722" s="48"/>
      <c r="AK722" s="48"/>
      <c r="AL722" s="48"/>
    </row>
    <row r="723" spans="1:38" outlineLevel="2" x14ac:dyDescent="0.25">
      <c r="A723" s="48"/>
      <c r="B723" s="57"/>
      <c r="C723" s="50">
        <f t="shared" si="120"/>
        <v>3</v>
      </c>
      <c r="D723" s="76"/>
      <c r="E723" s="73" t="s">
        <v>1670</v>
      </c>
      <c r="F723" s="73" t="s">
        <v>1671</v>
      </c>
      <c r="G723" s="76"/>
      <c r="H723" s="79" t="s">
        <v>1672</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1673</v>
      </c>
      <c r="AE723" s="79"/>
      <c r="AF723" s="79">
        <v>1</v>
      </c>
      <c r="AG723" s="79">
        <v>1</v>
      </c>
      <c r="AH723" s="76"/>
      <c r="AI723" s="60"/>
      <c r="AJ723" s="48"/>
      <c r="AK723" s="48"/>
      <c r="AL723" s="48"/>
    </row>
    <row r="724" spans="1:38" outlineLevel="2" x14ac:dyDescent="0.25">
      <c r="A724" s="48"/>
      <c r="B724" s="57"/>
      <c r="C724" s="50">
        <f t="shared" si="120"/>
        <v>3</v>
      </c>
      <c r="D724" s="76"/>
      <c r="E724" s="73"/>
      <c r="F724" s="73" t="s">
        <v>1674</v>
      </c>
      <c r="G724" s="76"/>
      <c r="H724" s="79" t="s">
        <v>1675</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1673</v>
      </c>
      <c r="AE724" s="79"/>
      <c r="AF724" s="100">
        <v>1</v>
      </c>
      <c r="AG724" s="100">
        <v>1</v>
      </c>
      <c r="AH724" s="76"/>
      <c r="AI724" s="60"/>
      <c r="AJ724" s="48"/>
      <c r="AK724" s="48"/>
      <c r="AL724" s="48"/>
    </row>
    <row r="725" spans="1:38" outlineLevel="2" x14ac:dyDescent="0.25">
      <c r="A725" s="48"/>
      <c r="B725" s="57"/>
      <c r="C725" s="50">
        <f t="shared" si="120"/>
        <v>3</v>
      </c>
      <c r="D725" s="76"/>
      <c r="E725" s="73"/>
      <c r="F725" s="73" t="s">
        <v>1676</v>
      </c>
      <c r="G725" s="76"/>
      <c r="H725" s="79" t="s">
        <v>1677</v>
      </c>
      <c r="I725" s="99" t="s">
        <v>1678</v>
      </c>
      <c r="J725" s="99"/>
      <c r="K725" s="79"/>
      <c r="L725" s="79"/>
      <c r="M725" s="79"/>
      <c r="N725" s="79"/>
      <c r="O725" s="79"/>
      <c r="P725" s="79"/>
      <c r="Q725" s="79"/>
      <c r="R725" s="79"/>
      <c r="S725" s="79"/>
      <c r="T725" s="79"/>
      <c r="U725" s="100">
        <f>0.2-(0.2944/2)</f>
        <v>5.2800000000000014E-2</v>
      </c>
      <c r="V725" s="100">
        <f t="shared" ref="V725:AB726" si="121">0.2-(0.2944/2)</f>
        <v>5.2800000000000014E-2</v>
      </c>
      <c r="W725" s="100">
        <f t="shared" si="121"/>
        <v>5.2800000000000014E-2</v>
      </c>
      <c r="X725" s="100">
        <f t="shared" si="121"/>
        <v>5.2800000000000014E-2</v>
      </c>
      <c r="Y725" s="100">
        <f t="shared" si="121"/>
        <v>5.2800000000000014E-2</v>
      </c>
      <c r="Z725" s="100">
        <f t="shared" si="121"/>
        <v>5.2800000000000014E-2</v>
      </c>
      <c r="AA725" s="100">
        <f t="shared" si="121"/>
        <v>5.2800000000000014E-2</v>
      </c>
      <c r="AB725" s="100">
        <f t="shared" si="121"/>
        <v>5.2800000000000014E-2</v>
      </c>
      <c r="AC725" s="79"/>
      <c r="AD725" s="100" t="s">
        <v>1679</v>
      </c>
      <c r="AE725" s="79"/>
      <c r="AF725" s="100">
        <v>1</v>
      </c>
      <c r="AG725" s="100">
        <v>1</v>
      </c>
      <c r="AH725" s="76"/>
      <c r="AI725" s="60"/>
      <c r="AJ725" s="48"/>
      <c r="AK725" s="48"/>
      <c r="AL725" s="48"/>
    </row>
    <row r="726" spans="1:38" outlineLevel="2" x14ac:dyDescent="0.25">
      <c r="A726" s="48"/>
      <c r="B726" s="57"/>
      <c r="C726" s="50">
        <f t="shared" si="120"/>
        <v>3</v>
      </c>
      <c r="D726" s="76"/>
      <c r="E726" s="73"/>
      <c r="F726" s="73" t="s">
        <v>1680</v>
      </c>
      <c r="G726" s="76"/>
      <c r="H726" s="79" t="s">
        <v>1681</v>
      </c>
      <c r="I726" s="99" t="s">
        <v>1678</v>
      </c>
      <c r="J726" s="99"/>
      <c r="K726" s="79"/>
      <c r="L726" s="79"/>
      <c r="M726" s="79"/>
      <c r="N726" s="79"/>
      <c r="O726" s="79"/>
      <c r="P726" s="79"/>
      <c r="Q726" s="79"/>
      <c r="R726" s="79"/>
      <c r="S726" s="79"/>
      <c r="T726" s="79"/>
      <c r="U726" s="100">
        <f>0.2-(0.2944/2)</f>
        <v>5.2800000000000014E-2</v>
      </c>
      <c r="V726" s="100">
        <f t="shared" si="121"/>
        <v>5.2800000000000014E-2</v>
      </c>
      <c r="W726" s="100">
        <f t="shared" si="121"/>
        <v>5.2800000000000014E-2</v>
      </c>
      <c r="X726" s="100">
        <f t="shared" si="121"/>
        <v>5.2800000000000014E-2</v>
      </c>
      <c r="Y726" s="100">
        <f t="shared" si="121"/>
        <v>5.2800000000000014E-2</v>
      </c>
      <c r="Z726" s="100">
        <f t="shared" si="121"/>
        <v>5.2800000000000014E-2</v>
      </c>
      <c r="AA726" s="100">
        <f t="shared" si="121"/>
        <v>5.2800000000000014E-2</v>
      </c>
      <c r="AB726" s="100">
        <f t="shared" si="121"/>
        <v>5.2800000000000014E-2</v>
      </c>
      <c r="AC726" s="79"/>
      <c r="AD726" s="100" t="s">
        <v>1682</v>
      </c>
      <c r="AE726" s="79"/>
      <c r="AF726" s="100">
        <v>1</v>
      </c>
      <c r="AG726" s="100">
        <v>1</v>
      </c>
      <c r="AH726" s="76"/>
      <c r="AI726" s="60"/>
      <c r="AJ726" s="48"/>
      <c r="AK726" s="48"/>
      <c r="AL726" s="48"/>
    </row>
    <row r="727" spans="1:38" outlineLevel="2" x14ac:dyDescent="0.25">
      <c r="A727" s="48"/>
      <c r="B727" s="57"/>
      <c r="C727" s="50">
        <f t="shared" si="120"/>
        <v>3</v>
      </c>
      <c r="D727" s="76"/>
      <c r="E727" s="73" t="s">
        <v>1683</v>
      </c>
      <c r="F727" s="73" t="s">
        <v>1684</v>
      </c>
      <c r="G727" s="76"/>
      <c r="H727" s="79" t="s">
        <v>1685</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1673</v>
      </c>
      <c r="AE727" s="79"/>
      <c r="AF727" s="79">
        <v>1</v>
      </c>
      <c r="AG727" s="79">
        <v>1</v>
      </c>
      <c r="AH727" s="76"/>
      <c r="AI727" s="60"/>
      <c r="AJ727" s="48"/>
      <c r="AK727" s="48"/>
      <c r="AL727" s="48"/>
    </row>
    <row r="728" spans="1:38" outlineLevel="2" x14ac:dyDescent="0.25">
      <c r="A728" s="48"/>
      <c r="B728" s="57"/>
      <c r="C728" s="50">
        <f t="shared" si="120"/>
        <v>3</v>
      </c>
      <c r="D728" s="76"/>
      <c r="E728" s="73"/>
      <c r="F728" s="73" t="s">
        <v>1686</v>
      </c>
      <c r="G728" s="76"/>
      <c r="H728" s="79" t="s">
        <v>1675</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1673</v>
      </c>
      <c r="AE728" s="79"/>
      <c r="AF728" s="100">
        <v>1</v>
      </c>
      <c r="AG728" s="100">
        <v>1</v>
      </c>
      <c r="AH728" s="76"/>
      <c r="AI728" s="60"/>
      <c r="AJ728" s="48"/>
      <c r="AK728" s="48"/>
      <c r="AL728" s="48"/>
    </row>
    <row r="729" spans="1:38" outlineLevel="2" x14ac:dyDescent="0.25">
      <c r="A729" s="48"/>
      <c r="B729" s="57"/>
      <c r="C729" s="50">
        <f t="shared" si="120"/>
        <v>3</v>
      </c>
      <c r="D729" s="76"/>
      <c r="E729" s="73"/>
      <c r="F729" s="73" t="s">
        <v>1687</v>
      </c>
      <c r="G729" s="76"/>
      <c r="H729" s="79" t="s">
        <v>1677</v>
      </c>
      <c r="I729" s="99" t="s">
        <v>1678</v>
      </c>
      <c r="J729" s="99"/>
      <c r="K729" s="79"/>
      <c r="L729" s="79"/>
      <c r="M729" s="79"/>
      <c r="N729" s="79"/>
      <c r="O729" s="79"/>
      <c r="P729" s="79"/>
      <c r="Q729" s="79"/>
      <c r="R729" s="79"/>
      <c r="S729" s="79"/>
      <c r="T729" s="79"/>
      <c r="U729" s="100">
        <f>0.2+(0.2944/2)</f>
        <v>0.34720000000000001</v>
      </c>
      <c r="V729" s="100">
        <f t="shared" ref="V729:AB730" si="122">0.2+(0.2944/2)</f>
        <v>0.34720000000000001</v>
      </c>
      <c r="W729" s="100">
        <f t="shared" si="122"/>
        <v>0.34720000000000001</v>
      </c>
      <c r="X729" s="100">
        <f t="shared" si="122"/>
        <v>0.34720000000000001</v>
      </c>
      <c r="Y729" s="100">
        <f t="shared" si="122"/>
        <v>0.34720000000000001</v>
      </c>
      <c r="Z729" s="100">
        <f t="shared" si="122"/>
        <v>0.34720000000000001</v>
      </c>
      <c r="AA729" s="100">
        <f t="shared" si="122"/>
        <v>0.34720000000000001</v>
      </c>
      <c r="AB729" s="100">
        <f t="shared" si="122"/>
        <v>0.34720000000000001</v>
      </c>
      <c r="AC729" s="79"/>
      <c r="AD729" s="100" t="s">
        <v>2456</v>
      </c>
      <c r="AE729" s="79"/>
      <c r="AF729" s="100">
        <v>1</v>
      </c>
      <c r="AG729" s="100">
        <v>1</v>
      </c>
      <c r="AH729" s="76"/>
      <c r="AI729" s="60"/>
      <c r="AJ729" s="48"/>
      <c r="AK729" s="48"/>
      <c r="AL729" s="48"/>
    </row>
    <row r="730" spans="1:38" outlineLevel="2" x14ac:dyDescent="0.25">
      <c r="A730" s="48"/>
      <c r="B730" s="57"/>
      <c r="C730" s="50">
        <f t="shared" si="120"/>
        <v>3</v>
      </c>
      <c r="D730" s="76"/>
      <c r="E730" s="73"/>
      <c r="F730" s="73" t="s">
        <v>1688</v>
      </c>
      <c r="G730" s="76"/>
      <c r="H730" s="79" t="s">
        <v>1681</v>
      </c>
      <c r="I730" s="99" t="s">
        <v>1678</v>
      </c>
      <c r="J730" s="99"/>
      <c r="K730" s="79"/>
      <c r="L730" s="79"/>
      <c r="M730" s="79"/>
      <c r="N730" s="79"/>
      <c r="O730" s="79"/>
      <c r="P730" s="79"/>
      <c r="Q730" s="79"/>
      <c r="R730" s="79"/>
      <c r="S730" s="79"/>
      <c r="T730" s="79"/>
      <c r="U730" s="100">
        <f>0.2+(0.2944/2)</f>
        <v>0.34720000000000001</v>
      </c>
      <c r="V730" s="100">
        <f t="shared" si="122"/>
        <v>0.34720000000000001</v>
      </c>
      <c r="W730" s="100">
        <f t="shared" si="122"/>
        <v>0.34720000000000001</v>
      </c>
      <c r="X730" s="100">
        <f t="shared" si="122"/>
        <v>0.34720000000000001</v>
      </c>
      <c r="Y730" s="100">
        <f t="shared" si="122"/>
        <v>0.34720000000000001</v>
      </c>
      <c r="Z730" s="100">
        <f t="shared" si="122"/>
        <v>0.34720000000000001</v>
      </c>
      <c r="AA730" s="100">
        <f t="shared" si="122"/>
        <v>0.34720000000000001</v>
      </c>
      <c r="AB730" s="100">
        <f t="shared" si="122"/>
        <v>0.34720000000000001</v>
      </c>
      <c r="AC730" s="79"/>
      <c r="AD730" s="100" t="s">
        <v>2457</v>
      </c>
      <c r="AE730" s="79"/>
      <c r="AF730" s="100">
        <v>1</v>
      </c>
      <c r="AG730" s="100">
        <v>1</v>
      </c>
      <c r="AH730" s="76"/>
      <c r="AI730" s="60"/>
      <c r="AJ730" s="48"/>
      <c r="AK730" s="48"/>
      <c r="AL730" s="48"/>
    </row>
    <row r="731" spans="1:38" outlineLevel="2" x14ac:dyDescent="0.25">
      <c r="A731" s="48"/>
      <c r="B731" s="57"/>
      <c r="C731" s="50">
        <f t="shared" si="120"/>
        <v>3</v>
      </c>
      <c r="D731" s="76"/>
      <c r="E731" s="73" t="s">
        <v>1689</v>
      </c>
      <c r="F731" s="73" t="s">
        <v>1690</v>
      </c>
      <c r="G731" s="76"/>
      <c r="H731" s="79" t="s">
        <v>1691</v>
      </c>
      <c r="I731" s="99" t="s">
        <v>581</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1673</v>
      </c>
      <c r="AE731" s="79"/>
      <c r="AF731" s="79">
        <v>1</v>
      </c>
      <c r="AG731" s="79">
        <v>1</v>
      </c>
      <c r="AH731" s="76"/>
      <c r="AI731" s="60"/>
      <c r="AJ731" s="48"/>
      <c r="AK731" s="48"/>
      <c r="AL731" s="48"/>
    </row>
    <row r="732" spans="1:38" outlineLevel="2" x14ac:dyDescent="0.25">
      <c r="A732" s="48"/>
      <c r="B732" s="57"/>
      <c r="C732" s="50">
        <f t="shared" si="120"/>
        <v>3</v>
      </c>
      <c r="D732" s="76"/>
      <c r="E732" s="73"/>
      <c r="F732" s="73" t="s">
        <v>1692</v>
      </c>
      <c r="G732" s="76"/>
      <c r="H732" s="79" t="s">
        <v>1675</v>
      </c>
      <c r="I732" s="99" t="s">
        <v>581</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1648</v>
      </c>
      <c r="AE732" s="79"/>
      <c r="AF732" s="100">
        <v>1</v>
      </c>
      <c r="AG732" s="100">
        <v>1</v>
      </c>
      <c r="AH732" s="76"/>
      <c r="AI732" s="60"/>
      <c r="AJ732" s="48"/>
      <c r="AK732" s="48"/>
      <c r="AL732" s="48"/>
    </row>
    <row r="733" spans="1:38" outlineLevel="2" x14ac:dyDescent="0.25">
      <c r="A733" s="48"/>
      <c r="B733" s="57"/>
      <c r="C733" s="50">
        <f t="shared" si="120"/>
        <v>3</v>
      </c>
      <c r="D733" s="76"/>
      <c r="E733" s="73"/>
      <c r="F733" s="73" t="s">
        <v>1693</v>
      </c>
      <c r="G733" s="76"/>
      <c r="H733" s="79" t="s">
        <v>1677</v>
      </c>
      <c r="I733" s="99" t="s">
        <v>581</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1648</v>
      </c>
      <c r="AE733" s="79"/>
      <c r="AF733" s="100">
        <v>1</v>
      </c>
      <c r="AG733" s="100">
        <v>1</v>
      </c>
      <c r="AH733" s="76"/>
      <c r="AI733" s="60"/>
      <c r="AJ733" s="48"/>
      <c r="AK733" s="48"/>
      <c r="AL733" s="48"/>
    </row>
    <row r="734" spans="1:38" outlineLevel="2" x14ac:dyDescent="0.25">
      <c r="A734" s="48"/>
      <c r="B734" s="57"/>
      <c r="C734" s="50">
        <f t="shared" si="120"/>
        <v>3</v>
      </c>
      <c r="D734" s="76"/>
      <c r="E734" s="73"/>
      <c r="F734" s="73" t="s">
        <v>1694</v>
      </c>
      <c r="G734" s="76"/>
      <c r="H734" s="79" t="s">
        <v>1681</v>
      </c>
      <c r="I734" s="99" t="s">
        <v>581</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1648</v>
      </c>
      <c r="AE734" s="79"/>
      <c r="AF734" s="100">
        <v>1</v>
      </c>
      <c r="AG734" s="100">
        <v>1</v>
      </c>
      <c r="AH734" s="76"/>
      <c r="AI734" s="60"/>
      <c r="AJ734" s="48"/>
      <c r="AK734" s="48"/>
      <c r="AL734" s="48"/>
    </row>
    <row r="735" spans="1:38" outlineLevel="2" x14ac:dyDescent="0.25">
      <c r="A735" s="48"/>
      <c r="B735" s="57"/>
      <c r="C735" s="50">
        <f t="shared" si="120"/>
        <v>3</v>
      </c>
      <c r="D735" s="76"/>
      <c r="E735" s="73" t="s">
        <v>1695</v>
      </c>
      <c r="F735" s="73" t="s">
        <v>1696</v>
      </c>
      <c r="G735" s="76"/>
      <c r="H735" s="79" t="s">
        <v>1685</v>
      </c>
      <c r="I735" s="99" t="s">
        <v>581</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1673</v>
      </c>
      <c r="AE735" s="79"/>
      <c r="AF735" s="79">
        <v>1</v>
      </c>
      <c r="AG735" s="79">
        <v>1</v>
      </c>
      <c r="AH735" s="76"/>
      <c r="AI735" s="60"/>
      <c r="AJ735" s="48"/>
      <c r="AK735" s="48"/>
      <c r="AL735" s="48"/>
    </row>
    <row r="736" spans="1:38" outlineLevel="2" x14ac:dyDescent="0.25">
      <c r="A736" s="48"/>
      <c r="B736" s="57"/>
      <c r="C736" s="50">
        <f t="shared" si="120"/>
        <v>3</v>
      </c>
      <c r="D736" s="76"/>
      <c r="E736" s="73"/>
      <c r="F736" s="73" t="s">
        <v>1697</v>
      </c>
      <c r="G736" s="76"/>
      <c r="H736" s="79" t="s">
        <v>1675</v>
      </c>
      <c r="I736" s="99" t="s">
        <v>581</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1648</v>
      </c>
      <c r="AE736" s="79"/>
      <c r="AF736" s="100">
        <v>1</v>
      </c>
      <c r="AG736" s="100">
        <v>1</v>
      </c>
      <c r="AH736" s="76"/>
      <c r="AI736" s="60"/>
      <c r="AJ736" s="48"/>
      <c r="AK736" s="48"/>
      <c r="AL736" s="48"/>
    </row>
    <row r="737" spans="1:38" outlineLevel="2" x14ac:dyDescent="0.25">
      <c r="A737" s="48"/>
      <c r="B737" s="57"/>
      <c r="C737" s="50">
        <f t="shared" si="120"/>
        <v>3</v>
      </c>
      <c r="D737" s="76"/>
      <c r="E737" s="73"/>
      <c r="F737" s="73" t="s">
        <v>1698</v>
      </c>
      <c r="G737" s="76"/>
      <c r="H737" s="79" t="s">
        <v>1677</v>
      </c>
      <c r="I737" s="99" t="s">
        <v>581</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1648</v>
      </c>
      <c r="AE737" s="79"/>
      <c r="AF737" s="100">
        <v>1</v>
      </c>
      <c r="AG737" s="100">
        <v>1</v>
      </c>
      <c r="AH737" s="76"/>
      <c r="AI737" s="60"/>
      <c r="AJ737" s="48"/>
      <c r="AK737" s="48"/>
      <c r="AL737" s="48"/>
    </row>
    <row r="738" spans="1:38" outlineLevel="2" x14ac:dyDescent="0.25">
      <c r="A738" s="48"/>
      <c r="B738" s="57"/>
      <c r="C738" s="50">
        <f t="shared" si="120"/>
        <v>3</v>
      </c>
      <c r="D738" s="76"/>
      <c r="E738" s="73"/>
      <c r="F738" s="73" t="s">
        <v>1699</v>
      </c>
      <c r="G738" s="76"/>
      <c r="H738" s="79" t="s">
        <v>1681</v>
      </c>
      <c r="I738" s="99" t="s">
        <v>581</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1648</v>
      </c>
      <c r="AE738" s="79"/>
      <c r="AF738" s="100">
        <v>1</v>
      </c>
      <c r="AG738" s="100">
        <v>1</v>
      </c>
      <c r="AH738" s="76"/>
      <c r="AI738" s="60"/>
      <c r="AJ738" s="48"/>
      <c r="AK738" s="48"/>
      <c r="AL738" s="48"/>
    </row>
    <row r="739" spans="1:38" outlineLevel="2" x14ac:dyDescent="0.25">
      <c r="A739" s="48"/>
      <c r="B739" s="57"/>
      <c r="C739" s="50">
        <f t="shared" si="120"/>
        <v>3</v>
      </c>
      <c r="D739" s="76"/>
      <c r="E739" s="73"/>
      <c r="F739" s="73" t="s">
        <v>1700</v>
      </c>
      <c r="G739" s="76"/>
      <c r="H739" s="79" t="s">
        <v>1701</v>
      </c>
      <c r="I739" s="99" t="s">
        <v>581</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20"/>
        <v>3</v>
      </c>
      <c r="D740" s="76"/>
      <c r="E740" s="73"/>
      <c r="F740" s="73" t="s">
        <v>1702</v>
      </c>
      <c r="G740" s="76"/>
      <c r="H740" s="79" t="s">
        <v>1703</v>
      </c>
      <c r="I740" s="99" t="s">
        <v>581</v>
      </c>
      <c r="J740" s="99"/>
      <c r="K740" s="79"/>
      <c r="L740" s="79"/>
      <c r="M740" s="79"/>
      <c r="N740" s="79"/>
      <c r="O740" s="79"/>
      <c r="P740" s="79"/>
      <c r="Q740" s="79"/>
      <c r="R740" s="79"/>
      <c r="S740" s="79"/>
      <c r="T740" s="79"/>
      <c r="U740" s="100">
        <v>0</v>
      </c>
      <c r="V740" s="100">
        <v>0</v>
      </c>
      <c r="W740" s="100">
        <v>0</v>
      </c>
      <c r="X740" s="271">
        <f t="shared" ref="X740:AB741" si="123">W740</f>
        <v>0</v>
      </c>
      <c r="Y740" s="271">
        <f t="shared" si="123"/>
        <v>0</v>
      </c>
      <c r="Z740" s="271">
        <f t="shared" si="123"/>
        <v>0</v>
      </c>
      <c r="AA740" s="271">
        <f t="shared" si="123"/>
        <v>0</v>
      </c>
      <c r="AB740" s="271">
        <f t="shared" si="123"/>
        <v>0</v>
      </c>
      <c r="AC740" s="79"/>
      <c r="AD740" s="100" t="s">
        <v>1704</v>
      </c>
      <c r="AE740" s="79"/>
      <c r="AF740" s="100">
        <v>1</v>
      </c>
      <c r="AG740" s="100">
        <v>1</v>
      </c>
      <c r="AH740" s="76"/>
      <c r="AI740" s="60"/>
      <c r="AJ740" s="48"/>
      <c r="AK740" s="48"/>
      <c r="AL740" s="48"/>
    </row>
    <row r="741" spans="1:38" outlineLevel="2" x14ac:dyDescent="0.25">
      <c r="A741" s="48"/>
      <c r="B741" s="57"/>
      <c r="C741" s="50">
        <f t="shared" si="120"/>
        <v>3</v>
      </c>
      <c r="D741" s="76"/>
      <c r="E741" s="73"/>
      <c r="F741" s="73" t="s">
        <v>1705</v>
      </c>
      <c r="G741" s="76"/>
      <c r="H741" s="79" t="s">
        <v>1706</v>
      </c>
      <c r="I741" s="99" t="s">
        <v>581</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 t="shared" si="123"/>
        <v>-0.55427188413696349</v>
      </c>
      <c r="Y741" s="271">
        <f t="shared" si="123"/>
        <v>-0.55427188413696349</v>
      </c>
      <c r="Z741" s="271">
        <f t="shared" si="123"/>
        <v>-0.55427188413696349</v>
      </c>
      <c r="AA741" s="271">
        <f t="shared" si="123"/>
        <v>-0.55427188413696349</v>
      </c>
      <c r="AB741" s="271">
        <f t="shared" si="123"/>
        <v>-0.55427188413696349</v>
      </c>
      <c r="AC741" s="79"/>
      <c r="AD741" s="79"/>
      <c r="AE741" s="79"/>
      <c r="AF741" s="100">
        <v>1</v>
      </c>
      <c r="AG741" s="100">
        <v>1</v>
      </c>
      <c r="AH741" s="76"/>
      <c r="AI741" s="60"/>
      <c r="AJ741" s="48"/>
      <c r="AK741" s="48"/>
      <c r="AL741" s="48"/>
    </row>
    <row r="742" spans="1:38" outlineLevel="2" x14ac:dyDescent="0.25">
      <c r="A742" s="48"/>
      <c r="B742" s="57"/>
      <c r="C742" s="50">
        <f t="shared" si="120"/>
        <v>3</v>
      </c>
      <c r="D742" s="76"/>
      <c r="E742" s="73"/>
      <c r="F742" s="73" t="s">
        <v>1707</v>
      </c>
      <c r="G742" s="76"/>
      <c r="H742" s="79" t="s">
        <v>1708</v>
      </c>
      <c r="I742" s="99" t="s">
        <v>581</v>
      </c>
      <c r="J742" s="99"/>
      <c r="K742" s="79"/>
      <c r="L742" s="79"/>
      <c r="M742" s="79"/>
      <c r="N742" s="79"/>
      <c r="O742" s="79"/>
      <c r="P742" s="79"/>
      <c r="Q742" s="79"/>
      <c r="R742" s="79"/>
      <c r="S742" s="79"/>
      <c r="T742" s="79"/>
      <c r="U742" s="269">
        <f>U741</f>
        <v>-0.48270000000000002</v>
      </c>
      <c r="V742" s="269">
        <f t="shared" ref="V742:AB742" si="124">V741</f>
        <v>-0.48270000000000002</v>
      </c>
      <c r="W742" s="269">
        <f t="shared" si="124"/>
        <v>-0.55427188413696349</v>
      </c>
      <c r="X742" s="269">
        <f t="shared" si="124"/>
        <v>-0.55427188413696349</v>
      </c>
      <c r="Y742" s="269">
        <f t="shared" si="124"/>
        <v>-0.55427188413696349</v>
      </c>
      <c r="Z742" s="269">
        <f t="shared" si="124"/>
        <v>-0.55427188413696349</v>
      </c>
      <c r="AA742" s="269">
        <f t="shared" si="124"/>
        <v>-0.55427188413696349</v>
      </c>
      <c r="AB742" s="269">
        <f t="shared" si="124"/>
        <v>-0.55427188413696349</v>
      </c>
      <c r="AC742" s="79"/>
      <c r="AD742" s="79" t="s">
        <v>1709</v>
      </c>
      <c r="AE742" s="79"/>
      <c r="AF742" s="100">
        <v>1</v>
      </c>
      <c r="AG742" s="100">
        <v>1</v>
      </c>
      <c r="AH742" s="76"/>
      <c r="AI742" s="60"/>
      <c r="AJ742" s="48"/>
      <c r="AK742" s="48"/>
      <c r="AL742" s="48"/>
    </row>
    <row r="743" spans="1:38" outlineLevel="2" x14ac:dyDescent="0.25">
      <c r="A743" s="48"/>
      <c r="B743" s="57"/>
      <c r="C743" s="50">
        <f t="shared" si="120"/>
        <v>3</v>
      </c>
      <c r="D743" s="76"/>
      <c r="E743" s="73"/>
      <c r="F743" s="73" t="s">
        <v>1710</v>
      </c>
      <c r="G743" s="76"/>
      <c r="H743" s="79" t="s">
        <v>2340</v>
      </c>
      <c r="I743" s="99" t="s">
        <v>581</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20"/>
        <v>3</v>
      </c>
      <c r="D744" s="76"/>
      <c r="E744" s="73"/>
      <c r="F744" s="73" t="s">
        <v>1711</v>
      </c>
      <c r="G744" s="76"/>
      <c r="H744" s="79" t="s">
        <v>2341</v>
      </c>
      <c r="I744" s="99" t="s">
        <v>581</v>
      </c>
      <c r="J744" s="99"/>
      <c r="K744" s="79"/>
      <c r="L744" s="79"/>
      <c r="M744" s="79"/>
      <c r="N744" s="79"/>
      <c r="O744" s="79"/>
      <c r="P744" s="79"/>
      <c r="Q744" s="79"/>
      <c r="R744" s="79"/>
      <c r="S744" s="79"/>
      <c r="T744" s="79"/>
      <c r="U744" s="100">
        <v>8.5</v>
      </c>
      <c r="V744" s="100">
        <v>8.5</v>
      </c>
      <c r="W744" s="100">
        <v>8.5</v>
      </c>
      <c r="X744" s="271">
        <f t="shared" ref="X744:AB745" si="125">W744</f>
        <v>8.5</v>
      </c>
      <c r="Y744" s="271">
        <f t="shared" si="125"/>
        <v>8.5</v>
      </c>
      <c r="Z744" s="271">
        <f t="shared" si="125"/>
        <v>8.5</v>
      </c>
      <c r="AA744" s="271">
        <f t="shared" si="125"/>
        <v>8.5</v>
      </c>
      <c r="AB744" s="271">
        <f t="shared" si="125"/>
        <v>8.5</v>
      </c>
      <c r="AC744" s="79"/>
      <c r="AD744" s="100" t="s">
        <v>2478</v>
      </c>
      <c r="AE744" s="79"/>
      <c r="AF744" s="79">
        <v>1</v>
      </c>
      <c r="AG744" s="79">
        <v>1</v>
      </c>
      <c r="AH744" s="76"/>
      <c r="AI744" s="60"/>
      <c r="AJ744" s="48"/>
      <c r="AK744" s="48"/>
      <c r="AL744" s="48"/>
    </row>
    <row r="745" spans="1:38" outlineLevel="2" x14ac:dyDescent="0.25">
      <c r="A745" s="48"/>
      <c r="B745" s="57"/>
      <c r="C745" s="50">
        <f t="shared" si="120"/>
        <v>3</v>
      </c>
      <c r="D745" s="76"/>
      <c r="E745" s="73"/>
      <c r="F745" s="73" t="s">
        <v>1712</v>
      </c>
      <c r="G745" s="76"/>
      <c r="H745" s="79" t="s">
        <v>2342</v>
      </c>
      <c r="I745" s="99" t="s">
        <v>581</v>
      </c>
      <c r="J745" s="99"/>
      <c r="K745" s="79"/>
      <c r="L745" s="79"/>
      <c r="M745" s="79"/>
      <c r="N745" s="79"/>
      <c r="O745" s="79"/>
      <c r="P745" s="79"/>
      <c r="Q745" s="79"/>
      <c r="R745" s="79"/>
      <c r="S745" s="79"/>
      <c r="T745" s="79"/>
      <c r="U745" s="100">
        <v>2</v>
      </c>
      <c r="V745" s="100">
        <v>2</v>
      </c>
      <c r="W745" s="100">
        <v>2</v>
      </c>
      <c r="X745" s="271">
        <f t="shared" si="125"/>
        <v>2</v>
      </c>
      <c r="Y745" s="271">
        <f t="shared" si="125"/>
        <v>2</v>
      </c>
      <c r="Z745" s="271">
        <f t="shared" si="125"/>
        <v>2</v>
      </c>
      <c r="AA745" s="271">
        <f t="shared" si="125"/>
        <v>2</v>
      </c>
      <c r="AB745" s="271">
        <f t="shared" si="125"/>
        <v>2</v>
      </c>
      <c r="AC745" s="79"/>
      <c r="AD745" s="79"/>
      <c r="AE745" s="79"/>
      <c r="AF745" s="79">
        <v>1</v>
      </c>
      <c r="AG745" s="79">
        <v>1</v>
      </c>
      <c r="AH745" s="76"/>
      <c r="AI745" s="60"/>
      <c r="AJ745" s="48"/>
      <c r="AK745" s="48"/>
      <c r="AL745" s="48"/>
    </row>
    <row r="746" spans="1:38" outlineLevel="2" x14ac:dyDescent="0.25">
      <c r="A746" s="48"/>
      <c r="B746" s="57"/>
      <c r="C746" s="50">
        <f t="shared" ref="C746:C750" si="126">INT($C$29)+3</f>
        <v>4</v>
      </c>
      <c r="D746" s="76"/>
      <c r="E746" s="73"/>
      <c r="F746" s="73" t="s">
        <v>1713</v>
      </c>
      <c r="G746" s="76"/>
      <c r="H746" s="79" t="s">
        <v>2343</v>
      </c>
      <c r="I746" s="99" t="s">
        <v>581</v>
      </c>
      <c r="J746" s="99"/>
      <c r="K746" s="79"/>
      <c r="L746" s="79"/>
      <c r="M746" s="79"/>
      <c r="N746" s="79"/>
      <c r="O746" s="79"/>
      <c r="P746" s="79"/>
      <c r="Q746" s="79"/>
      <c r="R746" s="79"/>
      <c r="S746" s="79"/>
      <c r="T746" s="79"/>
      <c r="U746" s="269">
        <f>U745</f>
        <v>2</v>
      </c>
      <c r="V746" s="269">
        <f t="shared" ref="V746:AB746" si="127">V745</f>
        <v>2</v>
      </c>
      <c r="W746" s="269">
        <f t="shared" si="127"/>
        <v>2</v>
      </c>
      <c r="X746" s="269">
        <f t="shared" si="127"/>
        <v>2</v>
      </c>
      <c r="Y746" s="269">
        <f t="shared" si="127"/>
        <v>2</v>
      </c>
      <c r="Z746" s="269">
        <f t="shared" si="127"/>
        <v>2</v>
      </c>
      <c r="AA746" s="269">
        <f t="shared" si="127"/>
        <v>2</v>
      </c>
      <c r="AB746" s="269">
        <f t="shared" si="127"/>
        <v>2</v>
      </c>
      <c r="AC746" s="79"/>
      <c r="AD746" s="79"/>
      <c r="AE746" s="79"/>
      <c r="AF746" s="79">
        <v>1</v>
      </c>
      <c r="AG746" s="79">
        <v>1</v>
      </c>
      <c r="AH746" s="76"/>
      <c r="AI746" s="60"/>
      <c r="AJ746" s="48"/>
      <c r="AK746" s="48"/>
      <c r="AL746" s="48"/>
    </row>
    <row r="747" spans="1:38" outlineLevel="3" x14ac:dyDescent="0.25">
      <c r="A747" s="48"/>
      <c r="B747" s="57"/>
      <c r="C747" s="50">
        <f t="shared" si="126"/>
        <v>4</v>
      </c>
      <c r="D747" s="76"/>
      <c r="E747" s="73"/>
      <c r="F747" s="73" t="s">
        <v>1714</v>
      </c>
      <c r="G747" s="76"/>
      <c r="H747" s="79" t="s">
        <v>1635</v>
      </c>
      <c r="I747" s="99" t="s">
        <v>581</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outlineLevel="3" x14ac:dyDescent="0.25">
      <c r="A748" s="48"/>
      <c r="B748" s="57"/>
      <c r="C748" s="50">
        <f t="shared" si="126"/>
        <v>4</v>
      </c>
      <c r="D748" s="76"/>
      <c r="E748" s="73"/>
      <c r="F748" s="73" t="s">
        <v>1715</v>
      </c>
      <c r="G748" s="76"/>
      <c r="H748" s="79" t="s">
        <v>1637</v>
      </c>
      <c r="I748" s="99" t="s">
        <v>581</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outlineLevel="3" x14ac:dyDescent="0.25">
      <c r="A749" s="48"/>
      <c r="B749" s="57"/>
      <c r="C749" s="50">
        <f t="shared" si="126"/>
        <v>4</v>
      </c>
      <c r="D749" s="76"/>
      <c r="E749" s="73"/>
      <c r="F749" s="73" t="s">
        <v>1716</v>
      </c>
      <c r="G749" s="76"/>
      <c r="H749" s="79" t="s">
        <v>1639</v>
      </c>
      <c r="I749" s="99" t="s">
        <v>581</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outlineLevel="3" x14ac:dyDescent="0.25">
      <c r="A750" s="48"/>
      <c r="B750" s="57"/>
      <c r="C750" s="50">
        <f t="shared" si="126"/>
        <v>4</v>
      </c>
      <c r="D750" s="76"/>
      <c r="E750" s="73"/>
      <c r="F750" s="73" t="s">
        <v>1717</v>
      </c>
      <c r="G750" s="76"/>
      <c r="H750" s="79" t="s">
        <v>1641</v>
      </c>
      <c r="I750" s="99" t="s">
        <v>581</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1718</v>
      </c>
      <c r="F751" s="73" t="s">
        <v>1719</v>
      </c>
      <c r="G751" s="76"/>
      <c r="H751" s="79" t="s">
        <v>1720</v>
      </c>
      <c r="I751" s="99" t="s">
        <v>581</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1673</v>
      </c>
      <c r="AE751" s="79"/>
      <c r="AF751" s="79">
        <v>1</v>
      </c>
      <c r="AG751" s="79">
        <v>1</v>
      </c>
      <c r="AH751" s="76"/>
      <c r="AI751" s="60"/>
      <c r="AJ751" s="48"/>
      <c r="AK751" s="48"/>
      <c r="AL751" s="48"/>
    </row>
    <row r="752" spans="1:38" outlineLevel="2" x14ac:dyDescent="0.25">
      <c r="A752" s="48"/>
      <c r="B752" s="57"/>
      <c r="C752" s="50">
        <f>INT($C$29)+2</f>
        <v>3</v>
      </c>
      <c r="D752" s="76"/>
      <c r="E752" s="73"/>
      <c r="F752" s="73" t="s">
        <v>1721</v>
      </c>
      <c r="G752" s="76"/>
      <c r="H752" s="79" t="s">
        <v>1637</v>
      </c>
      <c r="I752" s="99" t="s">
        <v>581</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1108</v>
      </c>
      <c r="AE752" s="79"/>
      <c r="AF752" s="100">
        <v>1</v>
      </c>
      <c r="AG752" s="100">
        <v>1</v>
      </c>
      <c r="AH752" s="76"/>
      <c r="AI752" s="60"/>
      <c r="AJ752" s="48"/>
      <c r="AK752" s="48"/>
      <c r="AL752" s="48"/>
    </row>
    <row r="753" spans="1:38" outlineLevel="2" x14ac:dyDescent="0.25">
      <c r="A753" s="48"/>
      <c r="B753" s="57"/>
      <c r="C753" s="50">
        <f>INT($C$29)+2</f>
        <v>3</v>
      </c>
      <c r="D753" s="76"/>
      <c r="E753" s="73"/>
      <c r="F753" s="73" t="s">
        <v>1722</v>
      </c>
      <c r="G753" s="76"/>
      <c r="H753" s="79" t="s">
        <v>1639</v>
      </c>
      <c r="I753" s="99" t="s">
        <v>581</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1108</v>
      </c>
      <c r="AE753" s="79"/>
      <c r="AF753" s="100">
        <v>1</v>
      </c>
      <c r="AG753" s="100">
        <v>1</v>
      </c>
      <c r="AH753" s="76"/>
      <c r="AI753" s="60"/>
      <c r="AJ753" s="48"/>
      <c r="AK753" s="48"/>
      <c r="AL753" s="48"/>
    </row>
    <row r="754" spans="1:38" outlineLevel="2" x14ac:dyDescent="0.25">
      <c r="A754" s="48"/>
      <c r="B754" s="57"/>
      <c r="C754" s="50">
        <f>INT($C$29)+2</f>
        <v>3</v>
      </c>
      <c r="D754" s="76"/>
      <c r="E754" s="73"/>
      <c r="F754" s="73" t="s">
        <v>1723</v>
      </c>
      <c r="G754" s="76"/>
      <c r="H754" s="79" t="s">
        <v>1641</v>
      </c>
      <c r="I754" s="99" t="s">
        <v>581</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1108</v>
      </c>
      <c r="AE754" s="79"/>
      <c r="AF754" s="100">
        <v>1</v>
      </c>
      <c r="AG754" s="100">
        <v>1</v>
      </c>
      <c r="AH754" s="76"/>
      <c r="AI754" s="60"/>
      <c r="AJ754" s="48"/>
      <c r="AK754" s="48"/>
      <c r="AL754" s="48"/>
    </row>
    <row r="755" spans="1:38" outlineLevel="3" x14ac:dyDescent="0.25">
      <c r="A755" s="48"/>
      <c r="B755" s="57"/>
      <c r="C755" s="50">
        <f t="shared" ref="C755:C762" si="128">INT($C$29)+3</f>
        <v>4</v>
      </c>
      <c r="D755" s="76"/>
      <c r="E755" s="73"/>
      <c r="F755" s="73" t="s">
        <v>1724</v>
      </c>
      <c r="G755" s="76"/>
      <c r="H755" s="79" t="s">
        <v>1725</v>
      </c>
      <c r="I755" s="99" t="s">
        <v>581</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outlineLevel="3" x14ac:dyDescent="0.25">
      <c r="A756" s="48"/>
      <c r="B756" s="57"/>
      <c r="C756" s="50">
        <f t="shared" si="128"/>
        <v>4</v>
      </c>
      <c r="D756" s="76"/>
      <c r="E756" s="73"/>
      <c r="F756" s="73" t="s">
        <v>1726</v>
      </c>
      <c r="G756" s="76"/>
      <c r="H756" s="79" t="s">
        <v>1637</v>
      </c>
      <c r="I756" s="99" t="s">
        <v>581</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outlineLevel="3" x14ac:dyDescent="0.25">
      <c r="A757" s="48"/>
      <c r="B757" s="57"/>
      <c r="C757" s="50">
        <f t="shared" si="128"/>
        <v>4</v>
      </c>
      <c r="D757" s="76"/>
      <c r="E757" s="73"/>
      <c r="F757" s="73" t="s">
        <v>1727</v>
      </c>
      <c r="G757" s="76"/>
      <c r="H757" s="79" t="s">
        <v>1639</v>
      </c>
      <c r="I757" s="99" t="s">
        <v>581</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outlineLevel="3" x14ac:dyDescent="0.25">
      <c r="A758" s="48"/>
      <c r="B758" s="57"/>
      <c r="C758" s="50">
        <f t="shared" si="128"/>
        <v>4</v>
      </c>
      <c r="D758" s="76"/>
      <c r="E758" s="73"/>
      <c r="F758" s="73" t="s">
        <v>1728</v>
      </c>
      <c r="G758" s="76"/>
      <c r="H758" s="79" t="s">
        <v>1641</v>
      </c>
      <c r="I758" s="99" t="s">
        <v>581</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outlineLevel="3" x14ac:dyDescent="0.25">
      <c r="A759" s="48"/>
      <c r="B759" s="57"/>
      <c r="C759" s="50">
        <f t="shared" si="128"/>
        <v>4</v>
      </c>
      <c r="D759" s="76"/>
      <c r="E759" s="73"/>
      <c r="F759" s="73" t="s">
        <v>1729</v>
      </c>
      <c r="G759" s="76"/>
      <c r="H759" s="79" t="s">
        <v>1730</v>
      </c>
      <c r="I759" s="99" t="s">
        <v>581</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outlineLevel="3" x14ac:dyDescent="0.25">
      <c r="A760" s="48"/>
      <c r="B760" s="57"/>
      <c r="C760" s="50">
        <f t="shared" si="128"/>
        <v>4</v>
      </c>
      <c r="D760" s="76"/>
      <c r="E760" s="73"/>
      <c r="F760" s="73" t="s">
        <v>1731</v>
      </c>
      <c r="G760" s="76"/>
      <c r="H760" s="79" t="s">
        <v>1637</v>
      </c>
      <c r="I760" s="99" t="s">
        <v>581</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outlineLevel="3" x14ac:dyDescent="0.25">
      <c r="A761" s="48"/>
      <c r="B761" s="57"/>
      <c r="C761" s="50">
        <f t="shared" si="128"/>
        <v>4</v>
      </c>
      <c r="D761" s="76"/>
      <c r="E761" s="73"/>
      <c r="F761" s="73" t="s">
        <v>1732</v>
      </c>
      <c r="G761" s="76"/>
      <c r="H761" s="79" t="s">
        <v>1639</v>
      </c>
      <c r="I761" s="99" t="s">
        <v>581</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outlineLevel="3" x14ac:dyDescent="0.25">
      <c r="A762" s="48"/>
      <c r="B762" s="57"/>
      <c r="C762" s="50">
        <f t="shared" si="128"/>
        <v>4</v>
      </c>
      <c r="D762" s="76"/>
      <c r="E762" s="73"/>
      <c r="F762" s="73" t="s">
        <v>1733</v>
      </c>
      <c r="G762" s="76"/>
      <c r="H762" s="79" t="s">
        <v>1641</v>
      </c>
      <c r="I762" s="99" t="s">
        <v>581</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29">INT($C$29)+2</f>
        <v>3</v>
      </c>
      <c r="D763" s="76"/>
      <c r="E763" s="73" t="s">
        <v>868</v>
      </c>
      <c r="F763" s="73" t="s">
        <v>1734</v>
      </c>
      <c r="G763" s="76"/>
      <c r="H763" s="79" t="s">
        <v>1735</v>
      </c>
      <c r="I763" s="99" t="s">
        <v>581</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29"/>
        <v>3</v>
      </c>
      <c r="D764" s="76"/>
      <c r="E764" s="73"/>
      <c r="F764" s="73" t="s">
        <v>1736</v>
      </c>
      <c r="G764" s="76"/>
      <c r="H764" s="79" t="s">
        <v>1737</v>
      </c>
      <c r="I764" s="99" t="s">
        <v>581</v>
      </c>
      <c r="J764" s="99"/>
      <c r="K764" s="100">
        <v>1.5</v>
      </c>
      <c r="L764" s="100">
        <v>1.5</v>
      </c>
      <c r="M764" s="100">
        <v>1</v>
      </c>
      <c r="N764" s="100">
        <v>1</v>
      </c>
      <c r="O764" s="100">
        <v>1</v>
      </c>
      <c r="P764" s="100">
        <v>1</v>
      </c>
      <c r="Q764" s="79"/>
      <c r="R764" s="79" t="s">
        <v>630</v>
      </c>
      <c r="S764" s="79" t="s">
        <v>630</v>
      </c>
      <c r="T764" s="79"/>
      <c r="U764" s="269">
        <f t="shared" ref="U764:AB766" si="130">INDEX($K764:$Q764,1,U$43)</f>
        <v>1.5</v>
      </c>
      <c r="V764" s="269">
        <f t="shared" si="130"/>
        <v>1.5</v>
      </c>
      <c r="W764" s="269">
        <f t="shared" si="130"/>
        <v>1.5</v>
      </c>
      <c r="X764" s="269">
        <f t="shared" si="130"/>
        <v>1.5</v>
      </c>
      <c r="Y764" s="269">
        <f t="shared" si="130"/>
        <v>1.5</v>
      </c>
      <c r="Z764" s="269">
        <f t="shared" si="130"/>
        <v>1.5</v>
      </c>
      <c r="AA764" s="269">
        <f t="shared" si="130"/>
        <v>1.5</v>
      </c>
      <c r="AB764" s="269">
        <f t="shared" si="130"/>
        <v>1.5</v>
      </c>
      <c r="AC764" s="79"/>
      <c r="AD764" s="79"/>
      <c r="AE764" s="79"/>
      <c r="AF764" s="100">
        <v>1</v>
      </c>
      <c r="AG764" s="100">
        <v>1</v>
      </c>
      <c r="AH764" s="76"/>
      <c r="AI764" s="60"/>
      <c r="AJ764" s="48"/>
      <c r="AK764" s="48"/>
      <c r="AL764" s="48"/>
    </row>
    <row r="765" spans="1:38" outlineLevel="2" x14ac:dyDescent="0.25">
      <c r="A765" s="48"/>
      <c r="B765" s="57"/>
      <c r="C765" s="50">
        <f t="shared" si="129"/>
        <v>3</v>
      </c>
      <c r="D765" s="76"/>
      <c r="E765" s="73"/>
      <c r="F765" s="73" t="s">
        <v>1738</v>
      </c>
      <c r="G765" s="76"/>
      <c r="H765" s="79" t="s">
        <v>1739</v>
      </c>
      <c r="I765" s="99" t="s">
        <v>581</v>
      </c>
      <c r="J765" s="99"/>
      <c r="K765" s="100">
        <v>1.75</v>
      </c>
      <c r="L765" s="100">
        <v>1.75</v>
      </c>
      <c r="M765" s="79"/>
      <c r="N765" s="79"/>
      <c r="O765" s="79"/>
      <c r="P765" s="79"/>
      <c r="Q765" s="79"/>
      <c r="R765" s="79" t="s">
        <v>630</v>
      </c>
      <c r="S765" s="79"/>
      <c r="T765" s="79"/>
      <c r="U765" s="269">
        <f t="shared" si="130"/>
        <v>1.75</v>
      </c>
      <c r="V765" s="269">
        <f t="shared" si="130"/>
        <v>1.75</v>
      </c>
      <c r="W765" s="269">
        <f t="shared" si="130"/>
        <v>1.75</v>
      </c>
      <c r="X765" s="269">
        <f t="shared" si="130"/>
        <v>1.75</v>
      </c>
      <c r="Y765" s="269">
        <f t="shared" si="130"/>
        <v>1.75</v>
      </c>
      <c r="Z765" s="269">
        <f t="shared" si="130"/>
        <v>1.75</v>
      </c>
      <c r="AA765" s="269">
        <f t="shared" si="130"/>
        <v>1.75</v>
      </c>
      <c r="AB765" s="269">
        <f t="shared" si="130"/>
        <v>1.75</v>
      </c>
      <c r="AC765" s="79"/>
      <c r="AD765" s="79"/>
      <c r="AE765" s="79"/>
      <c r="AF765" s="100">
        <v>1</v>
      </c>
      <c r="AG765" s="100">
        <v>1</v>
      </c>
      <c r="AH765" s="76"/>
      <c r="AI765" s="60"/>
      <c r="AJ765" s="48"/>
      <c r="AK765" s="48"/>
      <c r="AL765" s="48"/>
    </row>
    <row r="766" spans="1:38" outlineLevel="2" x14ac:dyDescent="0.25">
      <c r="A766" s="48"/>
      <c r="B766" s="57"/>
      <c r="C766" s="50">
        <f t="shared" si="129"/>
        <v>3</v>
      </c>
      <c r="D766" s="76"/>
      <c r="E766" s="73"/>
      <c r="F766" s="73" t="s">
        <v>1740</v>
      </c>
      <c r="G766" s="76"/>
      <c r="H766" s="79" t="s">
        <v>1741</v>
      </c>
      <c r="I766" s="99" t="s">
        <v>581</v>
      </c>
      <c r="J766" s="99"/>
      <c r="K766" s="100">
        <v>2</v>
      </c>
      <c r="L766" s="100">
        <v>2</v>
      </c>
      <c r="M766" s="79"/>
      <c r="N766" s="79"/>
      <c r="O766" s="79"/>
      <c r="P766" s="79"/>
      <c r="Q766" s="79"/>
      <c r="R766" s="79" t="s">
        <v>630</v>
      </c>
      <c r="S766" s="79"/>
      <c r="T766" s="79"/>
      <c r="U766" s="269">
        <f t="shared" si="130"/>
        <v>2</v>
      </c>
      <c r="V766" s="269">
        <f t="shared" si="130"/>
        <v>2</v>
      </c>
      <c r="W766" s="269">
        <f t="shared" si="130"/>
        <v>2</v>
      </c>
      <c r="X766" s="269">
        <f t="shared" si="130"/>
        <v>2</v>
      </c>
      <c r="Y766" s="269">
        <f t="shared" si="130"/>
        <v>2</v>
      </c>
      <c r="Z766" s="269">
        <f t="shared" si="130"/>
        <v>2</v>
      </c>
      <c r="AA766" s="269">
        <f t="shared" si="130"/>
        <v>2</v>
      </c>
      <c r="AB766" s="269">
        <f t="shared" si="130"/>
        <v>2</v>
      </c>
      <c r="AC766" s="79"/>
      <c r="AD766" s="79"/>
      <c r="AE766" s="79"/>
      <c r="AF766" s="100">
        <v>1</v>
      </c>
      <c r="AG766" s="100">
        <v>1</v>
      </c>
      <c r="AH766" s="76"/>
      <c r="AI766" s="60"/>
      <c r="AJ766" s="48"/>
      <c r="AK766" s="48"/>
      <c r="AL766" s="48"/>
    </row>
    <row r="767" spans="1:38" outlineLevel="2" x14ac:dyDescent="0.25">
      <c r="A767" s="48"/>
      <c r="B767" s="57"/>
      <c r="C767" s="50">
        <f t="shared" si="129"/>
        <v>3</v>
      </c>
      <c r="D767" s="76"/>
      <c r="E767" s="73" t="s">
        <v>871</v>
      </c>
      <c r="F767" s="73" t="s">
        <v>1742</v>
      </c>
      <c r="G767" s="76"/>
      <c r="H767" s="79" t="s">
        <v>1743</v>
      </c>
      <c r="I767" s="99" t="s">
        <v>581</v>
      </c>
      <c r="J767" s="99" t="s">
        <v>1282</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29"/>
        <v>3</v>
      </c>
      <c r="D768" s="76"/>
      <c r="E768" s="73"/>
      <c r="F768" s="73" t="s">
        <v>1744</v>
      </c>
      <c r="G768" s="76"/>
      <c r="H768" s="79" t="s">
        <v>1745</v>
      </c>
      <c r="I768" s="99" t="s">
        <v>122</v>
      </c>
      <c r="J768" s="99" t="s">
        <v>1282</v>
      </c>
      <c r="K768" s="100">
        <v>0.1</v>
      </c>
      <c r="L768" s="100">
        <v>0.1</v>
      </c>
      <c r="M768" s="100">
        <v>7.0000000000000007E-2</v>
      </c>
      <c r="N768" s="100">
        <v>7.0000000000000007E-2</v>
      </c>
      <c r="O768" s="100">
        <v>7.0000000000000007E-2</v>
      </c>
      <c r="P768" s="100">
        <v>7.0000000000000007E-2</v>
      </c>
      <c r="Q768" s="79"/>
      <c r="R768" s="79" t="s">
        <v>630</v>
      </c>
      <c r="S768" s="79" t="s">
        <v>630</v>
      </c>
      <c r="T768" s="79"/>
      <c r="U768" s="269">
        <f t="shared" ref="U768:AB770" si="131">INDEX($K768:$Q768,1,U$43)</f>
        <v>0.1</v>
      </c>
      <c r="V768" s="269">
        <f t="shared" si="131"/>
        <v>0.1</v>
      </c>
      <c r="W768" s="269">
        <f t="shared" si="131"/>
        <v>0.1</v>
      </c>
      <c r="X768" s="269">
        <f t="shared" si="131"/>
        <v>0.1</v>
      </c>
      <c r="Y768" s="269">
        <f t="shared" si="131"/>
        <v>0.1</v>
      </c>
      <c r="Z768" s="269">
        <f t="shared" si="131"/>
        <v>0.1</v>
      </c>
      <c r="AA768" s="269">
        <f t="shared" si="131"/>
        <v>0.1</v>
      </c>
      <c r="AB768" s="269">
        <f t="shared" si="131"/>
        <v>0.1</v>
      </c>
      <c r="AC768" s="79"/>
      <c r="AD768" s="79"/>
      <c r="AE768" s="79"/>
      <c r="AF768" s="100">
        <v>1</v>
      </c>
      <c r="AG768" s="100">
        <v>1</v>
      </c>
      <c r="AH768" s="76"/>
      <c r="AI768" s="60"/>
      <c r="AJ768" s="48"/>
      <c r="AK768" s="48"/>
      <c r="AL768" s="48"/>
    </row>
    <row r="769" spans="1:38" outlineLevel="2" x14ac:dyDescent="0.25">
      <c r="A769" s="48"/>
      <c r="B769" s="57"/>
      <c r="C769" s="50">
        <f t="shared" si="129"/>
        <v>3</v>
      </c>
      <c r="D769" s="76"/>
      <c r="E769" s="73"/>
      <c r="F769" s="73" t="s">
        <v>1746</v>
      </c>
      <c r="G769" s="76"/>
      <c r="H769" s="79" t="s">
        <v>1747</v>
      </c>
      <c r="I769" s="99" t="s">
        <v>122</v>
      </c>
      <c r="J769" s="99" t="s">
        <v>1282</v>
      </c>
      <c r="K769" s="100">
        <v>8.5000000000000006E-2</v>
      </c>
      <c r="L769" s="100">
        <v>8.5000000000000006E-2</v>
      </c>
      <c r="M769" s="79"/>
      <c r="N769" s="79"/>
      <c r="O769" s="79"/>
      <c r="P769" s="79"/>
      <c r="Q769" s="79"/>
      <c r="R769" s="79" t="s">
        <v>630</v>
      </c>
      <c r="S769" s="79"/>
      <c r="T769" s="79"/>
      <c r="U769" s="269">
        <f t="shared" si="131"/>
        <v>8.5000000000000006E-2</v>
      </c>
      <c r="V769" s="269">
        <f t="shared" si="131"/>
        <v>8.5000000000000006E-2</v>
      </c>
      <c r="W769" s="269">
        <f t="shared" si="131"/>
        <v>8.5000000000000006E-2</v>
      </c>
      <c r="X769" s="269">
        <f t="shared" si="131"/>
        <v>8.5000000000000006E-2</v>
      </c>
      <c r="Y769" s="269">
        <f t="shared" si="131"/>
        <v>8.5000000000000006E-2</v>
      </c>
      <c r="Z769" s="269">
        <f t="shared" si="131"/>
        <v>8.5000000000000006E-2</v>
      </c>
      <c r="AA769" s="269">
        <f t="shared" si="131"/>
        <v>8.5000000000000006E-2</v>
      </c>
      <c r="AB769" s="269">
        <f t="shared" si="131"/>
        <v>8.5000000000000006E-2</v>
      </c>
      <c r="AC769" s="79"/>
      <c r="AD769" s="79"/>
      <c r="AE769" s="79"/>
      <c r="AF769" s="100">
        <v>1</v>
      </c>
      <c r="AG769" s="100">
        <v>1</v>
      </c>
      <c r="AH769" s="76"/>
      <c r="AI769" s="60"/>
      <c r="AJ769" s="48"/>
      <c r="AK769" s="48"/>
      <c r="AL769" s="48"/>
    </row>
    <row r="770" spans="1:38" outlineLevel="2" x14ac:dyDescent="0.25">
      <c r="A770" s="48"/>
      <c r="B770" s="57"/>
      <c r="C770" s="50">
        <f t="shared" si="129"/>
        <v>3</v>
      </c>
      <c r="D770" s="76"/>
      <c r="E770" s="73"/>
      <c r="F770" s="73" t="s">
        <v>1748</v>
      </c>
      <c r="G770" s="76"/>
      <c r="H770" s="79" t="s">
        <v>1749</v>
      </c>
      <c r="I770" s="99" t="s">
        <v>122</v>
      </c>
      <c r="J770" s="99" t="s">
        <v>1282</v>
      </c>
      <c r="K770" s="100">
        <v>7.0000000000000007E-2</v>
      </c>
      <c r="L770" s="100">
        <v>7.0000000000000007E-2</v>
      </c>
      <c r="M770" s="79"/>
      <c r="N770" s="79"/>
      <c r="O770" s="79"/>
      <c r="P770" s="79"/>
      <c r="Q770" s="79"/>
      <c r="R770" s="79" t="s">
        <v>630</v>
      </c>
      <c r="S770" s="79"/>
      <c r="T770" s="79"/>
      <c r="U770" s="269">
        <f t="shared" si="131"/>
        <v>7.0000000000000007E-2</v>
      </c>
      <c r="V770" s="269">
        <f t="shared" si="131"/>
        <v>7.0000000000000007E-2</v>
      </c>
      <c r="W770" s="269">
        <f t="shared" si="131"/>
        <v>7.0000000000000007E-2</v>
      </c>
      <c r="X770" s="269">
        <f t="shared" si="131"/>
        <v>7.0000000000000007E-2</v>
      </c>
      <c r="Y770" s="269">
        <f t="shared" si="131"/>
        <v>7.0000000000000007E-2</v>
      </c>
      <c r="Z770" s="269">
        <f t="shared" si="131"/>
        <v>7.0000000000000007E-2</v>
      </c>
      <c r="AA770" s="269">
        <f t="shared" si="131"/>
        <v>7.0000000000000007E-2</v>
      </c>
      <c r="AB770" s="269">
        <f t="shared" si="131"/>
        <v>7.0000000000000007E-2</v>
      </c>
      <c r="AC770" s="79"/>
      <c r="AD770" s="79"/>
      <c r="AE770" s="79"/>
      <c r="AF770" s="100">
        <v>1</v>
      </c>
      <c r="AG770" s="100">
        <v>1</v>
      </c>
      <c r="AH770" s="76"/>
      <c r="AI770" s="60"/>
      <c r="AJ770" s="48"/>
      <c r="AK770" s="48"/>
      <c r="AL770" s="48"/>
    </row>
    <row r="771" spans="1:38" outlineLevel="2" x14ac:dyDescent="0.25">
      <c r="A771" s="48"/>
      <c r="B771" s="57"/>
      <c r="C771" s="50">
        <f t="shared" si="129"/>
        <v>3</v>
      </c>
      <c r="D771" s="76"/>
      <c r="E771" s="73"/>
      <c r="F771" s="73" t="s">
        <v>1750</v>
      </c>
      <c r="G771" s="76"/>
      <c r="H771" s="79" t="s">
        <v>1751</v>
      </c>
      <c r="I771" s="99" t="s">
        <v>581</v>
      </c>
      <c r="J771" s="99" t="s">
        <v>1239</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29"/>
        <v>3</v>
      </c>
      <c r="D772" s="76"/>
      <c r="E772" s="73"/>
      <c r="F772" s="73" t="s">
        <v>1752</v>
      </c>
      <c r="G772" s="76"/>
      <c r="H772" s="79" t="s">
        <v>1753</v>
      </c>
      <c r="I772" s="99" t="s">
        <v>776</v>
      </c>
      <c r="J772" s="99" t="s">
        <v>1239</v>
      </c>
      <c r="K772" s="79"/>
      <c r="L772" s="79"/>
      <c r="M772" s="79"/>
      <c r="N772" s="79"/>
      <c r="O772" s="79"/>
      <c r="P772" s="79"/>
      <c r="Q772" s="79"/>
      <c r="R772" s="79"/>
      <c r="S772" s="79"/>
      <c r="T772" s="79"/>
      <c r="U772" s="100">
        <v>0</v>
      </c>
      <c r="V772" s="271">
        <f t="shared" ref="V772:AB774" si="132">U772</f>
        <v>0</v>
      </c>
      <c r="W772" s="271">
        <f t="shared" si="132"/>
        <v>0</v>
      </c>
      <c r="X772" s="271">
        <f t="shared" si="132"/>
        <v>0</v>
      </c>
      <c r="Y772" s="100">
        <v>0</v>
      </c>
      <c r="Z772" s="271">
        <f t="shared" si="132"/>
        <v>0</v>
      </c>
      <c r="AA772" s="271">
        <f t="shared" si="132"/>
        <v>0</v>
      </c>
      <c r="AB772" s="271">
        <f t="shared" si="132"/>
        <v>0</v>
      </c>
      <c r="AC772" s="79"/>
      <c r="AD772" s="100" t="s">
        <v>2345</v>
      </c>
      <c r="AE772" s="79"/>
      <c r="AF772" s="100">
        <v>1</v>
      </c>
      <c r="AG772" s="100">
        <v>1</v>
      </c>
      <c r="AH772" s="76"/>
      <c r="AI772" s="60"/>
      <c r="AJ772" s="48"/>
      <c r="AK772" s="48"/>
      <c r="AL772" s="48"/>
    </row>
    <row r="773" spans="1:38" outlineLevel="2" x14ac:dyDescent="0.25">
      <c r="A773" s="48"/>
      <c r="B773" s="57"/>
      <c r="C773" s="50">
        <f t="shared" si="129"/>
        <v>3</v>
      </c>
      <c r="D773" s="76"/>
      <c r="E773" s="73"/>
      <c r="F773" s="73" t="s">
        <v>1754</v>
      </c>
      <c r="G773" s="76"/>
      <c r="H773" s="79" t="s">
        <v>1755</v>
      </c>
      <c r="I773" s="99" t="s">
        <v>776</v>
      </c>
      <c r="J773" s="99" t="s">
        <v>1239</v>
      </c>
      <c r="K773" s="79"/>
      <c r="L773" s="79"/>
      <c r="M773" s="79"/>
      <c r="N773" s="79"/>
      <c r="O773" s="79"/>
      <c r="P773" s="79"/>
      <c r="Q773" s="79"/>
      <c r="R773" s="79"/>
      <c r="S773" s="79"/>
      <c r="T773" s="79"/>
      <c r="U773" s="100">
        <v>-1.03</v>
      </c>
      <c r="V773" s="271">
        <f t="shared" si="132"/>
        <v>-1.03</v>
      </c>
      <c r="W773" s="271">
        <f t="shared" si="132"/>
        <v>-1.03</v>
      </c>
      <c r="X773" s="271">
        <f t="shared" si="132"/>
        <v>-1.03</v>
      </c>
      <c r="Y773" s="100">
        <v>-1.08</v>
      </c>
      <c r="Z773" s="271">
        <f t="shared" si="132"/>
        <v>-1.08</v>
      </c>
      <c r="AA773" s="271">
        <f t="shared" si="132"/>
        <v>-1.08</v>
      </c>
      <c r="AB773" s="271">
        <f t="shared" si="132"/>
        <v>-1.08</v>
      </c>
      <c r="AC773" s="79"/>
      <c r="AD773" s="100"/>
      <c r="AE773" s="79"/>
      <c r="AF773" s="100">
        <v>1</v>
      </c>
      <c r="AG773" s="100">
        <v>1</v>
      </c>
      <c r="AH773" s="76"/>
      <c r="AI773" s="60"/>
      <c r="AJ773" s="48"/>
      <c r="AK773" s="48"/>
      <c r="AL773" s="48"/>
    </row>
    <row r="774" spans="1:38" outlineLevel="2" x14ac:dyDescent="0.25">
      <c r="A774" s="48"/>
      <c r="B774" s="57"/>
      <c r="C774" s="50">
        <f t="shared" si="129"/>
        <v>3</v>
      </c>
      <c r="D774" s="76"/>
      <c r="E774" s="73"/>
      <c r="F774" s="73" t="s">
        <v>1756</v>
      </c>
      <c r="G774" s="76"/>
      <c r="H774" s="79" t="s">
        <v>1757</v>
      </c>
      <c r="I774" s="99" t="s">
        <v>776</v>
      </c>
      <c r="J774" s="99" t="s">
        <v>1239</v>
      </c>
      <c r="K774" s="79"/>
      <c r="L774" s="79"/>
      <c r="M774" s="79"/>
      <c r="N774" s="79"/>
      <c r="O774" s="79"/>
      <c r="P774" s="79"/>
      <c r="Q774" s="79"/>
      <c r="R774" s="79"/>
      <c r="S774" s="79"/>
      <c r="T774" s="79"/>
      <c r="U774" s="100">
        <v>-2</v>
      </c>
      <c r="V774" s="271">
        <f t="shared" si="132"/>
        <v>-2</v>
      </c>
      <c r="W774" s="271">
        <f t="shared" si="132"/>
        <v>-2</v>
      </c>
      <c r="X774" s="271">
        <f t="shared" si="132"/>
        <v>-2</v>
      </c>
      <c r="Y774" s="100">
        <v>-2.0099999999999998</v>
      </c>
      <c r="Z774" s="271">
        <f t="shared" si="132"/>
        <v>-2.0099999999999998</v>
      </c>
      <c r="AA774" s="271">
        <f t="shared" si="132"/>
        <v>-2.0099999999999998</v>
      </c>
      <c r="AB774" s="271">
        <f t="shared" si="132"/>
        <v>-2.0099999999999998</v>
      </c>
      <c r="AC774" s="79"/>
      <c r="AD774" s="100"/>
      <c r="AE774" s="79"/>
      <c r="AF774" s="100">
        <v>1</v>
      </c>
      <c r="AG774" s="100">
        <v>1</v>
      </c>
      <c r="AH774" s="76"/>
      <c r="AI774" s="60"/>
      <c r="AJ774" s="48"/>
      <c r="AK774" s="48"/>
      <c r="AL774" s="48"/>
    </row>
    <row r="775" spans="1:38" outlineLevel="3" x14ac:dyDescent="0.25">
      <c r="A775" s="48"/>
      <c r="B775" s="57"/>
      <c r="C775" s="50">
        <f t="shared" si="129"/>
        <v>3</v>
      </c>
      <c r="D775" s="76"/>
      <c r="E775" s="73"/>
      <c r="F775" s="73" t="s">
        <v>1758</v>
      </c>
      <c r="G775" s="76"/>
      <c r="H775" s="79" t="s">
        <v>2347</v>
      </c>
      <c r="I775" s="99" t="s">
        <v>581</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outlineLevel="3" x14ac:dyDescent="0.25">
      <c r="A776" s="48"/>
      <c r="B776" s="57"/>
      <c r="C776" s="50">
        <f t="shared" si="129"/>
        <v>3</v>
      </c>
      <c r="D776" s="76"/>
      <c r="E776" s="73"/>
      <c r="F776" s="73" t="s">
        <v>1760</v>
      </c>
      <c r="G776" s="76"/>
      <c r="H776" s="79" t="s">
        <v>1637</v>
      </c>
      <c r="I776" s="99" t="s">
        <v>581</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outlineLevel="3" x14ac:dyDescent="0.25">
      <c r="A777" s="48"/>
      <c r="B777" s="57"/>
      <c r="C777" s="50">
        <f t="shared" si="129"/>
        <v>3</v>
      </c>
      <c r="D777" s="76"/>
      <c r="E777" s="73"/>
      <c r="F777" s="73" t="s">
        <v>1761</v>
      </c>
      <c r="G777" s="76"/>
      <c r="H777" s="79" t="s">
        <v>1639</v>
      </c>
      <c r="I777" s="99" t="s">
        <v>581</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outlineLevel="3" x14ac:dyDescent="0.25">
      <c r="A778" s="48"/>
      <c r="B778" s="57"/>
      <c r="C778" s="50">
        <f t="shared" si="129"/>
        <v>3</v>
      </c>
      <c r="D778" s="76"/>
      <c r="E778" s="73"/>
      <c r="F778" s="73" t="s">
        <v>1762</v>
      </c>
      <c r="G778" s="76"/>
      <c r="H778" s="79" t="s">
        <v>1641</v>
      </c>
      <c r="I778" s="99" t="s">
        <v>581</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outlineLevel="3" x14ac:dyDescent="0.25">
      <c r="A779" s="48"/>
      <c r="B779" s="57"/>
      <c r="C779" s="50">
        <f t="shared" si="129"/>
        <v>3</v>
      </c>
      <c r="D779" s="76"/>
      <c r="E779" s="73"/>
      <c r="F779" s="73" t="s">
        <v>1763</v>
      </c>
      <c r="G779" s="76"/>
      <c r="H779" s="79" t="s">
        <v>1764</v>
      </c>
      <c r="I779" s="99" t="s">
        <v>581</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outlineLevel="3" x14ac:dyDescent="0.25">
      <c r="A780" s="48"/>
      <c r="B780" s="57"/>
      <c r="C780" s="50">
        <f t="shared" si="129"/>
        <v>3</v>
      </c>
      <c r="D780" s="76"/>
      <c r="E780" s="73"/>
      <c r="F780" s="73" t="s">
        <v>1765</v>
      </c>
      <c r="G780" s="76"/>
      <c r="H780" s="79" t="s">
        <v>1766</v>
      </c>
      <c r="I780" s="99" t="s">
        <v>581</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outlineLevel="3" x14ac:dyDescent="0.25">
      <c r="A781" s="48"/>
      <c r="B781" s="57"/>
      <c r="C781" s="50">
        <f t="shared" si="129"/>
        <v>3</v>
      </c>
      <c r="D781" s="76"/>
      <c r="E781" s="73"/>
      <c r="F781" s="73" t="s">
        <v>1767</v>
      </c>
      <c r="G781" s="76"/>
      <c r="H781" s="79" t="s">
        <v>1768</v>
      </c>
      <c r="I781" s="99" t="s">
        <v>581</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outlineLevel="3" x14ac:dyDescent="0.25">
      <c r="A782" s="48"/>
      <c r="B782" s="57"/>
      <c r="C782" s="50">
        <f t="shared" si="129"/>
        <v>3</v>
      </c>
      <c r="D782" s="76"/>
      <c r="E782" s="73"/>
      <c r="F782" s="73" t="s">
        <v>1769</v>
      </c>
      <c r="G782" s="76"/>
      <c r="H782" s="79" t="s">
        <v>1770</v>
      </c>
      <c r="I782" s="99" t="s">
        <v>581</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3" x14ac:dyDescent="0.25">
      <c r="A783" s="48"/>
      <c r="B783" s="57"/>
      <c r="C783" s="50">
        <f t="shared" si="129"/>
        <v>3</v>
      </c>
      <c r="D783" s="76"/>
      <c r="E783" s="73"/>
      <c r="F783" s="73" t="s">
        <v>1771</v>
      </c>
      <c r="G783" s="76"/>
      <c r="H783" s="79" t="s">
        <v>1635</v>
      </c>
      <c r="I783" s="99" t="s">
        <v>581</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outlineLevel="3" x14ac:dyDescent="0.25">
      <c r="A784" s="48"/>
      <c r="B784" s="57"/>
      <c r="C784" s="50">
        <f t="shared" si="129"/>
        <v>3</v>
      </c>
      <c r="D784" s="76"/>
      <c r="E784" s="73"/>
      <c r="F784" s="73" t="s">
        <v>1772</v>
      </c>
      <c r="G784" s="76"/>
      <c r="H784" s="79" t="s">
        <v>1637</v>
      </c>
      <c r="I784" s="99" t="s">
        <v>581</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outlineLevel="3" x14ac:dyDescent="0.25">
      <c r="A785" s="48"/>
      <c r="B785" s="57"/>
      <c r="C785" s="50">
        <f t="shared" si="129"/>
        <v>3</v>
      </c>
      <c r="D785" s="76"/>
      <c r="E785" s="73"/>
      <c r="F785" s="73" t="s">
        <v>1773</v>
      </c>
      <c r="G785" s="76"/>
      <c r="H785" s="79" t="s">
        <v>1639</v>
      </c>
      <c r="I785" s="99" t="s">
        <v>581</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outlineLevel="3" x14ac:dyDescent="0.25">
      <c r="A786" s="48"/>
      <c r="B786" s="57"/>
      <c r="C786" s="50">
        <f t="shared" si="129"/>
        <v>3</v>
      </c>
      <c r="D786" s="76"/>
      <c r="E786" s="73"/>
      <c r="F786" s="73" t="s">
        <v>1774</v>
      </c>
      <c r="G786" s="76"/>
      <c r="H786" s="79" t="s">
        <v>1641</v>
      </c>
      <c r="I786" s="99" t="s">
        <v>581</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outlineLevel="3" x14ac:dyDescent="0.25">
      <c r="A787" s="48"/>
      <c r="B787" s="57"/>
      <c r="C787" s="50">
        <f t="shared" si="129"/>
        <v>3</v>
      </c>
      <c r="D787" s="76"/>
      <c r="E787" s="73"/>
      <c r="F787" s="73" t="s">
        <v>2699</v>
      </c>
      <c r="G787" s="76"/>
      <c r="H787" s="79" t="s">
        <v>1635</v>
      </c>
      <c r="I787" s="99" t="s">
        <v>581</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outlineLevel="3" x14ac:dyDescent="0.25">
      <c r="A788" s="48"/>
      <c r="B788" s="57"/>
      <c r="C788" s="50">
        <f t="shared" si="129"/>
        <v>3</v>
      </c>
      <c r="D788" s="76"/>
      <c r="E788" s="73"/>
      <c r="F788" s="73" t="s">
        <v>2700</v>
      </c>
      <c r="G788" s="76"/>
      <c r="H788" s="79" t="s">
        <v>1637</v>
      </c>
      <c r="I788" s="99" t="s">
        <v>581</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outlineLevel="3" x14ac:dyDescent="0.25">
      <c r="A789" s="48"/>
      <c r="B789" s="57"/>
      <c r="C789" s="50">
        <f t="shared" si="129"/>
        <v>3</v>
      </c>
      <c r="D789" s="76"/>
      <c r="E789" s="73"/>
      <c r="F789" s="73" t="s">
        <v>2701</v>
      </c>
      <c r="G789" s="76"/>
      <c r="H789" s="79" t="s">
        <v>1639</v>
      </c>
      <c r="I789" s="99" t="s">
        <v>581</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outlineLevel="3" x14ac:dyDescent="0.25">
      <c r="A790" s="48"/>
      <c r="B790" s="57"/>
      <c r="C790" s="50">
        <f t="shared" si="129"/>
        <v>3</v>
      </c>
      <c r="D790" s="76"/>
      <c r="E790" s="73"/>
      <c r="F790" s="73" t="s">
        <v>2702</v>
      </c>
      <c r="G790" s="76"/>
      <c r="H790" s="79" t="s">
        <v>1641</v>
      </c>
      <c r="I790" s="99" t="s">
        <v>581</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outlineLevel="3" x14ac:dyDescent="0.25">
      <c r="A791" s="48"/>
      <c r="B791" s="57"/>
      <c r="C791" s="50">
        <f t="shared" si="129"/>
        <v>3</v>
      </c>
      <c r="D791" s="76"/>
      <c r="E791" s="73"/>
      <c r="F791" s="73" t="s">
        <v>2703</v>
      </c>
      <c r="G791" s="76"/>
      <c r="H791" s="79" t="s">
        <v>1635</v>
      </c>
      <c r="I791" s="99" t="s">
        <v>581</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outlineLevel="3" x14ac:dyDescent="0.25">
      <c r="A792" s="48"/>
      <c r="B792" s="57"/>
      <c r="C792" s="50">
        <f t="shared" si="129"/>
        <v>3</v>
      </c>
      <c r="D792" s="76"/>
      <c r="E792" s="73"/>
      <c r="F792" s="73" t="s">
        <v>2704</v>
      </c>
      <c r="G792" s="76"/>
      <c r="H792" s="79" t="s">
        <v>1637</v>
      </c>
      <c r="I792" s="99" t="s">
        <v>581</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outlineLevel="3" x14ac:dyDescent="0.25">
      <c r="A793" s="48"/>
      <c r="B793" s="57"/>
      <c r="C793" s="50">
        <f t="shared" si="129"/>
        <v>3</v>
      </c>
      <c r="D793" s="76"/>
      <c r="E793" s="73"/>
      <c r="F793" s="73" t="s">
        <v>2705</v>
      </c>
      <c r="G793" s="76"/>
      <c r="H793" s="79" t="s">
        <v>1639</v>
      </c>
      <c r="I793" s="99" t="s">
        <v>581</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outlineLevel="3" x14ac:dyDescent="0.25">
      <c r="A794" s="48"/>
      <c r="B794" s="57"/>
      <c r="C794" s="50">
        <f t="shared" si="129"/>
        <v>3</v>
      </c>
      <c r="D794" s="76"/>
      <c r="E794" s="73"/>
      <c r="F794" s="73" t="s">
        <v>2706</v>
      </c>
      <c r="G794" s="76"/>
      <c r="H794" s="79" t="s">
        <v>1641</v>
      </c>
      <c r="I794" s="99" t="s">
        <v>581</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3" x14ac:dyDescent="0.25">
      <c r="A795" s="48"/>
      <c r="B795" s="57"/>
      <c r="C795" s="50">
        <f t="shared" si="129"/>
        <v>3</v>
      </c>
      <c r="D795" s="76"/>
      <c r="E795" s="73"/>
      <c r="F795" s="73" t="s">
        <v>2707</v>
      </c>
      <c r="G795" s="76"/>
      <c r="H795" s="79" t="s">
        <v>1635</v>
      </c>
      <c r="I795" s="99" t="s">
        <v>581</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outlineLevel="3" x14ac:dyDescent="0.25">
      <c r="A796" s="48"/>
      <c r="B796" s="57"/>
      <c r="C796" s="50">
        <f t="shared" si="129"/>
        <v>3</v>
      </c>
      <c r="D796" s="76"/>
      <c r="E796" s="73"/>
      <c r="F796" s="73" t="s">
        <v>2708</v>
      </c>
      <c r="G796" s="76"/>
      <c r="H796" s="79" t="s">
        <v>1637</v>
      </c>
      <c r="I796" s="99" t="s">
        <v>581</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outlineLevel="3" x14ac:dyDescent="0.25">
      <c r="A797" s="48"/>
      <c r="B797" s="57"/>
      <c r="C797" s="50">
        <f t="shared" si="129"/>
        <v>3</v>
      </c>
      <c r="D797" s="76"/>
      <c r="E797" s="73"/>
      <c r="F797" s="73" t="s">
        <v>2709</v>
      </c>
      <c r="G797" s="76"/>
      <c r="H797" s="79" t="s">
        <v>1639</v>
      </c>
      <c r="I797" s="99" t="s">
        <v>581</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outlineLevel="3" x14ac:dyDescent="0.25">
      <c r="A798" s="48"/>
      <c r="B798" s="57"/>
      <c r="C798" s="50">
        <f t="shared" si="129"/>
        <v>3</v>
      </c>
      <c r="D798" s="76"/>
      <c r="E798" s="73"/>
      <c r="F798" s="73" t="s">
        <v>2710</v>
      </c>
      <c r="G798" s="76"/>
      <c r="H798" s="79" t="s">
        <v>1641</v>
      </c>
      <c r="I798" s="99" t="s">
        <v>581</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outlineLevel="3" x14ac:dyDescent="0.25">
      <c r="A799" s="48"/>
      <c r="B799" s="57"/>
      <c r="C799" s="50">
        <f t="shared" si="129"/>
        <v>3</v>
      </c>
      <c r="D799" s="76"/>
      <c r="E799" s="73"/>
      <c r="F799" s="73" t="s">
        <v>2711</v>
      </c>
      <c r="G799" s="76"/>
      <c r="H799" s="79" t="s">
        <v>1635</v>
      </c>
      <c r="I799" s="99" t="s">
        <v>581</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outlineLevel="3" x14ac:dyDescent="0.25">
      <c r="A800" s="48"/>
      <c r="B800" s="57"/>
      <c r="C800" s="50">
        <f t="shared" si="129"/>
        <v>3</v>
      </c>
      <c r="D800" s="76"/>
      <c r="E800" s="73"/>
      <c r="F800" s="73" t="s">
        <v>2712</v>
      </c>
      <c r="G800" s="76"/>
      <c r="H800" s="79" t="s">
        <v>1637</v>
      </c>
      <c r="I800" s="99" t="s">
        <v>581</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outlineLevel="3" x14ac:dyDescent="0.25">
      <c r="A801" s="48"/>
      <c r="B801" s="57"/>
      <c r="C801" s="50">
        <f t="shared" si="129"/>
        <v>3</v>
      </c>
      <c r="D801" s="76"/>
      <c r="E801" s="73"/>
      <c r="F801" s="73" t="s">
        <v>2713</v>
      </c>
      <c r="G801" s="76"/>
      <c r="H801" s="79" t="s">
        <v>1639</v>
      </c>
      <c r="I801" s="99" t="s">
        <v>581</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outlineLevel="3" x14ac:dyDescent="0.25">
      <c r="A802" s="48"/>
      <c r="B802" s="57"/>
      <c r="C802" s="50">
        <f t="shared" si="129"/>
        <v>3</v>
      </c>
      <c r="D802" s="76"/>
      <c r="E802" s="73"/>
      <c r="F802" s="73" t="s">
        <v>2714</v>
      </c>
      <c r="G802" s="76"/>
      <c r="H802" s="79" t="s">
        <v>1641</v>
      </c>
      <c r="I802" s="99" t="s">
        <v>581</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29"/>
        <v>3</v>
      </c>
      <c r="D803" s="76"/>
      <c r="E803" s="73"/>
      <c r="F803" s="73" t="s">
        <v>2715</v>
      </c>
      <c r="G803" s="76"/>
      <c r="H803" s="79" t="s">
        <v>2723</v>
      </c>
      <c r="I803" s="99" t="s">
        <v>581</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2733</v>
      </c>
      <c r="AE803" s="79"/>
      <c r="AF803" s="79">
        <v>1</v>
      </c>
      <c r="AG803" s="79">
        <v>1</v>
      </c>
      <c r="AH803" s="76"/>
      <c r="AI803" s="60"/>
      <c r="AJ803" s="48"/>
      <c r="AK803" s="48"/>
      <c r="AL803" s="48"/>
    </row>
    <row r="804" spans="1:38" outlineLevel="2" x14ac:dyDescent="0.25">
      <c r="A804" s="48"/>
      <c r="B804" s="57"/>
      <c r="C804" s="50">
        <f t="shared" si="129"/>
        <v>3</v>
      </c>
      <c r="D804" s="76"/>
      <c r="E804" s="73"/>
      <c r="F804" s="73" t="s">
        <v>2716</v>
      </c>
      <c r="G804" s="76"/>
      <c r="H804" s="79" t="s">
        <v>1646</v>
      </c>
      <c r="I804" s="99" t="s">
        <v>581</v>
      </c>
      <c r="J804" s="99"/>
      <c r="K804" s="79"/>
      <c r="L804" s="79"/>
      <c r="M804" s="79"/>
      <c r="N804" s="79"/>
      <c r="O804" s="79"/>
      <c r="P804" s="79"/>
      <c r="Q804" s="79"/>
      <c r="R804" s="79"/>
      <c r="S804" s="79"/>
      <c r="T804" s="79"/>
      <c r="U804" s="100">
        <v>2.2589999999999999</v>
      </c>
      <c r="V804" s="271">
        <f t="shared" ref="V804:V806" si="133">U804</f>
        <v>2.2589999999999999</v>
      </c>
      <c r="W804" s="271">
        <f t="shared" ref="W804:W806" si="134">V804</f>
        <v>2.2589999999999999</v>
      </c>
      <c r="X804" s="271">
        <f>Y804</f>
        <v>1.962</v>
      </c>
      <c r="Y804" s="100">
        <v>1.962</v>
      </c>
      <c r="Z804" s="271">
        <f t="shared" ref="Z804:Z806" si="135">Y804</f>
        <v>1.962</v>
      </c>
      <c r="AA804" s="271">
        <f t="shared" ref="AA804:AA806" si="136">Z804</f>
        <v>1.962</v>
      </c>
      <c r="AB804" s="271">
        <f t="shared" ref="AB804:AB806" si="137">AA804</f>
        <v>1.962</v>
      </c>
      <c r="AC804" s="79"/>
      <c r="AD804" s="100" t="s">
        <v>2728</v>
      </c>
      <c r="AE804" s="79"/>
      <c r="AF804" s="79">
        <v>1</v>
      </c>
      <c r="AG804" s="79">
        <v>1</v>
      </c>
      <c r="AH804" s="76"/>
      <c r="AI804" s="60"/>
      <c r="AJ804" s="48"/>
      <c r="AK804" s="48"/>
      <c r="AL804" s="48"/>
    </row>
    <row r="805" spans="1:38" outlineLevel="2" x14ac:dyDescent="0.25">
      <c r="A805" s="48"/>
      <c r="B805" s="57"/>
      <c r="C805" s="50">
        <f t="shared" si="129"/>
        <v>3</v>
      </c>
      <c r="D805" s="76"/>
      <c r="E805" s="73"/>
      <c r="F805" s="73" t="s">
        <v>2717</v>
      </c>
      <c r="G805" s="76"/>
      <c r="H805" s="79" t="s">
        <v>1650</v>
      </c>
      <c r="I805" s="99" t="s">
        <v>581</v>
      </c>
      <c r="J805" s="99"/>
      <c r="K805" s="79"/>
      <c r="L805" s="79"/>
      <c r="M805" s="79"/>
      <c r="N805" s="79"/>
      <c r="O805" s="79"/>
      <c r="P805" s="79"/>
      <c r="Q805" s="79"/>
      <c r="R805" s="79"/>
      <c r="S805" s="79"/>
      <c r="T805" s="79"/>
      <c r="U805" s="100">
        <v>100</v>
      </c>
      <c r="V805" s="271">
        <f t="shared" si="133"/>
        <v>100</v>
      </c>
      <c r="W805" s="271">
        <f t="shared" si="134"/>
        <v>100</v>
      </c>
      <c r="X805" s="271">
        <f t="shared" ref="X805:X806" si="138">Y805</f>
        <v>5.6980000000000004</v>
      </c>
      <c r="Y805" s="100">
        <v>5.6980000000000004</v>
      </c>
      <c r="Z805" s="271">
        <f t="shared" si="135"/>
        <v>5.6980000000000004</v>
      </c>
      <c r="AA805" s="271">
        <f t="shared" si="136"/>
        <v>5.6980000000000004</v>
      </c>
      <c r="AB805" s="271">
        <f t="shared" si="137"/>
        <v>5.6980000000000004</v>
      </c>
      <c r="AC805" s="79"/>
      <c r="AD805" s="79"/>
      <c r="AE805" s="79"/>
      <c r="AF805" s="79">
        <v>1</v>
      </c>
      <c r="AG805" s="79">
        <v>1</v>
      </c>
      <c r="AH805" s="76"/>
      <c r="AI805" s="60"/>
      <c r="AJ805" s="48"/>
      <c r="AK805" s="48"/>
      <c r="AL805" s="48"/>
    </row>
    <row r="806" spans="1:38" outlineLevel="2" x14ac:dyDescent="0.25">
      <c r="A806" s="48"/>
      <c r="B806" s="57"/>
      <c r="C806" s="50">
        <f t="shared" si="129"/>
        <v>3</v>
      </c>
      <c r="D806" s="76"/>
      <c r="E806" s="73"/>
      <c r="F806" s="73" t="s">
        <v>2718</v>
      </c>
      <c r="G806" s="76"/>
      <c r="H806" s="79" t="s">
        <v>1652</v>
      </c>
      <c r="I806" s="99" t="s">
        <v>581</v>
      </c>
      <c r="J806" s="99"/>
      <c r="K806" s="79"/>
      <c r="L806" s="79"/>
      <c r="M806" s="79"/>
      <c r="N806" s="79"/>
      <c r="O806" s="79"/>
      <c r="P806" s="79"/>
      <c r="Q806" s="79"/>
      <c r="R806" s="79"/>
      <c r="S806" s="79"/>
      <c r="T806" s="79"/>
      <c r="U806" s="79">
        <v>100</v>
      </c>
      <c r="V806" s="79">
        <f t="shared" si="133"/>
        <v>100</v>
      </c>
      <c r="W806" s="79">
        <f t="shared" si="134"/>
        <v>100</v>
      </c>
      <c r="X806" s="79">
        <f t="shared" si="138"/>
        <v>100</v>
      </c>
      <c r="Y806" s="79">
        <v>100</v>
      </c>
      <c r="Z806" s="79">
        <f t="shared" si="135"/>
        <v>100</v>
      </c>
      <c r="AA806" s="79">
        <f t="shared" si="136"/>
        <v>100</v>
      </c>
      <c r="AB806" s="79">
        <f t="shared" si="137"/>
        <v>100</v>
      </c>
      <c r="AC806" s="79"/>
      <c r="AD806" s="282" t="s">
        <v>2732</v>
      </c>
      <c r="AE806" s="79"/>
      <c r="AF806" s="79">
        <v>1</v>
      </c>
      <c r="AG806" s="79">
        <v>1</v>
      </c>
      <c r="AH806" s="76"/>
      <c r="AI806" s="60"/>
      <c r="AJ806" s="48"/>
      <c r="AK806" s="48"/>
      <c r="AL806" s="48"/>
    </row>
    <row r="807" spans="1:38" outlineLevel="2" x14ac:dyDescent="0.25">
      <c r="A807" s="48"/>
      <c r="B807" s="57"/>
      <c r="C807" s="50">
        <f t="shared" si="129"/>
        <v>3</v>
      </c>
      <c r="D807" s="76"/>
      <c r="E807" s="73"/>
      <c r="F807" s="73" t="s">
        <v>2719</v>
      </c>
      <c r="G807" s="76"/>
      <c r="H807" s="79" t="s">
        <v>2724</v>
      </c>
      <c r="I807" s="99" t="s">
        <v>581</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2733</v>
      </c>
      <c r="AE807" s="79"/>
      <c r="AF807" s="79">
        <v>1</v>
      </c>
      <c r="AG807" s="79">
        <v>1</v>
      </c>
      <c r="AH807" s="76"/>
      <c r="AI807" s="60"/>
      <c r="AJ807" s="48"/>
      <c r="AK807" s="48"/>
      <c r="AL807" s="48"/>
    </row>
    <row r="808" spans="1:38" outlineLevel="2" x14ac:dyDescent="0.25">
      <c r="A808" s="48"/>
      <c r="B808" s="57"/>
      <c r="C808" s="50">
        <f t="shared" si="129"/>
        <v>3</v>
      </c>
      <c r="D808" s="76"/>
      <c r="E808" s="73"/>
      <c r="F808" s="73" t="s">
        <v>2720</v>
      </c>
      <c r="G808" s="76"/>
      <c r="H808" s="79" t="s">
        <v>2725</v>
      </c>
      <c r="I808" s="99" t="s">
        <v>581</v>
      </c>
      <c r="J808" s="99"/>
      <c r="K808" s="79"/>
      <c r="L808" s="79"/>
      <c r="M808" s="79"/>
      <c r="N808" s="79"/>
      <c r="O808" s="79"/>
      <c r="P808" s="79"/>
      <c r="Q808" s="79"/>
      <c r="R808" s="79"/>
      <c r="S808" s="79"/>
      <c r="T808" s="79"/>
      <c r="U808" s="100">
        <v>3.6</v>
      </c>
      <c r="V808" s="100">
        <v>5.05</v>
      </c>
      <c r="W808" s="271">
        <f t="shared" ref="W808" si="139">V808</f>
        <v>5.05</v>
      </c>
      <c r="X808" s="271">
        <f t="shared" ref="X808:X810" si="140">Y808</f>
        <v>4.3520000000000003</v>
      </c>
      <c r="Y808" s="100">
        <v>4.3520000000000003</v>
      </c>
      <c r="Z808" s="271">
        <f t="shared" ref="Z808:AA808" si="141">Y808</f>
        <v>4.3520000000000003</v>
      </c>
      <c r="AA808" s="271">
        <f t="shared" si="141"/>
        <v>4.3520000000000003</v>
      </c>
      <c r="AB808" s="271">
        <f t="shared" ref="AB808" si="142">AA808</f>
        <v>4.3520000000000003</v>
      </c>
      <c r="AC808" s="79"/>
      <c r="AD808" s="100" t="s">
        <v>2729</v>
      </c>
      <c r="AE808" s="79"/>
      <c r="AF808" s="79">
        <v>1</v>
      </c>
      <c r="AG808" s="79">
        <v>1</v>
      </c>
      <c r="AH808" s="76"/>
      <c r="AI808" s="60"/>
      <c r="AJ808" s="48"/>
      <c r="AK808" s="48"/>
      <c r="AL808" s="48"/>
    </row>
    <row r="809" spans="1:38" outlineLevel="2" x14ac:dyDescent="0.25">
      <c r="A809" s="48"/>
      <c r="B809" s="57"/>
      <c r="C809" s="50">
        <f t="shared" si="129"/>
        <v>3</v>
      </c>
      <c r="D809" s="76"/>
      <c r="E809" s="73"/>
      <c r="F809" s="73" t="s">
        <v>2721</v>
      </c>
      <c r="G809" s="76"/>
      <c r="H809" s="79" t="s">
        <v>2726</v>
      </c>
      <c r="I809" s="99" t="s">
        <v>581</v>
      </c>
      <c r="J809" s="99"/>
      <c r="K809" s="79"/>
      <c r="L809" s="79"/>
      <c r="M809" s="79"/>
      <c r="N809" s="79"/>
      <c r="O809" s="79"/>
      <c r="P809" s="79"/>
      <c r="Q809" s="79"/>
      <c r="R809" s="79"/>
      <c r="S809" s="79"/>
      <c r="T809" s="79"/>
      <c r="U809" s="100">
        <v>8</v>
      </c>
      <c r="V809" s="100">
        <v>9</v>
      </c>
      <c r="W809" s="271">
        <f t="shared" ref="W809" si="143">V809</f>
        <v>9</v>
      </c>
      <c r="X809" s="271">
        <f t="shared" si="140"/>
        <v>8.5020000000000007</v>
      </c>
      <c r="Y809" s="100">
        <v>8.5020000000000007</v>
      </c>
      <c r="Z809" s="271">
        <f t="shared" ref="Z809:AB809" si="144">Y809</f>
        <v>8.5020000000000007</v>
      </c>
      <c r="AA809" s="271">
        <f t="shared" si="144"/>
        <v>8.5020000000000007</v>
      </c>
      <c r="AB809" s="271">
        <f t="shared" si="144"/>
        <v>8.5020000000000007</v>
      </c>
      <c r="AC809" s="79"/>
      <c r="AD809" s="79"/>
      <c r="AE809" s="79"/>
      <c r="AF809" s="79">
        <v>1</v>
      </c>
      <c r="AG809" s="79">
        <v>1</v>
      </c>
      <c r="AH809" s="76"/>
      <c r="AI809" s="60"/>
      <c r="AJ809" s="48"/>
      <c r="AK809" s="48"/>
      <c r="AL809" s="48"/>
    </row>
    <row r="810" spans="1:38" outlineLevel="2" x14ac:dyDescent="0.25">
      <c r="A810" s="48"/>
      <c r="B810" s="57"/>
      <c r="C810" s="50">
        <f t="shared" si="129"/>
        <v>3</v>
      </c>
      <c r="D810" s="76"/>
      <c r="E810" s="73"/>
      <c r="F810" s="73" t="s">
        <v>2722</v>
      </c>
      <c r="G810" s="76"/>
      <c r="H810" s="79" t="s">
        <v>2727</v>
      </c>
      <c r="I810" s="99" t="s">
        <v>581</v>
      </c>
      <c r="J810" s="99"/>
      <c r="K810" s="79"/>
      <c r="L810" s="79"/>
      <c r="M810" s="79"/>
      <c r="N810" s="79"/>
      <c r="O810" s="79"/>
      <c r="P810" s="79"/>
      <c r="Q810" s="79"/>
      <c r="R810" s="79"/>
      <c r="S810" s="79"/>
      <c r="T810" s="79"/>
      <c r="U810" s="79">
        <v>100</v>
      </c>
      <c r="V810" s="79">
        <f t="shared" ref="V810:W810" si="145">U810</f>
        <v>100</v>
      </c>
      <c r="W810" s="79">
        <f t="shared" si="145"/>
        <v>100</v>
      </c>
      <c r="X810" s="79">
        <f t="shared" si="140"/>
        <v>100</v>
      </c>
      <c r="Y810" s="79">
        <v>100</v>
      </c>
      <c r="Z810" s="79">
        <f t="shared" ref="Z810:AB810" si="146">Y810</f>
        <v>100</v>
      </c>
      <c r="AA810" s="79">
        <f t="shared" si="146"/>
        <v>100</v>
      </c>
      <c r="AB810" s="79">
        <f t="shared" si="146"/>
        <v>100</v>
      </c>
      <c r="AC810" s="79"/>
      <c r="AD810" s="282" t="s">
        <v>2732</v>
      </c>
      <c r="AE810" s="79"/>
      <c r="AF810" s="79">
        <v>1</v>
      </c>
      <c r="AG810" s="79">
        <v>1</v>
      </c>
      <c r="AH810" s="76"/>
      <c r="AI810" s="60"/>
      <c r="AJ810" s="48"/>
      <c r="AK810" s="48"/>
      <c r="AL810" s="48"/>
    </row>
    <row r="811" spans="1:38" outlineLevel="1" x14ac:dyDescent="0.25">
      <c r="A811" s="48"/>
      <c r="B811" s="57"/>
      <c r="C811" s="50">
        <f>INT($C$29)+1</f>
        <v>2</v>
      </c>
      <c r="D811" s="76"/>
      <c r="E811" s="73"/>
      <c r="F811" s="283" t="s">
        <v>1775</v>
      </c>
      <c r="G811" s="76"/>
      <c r="H811" s="262" t="s">
        <v>1776</v>
      </c>
      <c r="I811" s="140"/>
      <c r="J811" s="140" t="s">
        <v>1139</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875</v>
      </c>
      <c r="F812" s="73" t="s">
        <v>1777</v>
      </c>
      <c r="G812" s="76"/>
      <c r="H812" s="79" t="s">
        <v>1778</v>
      </c>
      <c r="I812" s="99" t="s">
        <v>749</v>
      </c>
      <c r="J812" s="99"/>
      <c r="K812" s="79"/>
      <c r="L812" s="79"/>
      <c r="M812" s="79"/>
      <c r="N812" s="79"/>
      <c r="O812" s="79"/>
      <c r="P812" s="79"/>
      <c r="Q812" s="79"/>
      <c r="R812" s="79" t="s">
        <v>756</v>
      </c>
      <c r="S812" s="79" t="s">
        <v>880</v>
      </c>
      <c r="T812" s="79"/>
      <c r="U812" s="79">
        <v>0</v>
      </c>
      <c r="V812" s="79">
        <v>0</v>
      </c>
      <c r="W812" s="79">
        <v>0</v>
      </c>
      <c r="X812" s="79">
        <v>0</v>
      </c>
      <c r="Y812" s="79">
        <v>0</v>
      </c>
      <c r="Z812" s="79">
        <v>0</v>
      </c>
      <c r="AA812" s="79">
        <v>0</v>
      </c>
      <c r="AB812" s="79">
        <v>0</v>
      </c>
      <c r="AC812" s="79"/>
      <c r="AD812" s="282" t="s">
        <v>1779</v>
      </c>
      <c r="AE812" s="79"/>
      <c r="AF812" s="79">
        <v>1</v>
      </c>
      <c r="AG812" s="79">
        <v>1</v>
      </c>
      <c r="AH812" s="76"/>
      <c r="AI812" s="60"/>
      <c r="AJ812" s="48"/>
      <c r="AK812" s="48"/>
      <c r="AL812" s="48"/>
    </row>
    <row r="813" spans="1:38" outlineLevel="2" x14ac:dyDescent="0.25">
      <c r="A813" s="48"/>
      <c r="B813" s="57"/>
      <c r="C813" s="50">
        <f>INT($C$29)+2</f>
        <v>3</v>
      </c>
      <c r="D813" s="76"/>
      <c r="E813" s="73"/>
      <c r="F813" s="73" t="s">
        <v>1780</v>
      </c>
      <c r="G813" s="76"/>
      <c r="H813" s="79" t="s">
        <v>1781</v>
      </c>
      <c r="I813" s="99" t="s">
        <v>749</v>
      </c>
      <c r="J813" s="99"/>
      <c r="K813" s="100">
        <v>0.38900000000000001</v>
      </c>
      <c r="L813" s="100">
        <v>0.48599999999999999</v>
      </c>
      <c r="M813" s="100">
        <v>0.375</v>
      </c>
      <c r="N813" s="100">
        <v>0.375</v>
      </c>
      <c r="O813" s="100">
        <v>0.375</v>
      </c>
      <c r="P813" s="100">
        <v>0.5</v>
      </c>
      <c r="Q813" s="79"/>
      <c r="R813" s="79" t="s">
        <v>756</v>
      </c>
      <c r="S813" s="79" t="s">
        <v>880</v>
      </c>
      <c r="T813" s="79"/>
      <c r="U813" s="269">
        <f t="shared" ref="U813:AB815" si="147">INDEX($K813:$Q813,1,U$43)</f>
        <v>0.38900000000000001</v>
      </c>
      <c r="V813" s="269">
        <f t="shared" si="147"/>
        <v>0.38900000000000001</v>
      </c>
      <c r="W813" s="269">
        <f t="shared" si="147"/>
        <v>0.38900000000000001</v>
      </c>
      <c r="X813" s="269">
        <f t="shared" si="147"/>
        <v>0.48599999999999999</v>
      </c>
      <c r="Y813" s="269">
        <f t="shared" si="147"/>
        <v>0.48599999999999999</v>
      </c>
      <c r="Z813" s="269">
        <f t="shared" si="147"/>
        <v>0.48599999999999999</v>
      </c>
      <c r="AA813" s="269">
        <f t="shared" si="147"/>
        <v>0.48599999999999999</v>
      </c>
      <c r="AB813" s="269">
        <f t="shared" si="147"/>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1777</v>
      </c>
      <c r="G814" s="76"/>
      <c r="H814" s="79" t="s">
        <v>1782</v>
      </c>
      <c r="I814" s="99" t="s">
        <v>749</v>
      </c>
      <c r="J814" s="99"/>
      <c r="K814" s="100">
        <v>0.622</v>
      </c>
      <c r="L814" s="100">
        <v>0.77800000000000002</v>
      </c>
      <c r="M814" s="79"/>
      <c r="N814" s="79"/>
      <c r="O814" s="79"/>
      <c r="P814" s="79"/>
      <c r="Q814" s="79"/>
      <c r="R814" s="79" t="s">
        <v>756</v>
      </c>
      <c r="S814" s="79" t="s">
        <v>880</v>
      </c>
      <c r="T814" s="79"/>
      <c r="U814" s="269">
        <f t="shared" si="147"/>
        <v>0.622</v>
      </c>
      <c r="V814" s="269">
        <f t="shared" si="147"/>
        <v>0.622</v>
      </c>
      <c r="W814" s="269">
        <f t="shared" si="147"/>
        <v>0.622</v>
      </c>
      <c r="X814" s="269">
        <f t="shared" si="147"/>
        <v>0.77800000000000002</v>
      </c>
      <c r="Y814" s="269">
        <f t="shared" si="147"/>
        <v>0.77800000000000002</v>
      </c>
      <c r="Z814" s="269">
        <f t="shared" si="147"/>
        <v>0.77800000000000002</v>
      </c>
      <c r="AA814" s="269">
        <f t="shared" si="147"/>
        <v>0.77800000000000002</v>
      </c>
      <c r="AB814" s="269">
        <f t="shared" si="147"/>
        <v>0.77800000000000002</v>
      </c>
      <c r="AC814" s="79"/>
      <c r="AD814" s="79"/>
      <c r="AE814" s="79"/>
      <c r="AF814" s="100">
        <v>1</v>
      </c>
      <c r="AG814" s="100">
        <v>1</v>
      </c>
      <c r="AH814" s="76"/>
      <c r="AI814" s="60"/>
      <c r="AJ814" s="48"/>
      <c r="AK814" s="48"/>
      <c r="AL814" s="48"/>
    </row>
    <row r="815" spans="1:38" outlineLevel="2" x14ac:dyDescent="0.25">
      <c r="A815" s="48"/>
      <c r="B815" s="57"/>
      <c r="C815" s="50">
        <f>INT($C$29)+2</f>
        <v>3</v>
      </c>
      <c r="D815" s="76"/>
      <c r="E815" s="73"/>
      <c r="F815" s="73" t="s">
        <v>1783</v>
      </c>
      <c r="G815" s="76"/>
      <c r="H815" s="79" t="s">
        <v>1784</v>
      </c>
      <c r="I815" s="99" t="s">
        <v>749</v>
      </c>
      <c r="J815" s="99"/>
      <c r="K815" s="100">
        <v>0.746</v>
      </c>
      <c r="L815" s="100">
        <v>0.93400000000000005</v>
      </c>
      <c r="M815" s="79"/>
      <c r="N815" s="79"/>
      <c r="O815" s="79"/>
      <c r="P815" s="79"/>
      <c r="Q815" s="79"/>
      <c r="R815" s="79" t="s">
        <v>756</v>
      </c>
      <c r="S815" s="79" t="s">
        <v>880</v>
      </c>
      <c r="T815" s="79"/>
      <c r="U815" s="269">
        <f t="shared" si="147"/>
        <v>0.746</v>
      </c>
      <c r="V815" s="269">
        <f t="shared" si="147"/>
        <v>0.746</v>
      </c>
      <c r="W815" s="269">
        <f t="shared" si="147"/>
        <v>0.746</v>
      </c>
      <c r="X815" s="269">
        <f t="shared" si="147"/>
        <v>0.93400000000000005</v>
      </c>
      <c r="Y815" s="269">
        <f t="shared" si="147"/>
        <v>0.93400000000000005</v>
      </c>
      <c r="Z815" s="269">
        <f t="shared" si="147"/>
        <v>0.93400000000000005</v>
      </c>
      <c r="AA815" s="269">
        <f t="shared" si="147"/>
        <v>0.93400000000000005</v>
      </c>
      <c r="AB815" s="269">
        <f t="shared" si="147"/>
        <v>0.93400000000000005</v>
      </c>
      <c r="AC815" s="79"/>
      <c r="AD815" s="79"/>
      <c r="AE815" s="79"/>
      <c r="AF815" s="100">
        <v>1</v>
      </c>
      <c r="AG815" s="100">
        <v>1</v>
      </c>
      <c r="AH815" s="76"/>
      <c r="AI815" s="60"/>
      <c r="AJ815" s="48"/>
      <c r="AK815" s="48"/>
      <c r="AL815" s="48"/>
    </row>
    <row r="816" spans="1:38" outlineLevel="3" x14ac:dyDescent="0.25">
      <c r="A816" s="48"/>
      <c r="B816" s="57"/>
      <c r="C816" s="50">
        <f t="shared" ref="C816:C879" si="148">INT($C$29)+3</f>
        <v>4</v>
      </c>
      <c r="D816" s="76"/>
      <c r="E816" s="73"/>
      <c r="F816" s="73" t="s">
        <v>1785</v>
      </c>
      <c r="G816" s="76"/>
      <c r="H816" s="79" t="s">
        <v>1635</v>
      </c>
      <c r="I816" s="99" t="s">
        <v>581</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outlineLevel="3" x14ac:dyDescent="0.25">
      <c r="A817" s="48"/>
      <c r="B817" s="57"/>
      <c r="C817" s="50">
        <f t="shared" si="148"/>
        <v>4</v>
      </c>
      <c r="D817" s="76"/>
      <c r="E817" s="73"/>
      <c r="F817" s="73" t="s">
        <v>1786</v>
      </c>
      <c r="G817" s="76"/>
      <c r="H817" s="79" t="s">
        <v>1637</v>
      </c>
      <c r="I817" s="99" t="s">
        <v>581</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outlineLevel="3" x14ac:dyDescent="0.25">
      <c r="A818" s="48"/>
      <c r="B818" s="57"/>
      <c r="C818" s="50">
        <f t="shared" si="148"/>
        <v>4</v>
      </c>
      <c r="D818" s="76"/>
      <c r="E818" s="73"/>
      <c r="F818" s="73" t="s">
        <v>1787</v>
      </c>
      <c r="G818" s="76"/>
      <c r="H818" s="79" t="s">
        <v>1639</v>
      </c>
      <c r="I818" s="99" t="s">
        <v>581</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outlineLevel="3" x14ac:dyDescent="0.25">
      <c r="A819" s="48"/>
      <c r="B819" s="57"/>
      <c r="C819" s="50">
        <f t="shared" si="148"/>
        <v>4</v>
      </c>
      <c r="D819" s="76"/>
      <c r="E819" s="73"/>
      <c r="F819" s="73" t="s">
        <v>1788</v>
      </c>
      <c r="G819" s="76"/>
      <c r="H819" s="79" t="s">
        <v>1641</v>
      </c>
      <c r="I819" s="99" t="s">
        <v>581</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outlineLevel="3" x14ac:dyDescent="0.25">
      <c r="A820" s="48"/>
      <c r="B820" s="57"/>
      <c r="C820" s="50">
        <f t="shared" si="148"/>
        <v>4</v>
      </c>
      <c r="D820" s="76"/>
      <c r="E820" s="73"/>
      <c r="F820" s="73" t="s">
        <v>1789</v>
      </c>
      <c r="G820" s="76"/>
      <c r="H820" s="79" t="s">
        <v>1635</v>
      </c>
      <c r="I820" s="99" t="s">
        <v>581</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outlineLevel="3" x14ac:dyDescent="0.25">
      <c r="A821" s="48"/>
      <c r="B821" s="57"/>
      <c r="C821" s="50">
        <f t="shared" si="148"/>
        <v>4</v>
      </c>
      <c r="D821" s="76"/>
      <c r="E821" s="73"/>
      <c r="F821" s="73" t="s">
        <v>1790</v>
      </c>
      <c r="G821" s="76"/>
      <c r="H821" s="79" t="s">
        <v>1637</v>
      </c>
      <c r="I821" s="99" t="s">
        <v>581</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outlineLevel="3" x14ac:dyDescent="0.25">
      <c r="A822" s="48"/>
      <c r="B822" s="57"/>
      <c r="C822" s="50">
        <f t="shared" si="148"/>
        <v>4</v>
      </c>
      <c r="D822" s="76"/>
      <c r="E822" s="73"/>
      <c r="F822" s="73" t="s">
        <v>1791</v>
      </c>
      <c r="G822" s="76"/>
      <c r="H822" s="79" t="s">
        <v>1639</v>
      </c>
      <c r="I822" s="99" t="s">
        <v>581</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outlineLevel="3" x14ac:dyDescent="0.25">
      <c r="A823" s="48"/>
      <c r="B823" s="57"/>
      <c r="C823" s="50">
        <f t="shared" si="148"/>
        <v>4</v>
      </c>
      <c r="D823" s="76"/>
      <c r="E823" s="73"/>
      <c r="F823" s="73" t="s">
        <v>1792</v>
      </c>
      <c r="G823" s="76"/>
      <c r="H823" s="79" t="s">
        <v>1641</v>
      </c>
      <c r="I823" s="99" t="s">
        <v>581</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outlineLevel="3" x14ac:dyDescent="0.25">
      <c r="A824" s="48"/>
      <c r="B824" s="57"/>
      <c r="C824" s="50">
        <f t="shared" si="148"/>
        <v>4</v>
      </c>
      <c r="D824" s="76"/>
      <c r="E824" s="73"/>
      <c r="F824" s="73" t="s">
        <v>1793</v>
      </c>
      <c r="G824" s="76"/>
      <c r="H824" s="79" t="s">
        <v>1635</v>
      </c>
      <c r="I824" s="99" t="s">
        <v>581</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outlineLevel="3" x14ac:dyDescent="0.25">
      <c r="A825" s="48"/>
      <c r="B825" s="57"/>
      <c r="C825" s="50">
        <f t="shared" si="148"/>
        <v>4</v>
      </c>
      <c r="D825" s="76"/>
      <c r="E825" s="73"/>
      <c r="F825" s="73" t="s">
        <v>1794</v>
      </c>
      <c r="G825" s="76"/>
      <c r="H825" s="79" t="s">
        <v>1637</v>
      </c>
      <c r="I825" s="99" t="s">
        <v>581</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outlineLevel="3" x14ac:dyDescent="0.25">
      <c r="A826" s="48"/>
      <c r="B826" s="57"/>
      <c r="C826" s="50">
        <f t="shared" si="148"/>
        <v>4</v>
      </c>
      <c r="D826" s="76"/>
      <c r="E826" s="73"/>
      <c r="F826" s="73" t="s">
        <v>1795</v>
      </c>
      <c r="G826" s="76"/>
      <c r="H826" s="79" t="s">
        <v>1639</v>
      </c>
      <c r="I826" s="99" t="s">
        <v>581</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outlineLevel="3" x14ac:dyDescent="0.25">
      <c r="A827" s="48"/>
      <c r="B827" s="57"/>
      <c r="C827" s="50">
        <f t="shared" si="148"/>
        <v>4</v>
      </c>
      <c r="D827" s="76"/>
      <c r="E827" s="73"/>
      <c r="F827" s="73" t="s">
        <v>1796</v>
      </c>
      <c r="G827" s="76"/>
      <c r="H827" s="79" t="s">
        <v>1641</v>
      </c>
      <c r="I827" s="99" t="s">
        <v>581</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outlineLevel="3" x14ac:dyDescent="0.25">
      <c r="A828" s="48"/>
      <c r="B828" s="57"/>
      <c r="C828" s="50">
        <f t="shared" si="148"/>
        <v>4</v>
      </c>
      <c r="D828" s="76"/>
      <c r="E828" s="73"/>
      <c r="F828" s="73" t="s">
        <v>1797</v>
      </c>
      <c r="G828" s="76"/>
      <c r="H828" s="79" t="s">
        <v>1635</v>
      </c>
      <c r="I828" s="99" t="s">
        <v>581</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outlineLevel="3" x14ac:dyDescent="0.25">
      <c r="A829" s="48"/>
      <c r="B829" s="57"/>
      <c r="C829" s="50">
        <f t="shared" si="148"/>
        <v>4</v>
      </c>
      <c r="D829" s="76"/>
      <c r="E829" s="73"/>
      <c r="F829" s="73" t="s">
        <v>1798</v>
      </c>
      <c r="G829" s="76"/>
      <c r="H829" s="79" t="s">
        <v>1637</v>
      </c>
      <c r="I829" s="99" t="s">
        <v>581</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outlineLevel="3" x14ac:dyDescent="0.25">
      <c r="A830" s="48"/>
      <c r="B830" s="57"/>
      <c r="C830" s="50">
        <f t="shared" si="148"/>
        <v>4</v>
      </c>
      <c r="D830" s="76"/>
      <c r="E830" s="73"/>
      <c r="F830" s="73" t="s">
        <v>1799</v>
      </c>
      <c r="G830" s="76"/>
      <c r="H830" s="79" t="s">
        <v>1639</v>
      </c>
      <c r="I830" s="99" t="s">
        <v>581</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outlineLevel="3" x14ac:dyDescent="0.25">
      <c r="A831" s="48"/>
      <c r="B831" s="57"/>
      <c r="C831" s="50">
        <f t="shared" si="148"/>
        <v>4</v>
      </c>
      <c r="D831" s="76"/>
      <c r="E831" s="73"/>
      <c r="F831" s="73" t="s">
        <v>1800</v>
      </c>
      <c r="G831" s="76"/>
      <c r="H831" s="79" t="s">
        <v>1641</v>
      </c>
      <c r="I831" s="99" t="s">
        <v>581</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outlineLevel="3" x14ac:dyDescent="0.25">
      <c r="A832" s="48"/>
      <c r="B832" s="57"/>
      <c r="C832" s="50">
        <f t="shared" si="148"/>
        <v>4</v>
      </c>
      <c r="D832" s="76"/>
      <c r="E832" s="73"/>
      <c r="F832" s="73" t="s">
        <v>1801</v>
      </c>
      <c r="G832" s="76"/>
      <c r="H832" s="79" t="s">
        <v>1635</v>
      </c>
      <c r="I832" s="99" t="s">
        <v>581</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outlineLevel="3" x14ac:dyDescent="0.25">
      <c r="A833" s="48"/>
      <c r="B833" s="57"/>
      <c r="C833" s="50">
        <f t="shared" si="148"/>
        <v>4</v>
      </c>
      <c r="D833" s="76"/>
      <c r="E833" s="73"/>
      <c r="F833" s="73" t="s">
        <v>1802</v>
      </c>
      <c r="G833" s="76"/>
      <c r="H833" s="79" t="s">
        <v>1637</v>
      </c>
      <c r="I833" s="99" t="s">
        <v>581</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outlineLevel="3" x14ac:dyDescent="0.25">
      <c r="A834" s="48"/>
      <c r="B834" s="57"/>
      <c r="C834" s="50">
        <f t="shared" si="148"/>
        <v>4</v>
      </c>
      <c r="D834" s="76"/>
      <c r="E834" s="73"/>
      <c r="F834" s="73" t="s">
        <v>1803</v>
      </c>
      <c r="G834" s="76"/>
      <c r="H834" s="79" t="s">
        <v>1639</v>
      </c>
      <c r="I834" s="99" t="s">
        <v>581</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3" x14ac:dyDescent="0.25">
      <c r="A835" s="48"/>
      <c r="B835" s="57"/>
      <c r="C835" s="50">
        <f t="shared" si="148"/>
        <v>4</v>
      </c>
      <c r="D835" s="76"/>
      <c r="E835" s="73"/>
      <c r="F835" s="73" t="s">
        <v>1804</v>
      </c>
      <c r="G835" s="76"/>
      <c r="H835" s="79" t="s">
        <v>1641</v>
      </c>
      <c r="I835" s="99" t="s">
        <v>581</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outlineLevel="3" x14ac:dyDescent="0.25">
      <c r="A836" s="48"/>
      <c r="B836" s="57"/>
      <c r="C836" s="50">
        <f t="shared" si="148"/>
        <v>4</v>
      </c>
      <c r="D836" s="76"/>
      <c r="E836" s="73"/>
      <c r="F836" s="73" t="s">
        <v>1805</v>
      </c>
      <c r="G836" s="76"/>
      <c r="H836" s="79" t="s">
        <v>1635</v>
      </c>
      <c r="I836" s="99" t="s">
        <v>581</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outlineLevel="3" x14ac:dyDescent="0.25">
      <c r="A837" s="48"/>
      <c r="B837" s="57"/>
      <c r="C837" s="50">
        <f t="shared" si="148"/>
        <v>4</v>
      </c>
      <c r="D837" s="76"/>
      <c r="E837" s="73"/>
      <c r="F837" s="73" t="s">
        <v>1806</v>
      </c>
      <c r="G837" s="76"/>
      <c r="H837" s="79" t="s">
        <v>1637</v>
      </c>
      <c r="I837" s="99" t="s">
        <v>581</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outlineLevel="3" x14ac:dyDescent="0.25">
      <c r="A838" s="48"/>
      <c r="B838" s="57"/>
      <c r="C838" s="50">
        <f t="shared" si="148"/>
        <v>4</v>
      </c>
      <c r="D838" s="76"/>
      <c r="E838" s="73"/>
      <c r="F838" s="73" t="s">
        <v>1807</v>
      </c>
      <c r="G838" s="76"/>
      <c r="H838" s="79" t="s">
        <v>1639</v>
      </c>
      <c r="I838" s="99" t="s">
        <v>581</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outlineLevel="3" x14ac:dyDescent="0.25">
      <c r="A839" s="48"/>
      <c r="B839" s="57"/>
      <c r="C839" s="50">
        <f t="shared" si="148"/>
        <v>4</v>
      </c>
      <c r="D839" s="76"/>
      <c r="E839" s="73"/>
      <c r="F839" s="73" t="s">
        <v>1808</v>
      </c>
      <c r="G839" s="76"/>
      <c r="H839" s="79" t="s">
        <v>1641</v>
      </c>
      <c r="I839" s="99" t="s">
        <v>581</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outlineLevel="3" x14ac:dyDescent="0.25">
      <c r="A840" s="48"/>
      <c r="B840" s="57"/>
      <c r="C840" s="50">
        <f t="shared" si="148"/>
        <v>4</v>
      </c>
      <c r="D840" s="76"/>
      <c r="E840" s="73"/>
      <c r="F840" s="73" t="s">
        <v>1809</v>
      </c>
      <c r="G840" s="76"/>
      <c r="H840" s="79" t="s">
        <v>1635</v>
      </c>
      <c r="I840" s="99" t="s">
        <v>581</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outlineLevel="3" x14ac:dyDescent="0.25">
      <c r="A841" s="48"/>
      <c r="B841" s="57"/>
      <c r="C841" s="50">
        <f t="shared" si="148"/>
        <v>4</v>
      </c>
      <c r="D841" s="76"/>
      <c r="E841" s="73"/>
      <c r="F841" s="73" t="s">
        <v>1810</v>
      </c>
      <c r="G841" s="76"/>
      <c r="H841" s="79" t="s">
        <v>1637</v>
      </c>
      <c r="I841" s="99" t="s">
        <v>581</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outlineLevel="3" x14ac:dyDescent="0.25">
      <c r="A842" s="48"/>
      <c r="B842" s="57"/>
      <c r="C842" s="50">
        <f t="shared" si="148"/>
        <v>4</v>
      </c>
      <c r="D842" s="76"/>
      <c r="E842" s="73"/>
      <c r="F842" s="73" t="s">
        <v>1811</v>
      </c>
      <c r="G842" s="76"/>
      <c r="H842" s="79" t="s">
        <v>1639</v>
      </c>
      <c r="I842" s="99" t="s">
        <v>581</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outlineLevel="3" x14ac:dyDescent="0.25">
      <c r="A843" s="48"/>
      <c r="B843" s="57"/>
      <c r="C843" s="50">
        <f t="shared" si="148"/>
        <v>4</v>
      </c>
      <c r="D843" s="76"/>
      <c r="E843" s="73"/>
      <c r="F843" s="73" t="s">
        <v>1812</v>
      </c>
      <c r="G843" s="76"/>
      <c r="H843" s="79" t="s">
        <v>1641</v>
      </c>
      <c r="I843" s="99" t="s">
        <v>581</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outlineLevel="3" x14ac:dyDescent="0.25">
      <c r="A844" s="48"/>
      <c r="B844" s="57"/>
      <c r="C844" s="50">
        <f t="shared" si="148"/>
        <v>4</v>
      </c>
      <c r="D844" s="76"/>
      <c r="E844" s="73"/>
      <c r="F844" s="73" t="s">
        <v>1813</v>
      </c>
      <c r="G844" s="76"/>
      <c r="H844" s="79" t="s">
        <v>1635</v>
      </c>
      <c r="I844" s="99" t="s">
        <v>581</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outlineLevel="3" x14ac:dyDescent="0.25">
      <c r="A845" s="48"/>
      <c r="B845" s="57"/>
      <c r="C845" s="50">
        <f t="shared" si="148"/>
        <v>4</v>
      </c>
      <c r="D845" s="76"/>
      <c r="E845" s="73"/>
      <c r="F845" s="73" t="s">
        <v>1814</v>
      </c>
      <c r="G845" s="76"/>
      <c r="H845" s="79" t="s">
        <v>1637</v>
      </c>
      <c r="I845" s="99" t="s">
        <v>581</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outlineLevel="3" x14ac:dyDescent="0.25">
      <c r="A846" s="48"/>
      <c r="B846" s="57"/>
      <c r="C846" s="50">
        <f t="shared" si="148"/>
        <v>4</v>
      </c>
      <c r="D846" s="76"/>
      <c r="E846" s="73"/>
      <c r="F846" s="73" t="s">
        <v>1815</v>
      </c>
      <c r="G846" s="76"/>
      <c r="H846" s="79" t="s">
        <v>1639</v>
      </c>
      <c r="I846" s="99" t="s">
        <v>581</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outlineLevel="3" x14ac:dyDescent="0.25">
      <c r="A847" s="48"/>
      <c r="B847" s="57"/>
      <c r="C847" s="50">
        <f t="shared" si="148"/>
        <v>4</v>
      </c>
      <c r="D847" s="76"/>
      <c r="E847" s="73"/>
      <c r="F847" s="73" t="s">
        <v>1816</v>
      </c>
      <c r="G847" s="76"/>
      <c r="H847" s="79" t="s">
        <v>1641</v>
      </c>
      <c r="I847" s="99" t="s">
        <v>581</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outlineLevel="3" x14ac:dyDescent="0.25">
      <c r="A848" s="48"/>
      <c r="B848" s="57"/>
      <c r="C848" s="50">
        <f t="shared" si="148"/>
        <v>4</v>
      </c>
      <c r="D848" s="76"/>
      <c r="E848" s="73"/>
      <c r="F848" s="73" t="s">
        <v>1817</v>
      </c>
      <c r="G848" s="76"/>
      <c r="H848" s="79" t="s">
        <v>1635</v>
      </c>
      <c r="I848" s="99" t="s">
        <v>581</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outlineLevel="3" x14ac:dyDescent="0.25">
      <c r="A849" s="48"/>
      <c r="B849" s="57"/>
      <c r="C849" s="50">
        <f t="shared" si="148"/>
        <v>4</v>
      </c>
      <c r="D849" s="76"/>
      <c r="E849" s="73"/>
      <c r="F849" s="73" t="s">
        <v>1818</v>
      </c>
      <c r="G849" s="76"/>
      <c r="H849" s="79" t="s">
        <v>1637</v>
      </c>
      <c r="I849" s="99" t="s">
        <v>581</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outlineLevel="3" x14ac:dyDescent="0.25">
      <c r="A850" s="48"/>
      <c r="B850" s="57"/>
      <c r="C850" s="50">
        <f t="shared" si="148"/>
        <v>4</v>
      </c>
      <c r="D850" s="76"/>
      <c r="E850" s="73"/>
      <c r="F850" s="73" t="s">
        <v>1819</v>
      </c>
      <c r="G850" s="76"/>
      <c r="H850" s="79" t="s">
        <v>1639</v>
      </c>
      <c r="I850" s="99" t="s">
        <v>581</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outlineLevel="3" x14ac:dyDescent="0.25">
      <c r="A851" s="48"/>
      <c r="B851" s="57"/>
      <c r="C851" s="50">
        <f t="shared" si="148"/>
        <v>4</v>
      </c>
      <c r="D851" s="76"/>
      <c r="E851" s="73"/>
      <c r="F851" s="73" t="s">
        <v>1820</v>
      </c>
      <c r="G851" s="76"/>
      <c r="H851" s="79" t="s">
        <v>1641</v>
      </c>
      <c r="I851" s="99" t="s">
        <v>581</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outlineLevel="3" x14ac:dyDescent="0.25">
      <c r="A852" s="48"/>
      <c r="B852" s="57"/>
      <c r="C852" s="50">
        <f t="shared" si="148"/>
        <v>4</v>
      </c>
      <c r="D852" s="76"/>
      <c r="E852" s="73"/>
      <c r="F852" s="73" t="s">
        <v>1821</v>
      </c>
      <c r="G852" s="76"/>
      <c r="H852" s="79" t="s">
        <v>1635</v>
      </c>
      <c r="I852" s="99" t="s">
        <v>581</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outlineLevel="3" x14ac:dyDescent="0.25">
      <c r="A853" s="48"/>
      <c r="B853" s="57"/>
      <c r="C853" s="50">
        <f t="shared" si="148"/>
        <v>4</v>
      </c>
      <c r="D853" s="76"/>
      <c r="E853" s="73"/>
      <c r="F853" s="73" t="s">
        <v>1822</v>
      </c>
      <c r="G853" s="76"/>
      <c r="H853" s="79" t="s">
        <v>1637</v>
      </c>
      <c r="I853" s="99" t="s">
        <v>581</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outlineLevel="3" x14ac:dyDescent="0.25">
      <c r="A854" s="48"/>
      <c r="B854" s="57"/>
      <c r="C854" s="50">
        <f t="shared" si="148"/>
        <v>4</v>
      </c>
      <c r="D854" s="76"/>
      <c r="E854" s="73"/>
      <c r="F854" s="73" t="s">
        <v>1823</v>
      </c>
      <c r="G854" s="76"/>
      <c r="H854" s="79" t="s">
        <v>1639</v>
      </c>
      <c r="I854" s="99" t="s">
        <v>581</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outlineLevel="3" x14ac:dyDescent="0.25">
      <c r="A855" s="48"/>
      <c r="B855" s="57"/>
      <c r="C855" s="50">
        <f t="shared" si="148"/>
        <v>4</v>
      </c>
      <c r="D855" s="76"/>
      <c r="E855" s="73"/>
      <c r="F855" s="73" t="s">
        <v>1824</v>
      </c>
      <c r="G855" s="76"/>
      <c r="H855" s="79" t="s">
        <v>1641</v>
      </c>
      <c r="I855" s="99" t="s">
        <v>581</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outlineLevel="3" x14ac:dyDescent="0.25">
      <c r="A856" s="48"/>
      <c r="B856" s="57"/>
      <c r="C856" s="50">
        <f t="shared" si="148"/>
        <v>4</v>
      </c>
      <c r="D856" s="76"/>
      <c r="E856" s="73"/>
      <c r="F856" s="73" t="s">
        <v>1825</v>
      </c>
      <c r="G856" s="76"/>
      <c r="H856" s="79" t="s">
        <v>1635</v>
      </c>
      <c r="I856" s="99" t="s">
        <v>581</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outlineLevel="3" x14ac:dyDescent="0.25">
      <c r="A857" s="48"/>
      <c r="B857" s="57"/>
      <c r="C857" s="50">
        <f t="shared" si="148"/>
        <v>4</v>
      </c>
      <c r="D857" s="76"/>
      <c r="E857" s="73"/>
      <c r="F857" s="73" t="s">
        <v>1826</v>
      </c>
      <c r="G857" s="76"/>
      <c r="H857" s="79" t="s">
        <v>1637</v>
      </c>
      <c r="I857" s="99" t="s">
        <v>581</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outlineLevel="3" x14ac:dyDescent="0.25">
      <c r="A858" s="48"/>
      <c r="B858" s="57"/>
      <c r="C858" s="50">
        <f t="shared" si="148"/>
        <v>4</v>
      </c>
      <c r="D858" s="76"/>
      <c r="E858" s="73"/>
      <c r="F858" s="73" t="s">
        <v>1827</v>
      </c>
      <c r="G858" s="76"/>
      <c r="H858" s="79" t="s">
        <v>1639</v>
      </c>
      <c r="I858" s="99" t="s">
        <v>581</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outlineLevel="3" x14ac:dyDescent="0.25">
      <c r="A859" s="48"/>
      <c r="B859" s="57"/>
      <c r="C859" s="50">
        <f t="shared" si="148"/>
        <v>4</v>
      </c>
      <c r="D859" s="76"/>
      <c r="E859" s="73"/>
      <c r="F859" s="73" t="s">
        <v>1828</v>
      </c>
      <c r="G859" s="76"/>
      <c r="H859" s="79" t="s">
        <v>1641</v>
      </c>
      <c r="I859" s="99" t="s">
        <v>581</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outlineLevel="3" x14ac:dyDescent="0.25">
      <c r="A860" s="48"/>
      <c r="B860" s="57"/>
      <c r="C860" s="50">
        <f t="shared" si="148"/>
        <v>4</v>
      </c>
      <c r="D860" s="76"/>
      <c r="E860" s="73"/>
      <c r="F860" s="73" t="s">
        <v>1829</v>
      </c>
      <c r="G860" s="76"/>
      <c r="H860" s="79" t="s">
        <v>1725</v>
      </c>
      <c r="I860" s="99" t="s">
        <v>581</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outlineLevel="3" x14ac:dyDescent="0.25">
      <c r="A861" s="48"/>
      <c r="B861" s="57"/>
      <c r="C861" s="50">
        <f t="shared" si="148"/>
        <v>4</v>
      </c>
      <c r="D861" s="76"/>
      <c r="E861" s="73"/>
      <c r="F861" s="73" t="s">
        <v>1830</v>
      </c>
      <c r="G861" s="76"/>
      <c r="H861" s="79" t="s">
        <v>1637</v>
      </c>
      <c r="I861" s="99" t="s">
        <v>581</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outlineLevel="3" x14ac:dyDescent="0.25">
      <c r="A862" s="48"/>
      <c r="B862" s="57"/>
      <c r="C862" s="50">
        <f t="shared" si="148"/>
        <v>4</v>
      </c>
      <c r="D862" s="76"/>
      <c r="E862" s="73"/>
      <c r="F862" s="73" t="s">
        <v>1831</v>
      </c>
      <c r="G862" s="76"/>
      <c r="H862" s="79" t="s">
        <v>1639</v>
      </c>
      <c r="I862" s="99" t="s">
        <v>581</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outlineLevel="3" x14ac:dyDescent="0.25">
      <c r="A863" s="48"/>
      <c r="B863" s="57"/>
      <c r="C863" s="50">
        <f t="shared" si="148"/>
        <v>4</v>
      </c>
      <c r="D863" s="76"/>
      <c r="E863" s="73"/>
      <c r="F863" s="73" t="s">
        <v>1832</v>
      </c>
      <c r="G863" s="76"/>
      <c r="H863" s="79" t="s">
        <v>1641</v>
      </c>
      <c r="I863" s="99" t="s">
        <v>581</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outlineLevel="3" x14ac:dyDescent="0.25">
      <c r="A864" s="48"/>
      <c r="B864" s="57"/>
      <c r="C864" s="50">
        <f t="shared" si="148"/>
        <v>4</v>
      </c>
      <c r="D864" s="76"/>
      <c r="E864" s="73"/>
      <c r="F864" s="73" t="s">
        <v>1833</v>
      </c>
      <c r="G864" s="76"/>
      <c r="H864" s="79" t="s">
        <v>1730</v>
      </c>
      <c r="I864" s="99" t="s">
        <v>581</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outlineLevel="3" x14ac:dyDescent="0.25">
      <c r="A865" s="48"/>
      <c r="B865" s="57"/>
      <c r="C865" s="50">
        <f t="shared" si="148"/>
        <v>4</v>
      </c>
      <c r="D865" s="76"/>
      <c r="E865" s="73"/>
      <c r="F865" s="73" t="s">
        <v>1834</v>
      </c>
      <c r="G865" s="76"/>
      <c r="H865" s="79" t="s">
        <v>1637</v>
      </c>
      <c r="I865" s="99" t="s">
        <v>581</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outlineLevel="3" x14ac:dyDescent="0.25">
      <c r="A866" s="48"/>
      <c r="B866" s="57"/>
      <c r="C866" s="50">
        <f t="shared" si="148"/>
        <v>4</v>
      </c>
      <c r="D866" s="76"/>
      <c r="E866" s="73"/>
      <c r="F866" s="73" t="s">
        <v>1835</v>
      </c>
      <c r="G866" s="76"/>
      <c r="H866" s="79" t="s">
        <v>1639</v>
      </c>
      <c r="I866" s="99" t="s">
        <v>581</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outlineLevel="3" x14ac:dyDescent="0.25">
      <c r="A867" s="48"/>
      <c r="B867" s="57"/>
      <c r="C867" s="50">
        <f t="shared" si="148"/>
        <v>4</v>
      </c>
      <c r="D867" s="76"/>
      <c r="E867" s="73"/>
      <c r="F867" s="73" t="s">
        <v>1836</v>
      </c>
      <c r="G867" s="76"/>
      <c r="H867" s="79" t="s">
        <v>1641</v>
      </c>
      <c r="I867" s="99" t="s">
        <v>581</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outlineLevel="3" x14ac:dyDescent="0.25">
      <c r="A868" s="48"/>
      <c r="B868" s="57"/>
      <c r="C868" s="50">
        <f t="shared" si="148"/>
        <v>4</v>
      </c>
      <c r="D868" s="76"/>
      <c r="E868" s="73"/>
      <c r="F868" s="73" t="s">
        <v>1837</v>
      </c>
      <c r="G868" s="76"/>
      <c r="H868" s="79" t="s">
        <v>1635</v>
      </c>
      <c r="I868" s="99" t="s">
        <v>581</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outlineLevel="3" x14ac:dyDescent="0.25">
      <c r="A869" s="48"/>
      <c r="B869" s="57"/>
      <c r="C869" s="50">
        <f t="shared" si="148"/>
        <v>4</v>
      </c>
      <c r="D869" s="76"/>
      <c r="E869" s="73"/>
      <c r="F869" s="73" t="s">
        <v>1838</v>
      </c>
      <c r="G869" s="76"/>
      <c r="H869" s="79" t="s">
        <v>1637</v>
      </c>
      <c r="I869" s="99" t="s">
        <v>581</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outlineLevel="3" x14ac:dyDescent="0.25">
      <c r="A870" s="48"/>
      <c r="B870" s="57"/>
      <c r="C870" s="50">
        <f t="shared" si="148"/>
        <v>4</v>
      </c>
      <c r="D870" s="76"/>
      <c r="E870" s="73"/>
      <c r="F870" s="73" t="s">
        <v>1839</v>
      </c>
      <c r="G870" s="76"/>
      <c r="H870" s="79" t="s">
        <v>1639</v>
      </c>
      <c r="I870" s="99" t="s">
        <v>581</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outlineLevel="3" x14ac:dyDescent="0.25">
      <c r="A871" s="48"/>
      <c r="B871" s="57"/>
      <c r="C871" s="50">
        <f t="shared" si="148"/>
        <v>4</v>
      </c>
      <c r="D871" s="76"/>
      <c r="E871" s="73"/>
      <c r="F871" s="73" t="s">
        <v>1840</v>
      </c>
      <c r="G871" s="76"/>
      <c r="H871" s="79" t="s">
        <v>1641</v>
      </c>
      <c r="I871" s="99" t="s">
        <v>581</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outlineLevel="3" x14ac:dyDescent="0.25">
      <c r="A872" s="48"/>
      <c r="B872" s="57"/>
      <c r="C872" s="50">
        <f t="shared" si="148"/>
        <v>4</v>
      </c>
      <c r="D872" s="76"/>
      <c r="E872" s="73"/>
      <c r="F872" s="73" t="s">
        <v>1841</v>
      </c>
      <c r="G872" s="76"/>
      <c r="H872" s="79" t="s">
        <v>1635</v>
      </c>
      <c r="I872" s="99" t="s">
        <v>581</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outlineLevel="3" x14ac:dyDescent="0.25">
      <c r="A873" s="48"/>
      <c r="B873" s="57"/>
      <c r="C873" s="50">
        <f t="shared" si="148"/>
        <v>4</v>
      </c>
      <c r="D873" s="76"/>
      <c r="E873" s="73"/>
      <c r="F873" s="73" t="s">
        <v>1842</v>
      </c>
      <c r="G873" s="76"/>
      <c r="H873" s="79" t="s">
        <v>1637</v>
      </c>
      <c r="I873" s="99" t="s">
        <v>581</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outlineLevel="3" x14ac:dyDescent="0.25">
      <c r="A874" s="48"/>
      <c r="B874" s="57"/>
      <c r="C874" s="50">
        <f t="shared" si="148"/>
        <v>4</v>
      </c>
      <c r="D874" s="76"/>
      <c r="E874" s="73"/>
      <c r="F874" s="73" t="s">
        <v>1843</v>
      </c>
      <c r="G874" s="76"/>
      <c r="H874" s="79" t="s">
        <v>1639</v>
      </c>
      <c r="I874" s="99" t="s">
        <v>581</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outlineLevel="3" x14ac:dyDescent="0.25">
      <c r="A875" s="48"/>
      <c r="B875" s="57"/>
      <c r="C875" s="50">
        <f t="shared" si="148"/>
        <v>4</v>
      </c>
      <c r="D875" s="76"/>
      <c r="E875" s="73"/>
      <c r="F875" s="73" t="s">
        <v>1844</v>
      </c>
      <c r="G875" s="76"/>
      <c r="H875" s="79" t="s">
        <v>1641</v>
      </c>
      <c r="I875" s="99" t="s">
        <v>581</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48"/>
        <v>4</v>
      </c>
      <c r="D876" s="76"/>
      <c r="E876" s="73"/>
      <c r="F876" s="73" t="s">
        <v>1845</v>
      </c>
      <c r="G876" s="76"/>
      <c r="H876" s="79" t="s">
        <v>1635</v>
      </c>
      <c r="I876" s="99" t="s">
        <v>581</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48"/>
        <v>4</v>
      </c>
      <c r="D877" s="76"/>
      <c r="E877" s="73"/>
      <c r="F877" s="73" t="s">
        <v>1846</v>
      </c>
      <c r="G877" s="76"/>
      <c r="H877" s="79" t="s">
        <v>1637</v>
      </c>
      <c r="I877" s="99" t="s">
        <v>581</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48"/>
        <v>4</v>
      </c>
      <c r="D878" s="76"/>
      <c r="E878" s="73"/>
      <c r="F878" s="73" t="s">
        <v>1847</v>
      </c>
      <c r="G878" s="76"/>
      <c r="H878" s="79" t="s">
        <v>1639</v>
      </c>
      <c r="I878" s="99" t="s">
        <v>581</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48"/>
        <v>4</v>
      </c>
      <c r="D879" s="76"/>
      <c r="E879" s="73"/>
      <c r="F879" s="73" t="s">
        <v>1848</v>
      </c>
      <c r="G879" s="76"/>
      <c r="H879" s="79" t="s">
        <v>1641</v>
      </c>
      <c r="I879" s="99" t="s">
        <v>581</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outlineLevel="3" x14ac:dyDescent="0.25">
      <c r="A880" s="48"/>
      <c r="B880" s="57"/>
      <c r="C880" s="50">
        <f t="shared" ref="C880:C887" si="149">INT($C$29)+3</f>
        <v>4</v>
      </c>
      <c r="D880" s="76"/>
      <c r="E880" s="73"/>
      <c r="F880" s="73" t="s">
        <v>1849</v>
      </c>
      <c r="G880" s="76"/>
      <c r="H880" s="79" t="s">
        <v>1759</v>
      </c>
      <c r="I880" s="99" t="s">
        <v>581</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outlineLevel="3" x14ac:dyDescent="0.25">
      <c r="A881" s="48"/>
      <c r="B881" s="57"/>
      <c r="C881" s="50">
        <f t="shared" si="149"/>
        <v>4</v>
      </c>
      <c r="D881" s="76"/>
      <c r="E881" s="73"/>
      <c r="F881" s="73" t="s">
        <v>1850</v>
      </c>
      <c r="G881" s="76"/>
      <c r="H881" s="79" t="s">
        <v>1637</v>
      </c>
      <c r="I881" s="99" t="s">
        <v>581</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outlineLevel="3" x14ac:dyDescent="0.25">
      <c r="A882" s="48"/>
      <c r="B882" s="57"/>
      <c r="C882" s="50">
        <f t="shared" si="149"/>
        <v>4</v>
      </c>
      <c r="D882" s="76"/>
      <c r="E882" s="73"/>
      <c r="F882" s="73" t="s">
        <v>1851</v>
      </c>
      <c r="G882" s="76"/>
      <c r="H882" s="79" t="s">
        <v>1639</v>
      </c>
      <c r="I882" s="99" t="s">
        <v>581</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outlineLevel="3" x14ac:dyDescent="0.25">
      <c r="A883" s="48"/>
      <c r="B883" s="57"/>
      <c r="C883" s="50">
        <f t="shared" si="149"/>
        <v>4</v>
      </c>
      <c r="D883" s="76"/>
      <c r="E883" s="73"/>
      <c r="F883" s="73" t="s">
        <v>1852</v>
      </c>
      <c r="G883" s="76"/>
      <c r="H883" s="79" t="s">
        <v>1641</v>
      </c>
      <c r="I883" s="99" t="s">
        <v>581</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outlineLevel="3" x14ac:dyDescent="0.25">
      <c r="A884" s="48"/>
      <c r="B884" s="57"/>
      <c r="C884" s="50">
        <f t="shared" si="149"/>
        <v>4</v>
      </c>
      <c r="D884" s="76"/>
      <c r="E884" s="73"/>
      <c r="F884" s="73" t="s">
        <v>1853</v>
      </c>
      <c r="G884" s="76"/>
      <c r="H884" s="79" t="s">
        <v>1764</v>
      </c>
      <c r="I884" s="99" t="s">
        <v>581</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outlineLevel="3" x14ac:dyDescent="0.25">
      <c r="A885" s="48"/>
      <c r="B885" s="57"/>
      <c r="C885" s="50">
        <f t="shared" si="149"/>
        <v>4</v>
      </c>
      <c r="D885" s="76"/>
      <c r="E885" s="73"/>
      <c r="F885" s="73" t="s">
        <v>1854</v>
      </c>
      <c r="G885" s="76"/>
      <c r="H885" s="79" t="s">
        <v>1766</v>
      </c>
      <c r="I885" s="99" t="s">
        <v>581</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outlineLevel="3" x14ac:dyDescent="0.25">
      <c r="A886" s="48"/>
      <c r="B886" s="57"/>
      <c r="C886" s="50">
        <f t="shared" si="149"/>
        <v>4</v>
      </c>
      <c r="D886" s="76"/>
      <c r="E886" s="73"/>
      <c r="F886" s="73" t="s">
        <v>1855</v>
      </c>
      <c r="G886" s="76"/>
      <c r="H886" s="79" t="s">
        <v>1768</v>
      </c>
      <c r="I886" s="99" t="s">
        <v>581</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outlineLevel="3" x14ac:dyDescent="0.25">
      <c r="A887" s="48"/>
      <c r="B887" s="57"/>
      <c r="C887" s="50">
        <f t="shared" si="149"/>
        <v>4</v>
      </c>
      <c r="D887" s="76"/>
      <c r="E887" s="73"/>
      <c r="F887" s="73" t="s">
        <v>1856</v>
      </c>
      <c r="G887" s="76"/>
      <c r="H887" s="79" t="s">
        <v>1770</v>
      </c>
      <c r="I887" s="99" t="s">
        <v>581</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1857</v>
      </c>
      <c r="F888" s="73" t="s">
        <v>1858</v>
      </c>
      <c r="G888" s="76"/>
      <c r="H888" s="79" t="s">
        <v>1859</v>
      </c>
      <c r="I888" s="99" t="s">
        <v>581</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1860</v>
      </c>
      <c r="AE888" s="79"/>
      <c r="AF888" s="79">
        <v>1</v>
      </c>
      <c r="AG888" s="79">
        <v>1</v>
      </c>
      <c r="AH888" s="76"/>
      <c r="AI888" s="60"/>
      <c r="AJ888" s="48"/>
      <c r="AK888" s="48"/>
      <c r="AL888" s="48"/>
    </row>
    <row r="889" spans="1:38" outlineLevel="2" x14ac:dyDescent="0.25">
      <c r="A889" s="48"/>
      <c r="B889" s="57"/>
      <c r="C889" s="50">
        <f>INT($C$29)+2</f>
        <v>3</v>
      </c>
      <c r="D889" s="76"/>
      <c r="E889" s="73"/>
      <c r="F889" s="73" t="s">
        <v>1861</v>
      </c>
      <c r="G889" s="76"/>
      <c r="H889" s="79" t="s">
        <v>1862</v>
      </c>
      <c r="I889" s="99" t="s">
        <v>581</v>
      </c>
      <c r="J889" s="99"/>
      <c r="K889" s="100">
        <v>0.52400000000000002</v>
      </c>
      <c r="L889" s="100">
        <v>0.65500000000000003</v>
      </c>
      <c r="M889" s="100">
        <v>0.41599999999999998</v>
      </c>
      <c r="N889" s="100">
        <v>0.41599999999999998</v>
      </c>
      <c r="O889" s="100">
        <v>0.41599999999999998</v>
      </c>
      <c r="P889" s="100">
        <v>0.57699999999999996</v>
      </c>
      <c r="Q889" s="79"/>
      <c r="R889" s="79" t="s">
        <v>630</v>
      </c>
      <c r="S889" s="79" t="s">
        <v>630</v>
      </c>
      <c r="T889" s="79"/>
      <c r="U889" s="269">
        <f t="shared" ref="U889:AB891" si="150">INDEX($K889:$Q889,1,U$43)</f>
        <v>0.52400000000000002</v>
      </c>
      <c r="V889" s="269">
        <f t="shared" si="150"/>
        <v>0.52400000000000002</v>
      </c>
      <c r="W889" s="269">
        <f t="shared" si="150"/>
        <v>0.52400000000000002</v>
      </c>
      <c r="X889" s="269">
        <f t="shared" si="150"/>
        <v>0.65500000000000003</v>
      </c>
      <c r="Y889" s="269">
        <f t="shared" si="150"/>
        <v>0.65500000000000003</v>
      </c>
      <c r="Z889" s="269">
        <f t="shared" si="150"/>
        <v>0.65500000000000003</v>
      </c>
      <c r="AA889" s="269">
        <f t="shared" si="150"/>
        <v>0.65500000000000003</v>
      </c>
      <c r="AB889" s="269">
        <f t="shared" si="150"/>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1863</v>
      </c>
      <c r="G890" s="76"/>
      <c r="H890" s="79" t="s">
        <v>1864</v>
      </c>
      <c r="I890" s="99" t="s">
        <v>581</v>
      </c>
      <c r="J890" s="99"/>
      <c r="K890" s="100">
        <v>0.70699999999999996</v>
      </c>
      <c r="L890" s="100">
        <v>0.88400000000000001</v>
      </c>
      <c r="M890" s="79"/>
      <c r="N890" s="79"/>
      <c r="O890" s="79"/>
      <c r="P890" s="79"/>
      <c r="Q890" s="79"/>
      <c r="R890" s="79" t="s">
        <v>630</v>
      </c>
      <c r="S890" s="79"/>
      <c r="T890" s="79"/>
      <c r="U890" s="269">
        <f t="shared" si="150"/>
        <v>0.70699999999999996</v>
      </c>
      <c r="V890" s="269">
        <f t="shared" si="150"/>
        <v>0.70699999999999996</v>
      </c>
      <c r="W890" s="269">
        <f t="shared" si="150"/>
        <v>0.70699999999999996</v>
      </c>
      <c r="X890" s="269">
        <f t="shared" si="150"/>
        <v>0.88400000000000001</v>
      </c>
      <c r="Y890" s="269">
        <f t="shared" si="150"/>
        <v>0.88400000000000001</v>
      </c>
      <c r="Z890" s="269">
        <f t="shared" si="150"/>
        <v>0.88400000000000001</v>
      </c>
      <c r="AA890" s="269">
        <f t="shared" si="150"/>
        <v>0.88400000000000001</v>
      </c>
      <c r="AB890" s="269">
        <f t="shared" si="150"/>
        <v>0.88400000000000001</v>
      </c>
      <c r="AC890" s="79"/>
      <c r="AD890" s="79"/>
      <c r="AE890" s="79"/>
      <c r="AF890" s="100">
        <v>1</v>
      </c>
      <c r="AG890" s="100">
        <v>1</v>
      </c>
      <c r="AH890" s="76"/>
      <c r="AI890" s="60"/>
      <c r="AJ890" s="48"/>
      <c r="AK890" s="48"/>
      <c r="AL890" s="48"/>
    </row>
    <row r="891" spans="1:38" outlineLevel="2" x14ac:dyDescent="0.25">
      <c r="A891" s="48"/>
      <c r="B891" s="57"/>
      <c r="C891" s="50">
        <f>INT($C$29)+2</f>
        <v>3</v>
      </c>
      <c r="D891" s="76"/>
      <c r="E891" s="73"/>
      <c r="F891" s="73" t="s">
        <v>1865</v>
      </c>
      <c r="G891" s="76"/>
      <c r="H891" s="79" t="s">
        <v>1866</v>
      </c>
      <c r="I891" s="99" t="s">
        <v>581</v>
      </c>
      <c r="J891" s="99"/>
      <c r="K891" s="100">
        <v>0.89100000000000001</v>
      </c>
      <c r="L891" s="100">
        <v>1.1140000000000001</v>
      </c>
      <c r="M891" s="79"/>
      <c r="N891" s="79"/>
      <c r="O891" s="79"/>
      <c r="P891" s="79"/>
      <c r="Q891" s="79"/>
      <c r="R891" s="79" t="s">
        <v>630</v>
      </c>
      <c r="S891" s="79"/>
      <c r="T891" s="79"/>
      <c r="U891" s="269">
        <f t="shared" si="150"/>
        <v>0.89100000000000001</v>
      </c>
      <c r="V891" s="269">
        <f t="shared" si="150"/>
        <v>0.89100000000000001</v>
      </c>
      <c r="W891" s="269">
        <f t="shared" si="150"/>
        <v>0.89100000000000001</v>
      </c>
      <c r="X891" s="269">
        <f t="shared" si="150"/>
        <v>1.1140000000000001</v>
      </c>
      <c r="Y891" s="269">
        <f t="shared" si="150"/>
        <v>1.1140000000000001</v>
      </c>
      <c r="Z891" s="269">
        <f t="shared" si="150"/>
        <v>1.1140000000000001</v>
      </c>
      <c r="AA891" s="269">
        <f t="shared" si="150"/>
        <v>1.1140000000000001</v>
      </c>
      <c r="AB891" s="269">
        <f t="shared" si="150"/>
        <v>1.1140000000000001</v>
      </c>
      <c r="AC891" s="79"/>
      <c r="AD891" s="79"/>
      <c r="AE891" s="79"/>
      <c r="AF891" s="100">
        <v>1</v>
      </c>
      <c r="AG891" s="100">
        <v>1</v>
      </c>
      <c r="AH891" s="76"/>
      <c r="AI891" s="60"/>
      <c r="AJ891" s="48"/>
      <c r="AK891" s="48"/>
      <c r="AL891" s="48"/>
    </row>
    <row r="892" spans="1:38" outlineLevel="3" x14ac:dyDescent="0.25">
      <c r="A892" s="48"/>
      <c r="B892" s="57"/>
      <c r="C892" s="50">
        <f t="shared" ref="C892:C915" si="151">INT($C$29)+3</f>
        <v>4</v>
      </c>
      <c r="D892" s="76"/>
      <c r="E892" s="73"/>
      <c r="F892" s="73" t="s">
        <v>2735</v>
      </c>
      <c r="G892" s="76"/>
      <c r="H892" s="79" t="s">
        <v>1635</v>
      </c>
      <c r="I892" s="99" t="s">
        <v>581</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outlineLevel="3" x14ac:dyDescent="0.25">
      <c r="A893" s="48"/>
      <c r="B893" s="57"/>
      <c r="C893" s="50">
        <f t="shared" si="151"/>
        <v>4</v>
      </c>
      <c r="D893" s="76"/>
      <c r="E893" s="73"/>
      <c r="F893" s="73" t="s">
        <v>2736</v>
      </c>
      <c r="G893" s="76"/>
      <c r="H893" s="79" t="s">
        <v>1637</v>
      </c>
      <c r="I893" s="99" t="s">
        <v>581</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outlineLevel="3" x14ac:dyDescent="0.25">
      <c r="A894" s="48"/>
      <c r="B894" s="57"/>
      <c r="C894" s="50">
        <f t="shared" si="151"/>
        <v>4</v>
      </c>
      <c r="D894" s="76"/>
      <c r="E894" s="73"/>
      <c r="F894" s="73" t="s">
        <v>2737</v>
      </c>
      <c r="G894" s="76"/>
      <c r="H894" s="79" t="s">
        <v>1639</v>
      </c>
      <c r="I894" s="99" t="s">
        <v>581</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outlineLevel="3" x14ac:dyDescent="0.25">
      <c r="A895" s="48"/>
      <c r="B895" s="57"/>
      <c r="C895" s="50">
        <f t="shared" si="151"/>
        <v>4</v>
      </c>
      <c r="D895" s="76"/>
      <c r="E895" s="73"/>
      <c r="F895" s="73" t="s">
        <v>2738</v>
      </c>
      <c r="G895" s="76"/>
      <c r="H895" s="79" t="s">
        <v>1641</v>
      </c>
      <c r="I895" s="99" t="s">
        <v>581</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outlineLevel="3" x14ac:dyDescent="0.25">
      <c r="A896" s="48"/>
      <c r="B896" s="57"/>
      <c r="C896" s="50">
        <f t="shared" si="151"/>
        <v>4</v>
      </c>
      <c r="D896" s="76"/>
      <c r="E896" s="73"/>
      <c r="F896" s="73" t="s">
        <v>2739</v>
      </c>
      <c r="G896" s="76"/>
      <c r="H896" s="79" t="s">
        <v>1635</v>
      </c>
      <c r="I896" s="99" t="s">
        <v>581</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outlineLevel="3" x14ac:dyDescent="0.25">
      <c r="A897" s="48"/>
      <c r="B897" s="57"/>
      <c r="C897" s="50">
        <f t="shared" si="151"/>
        <v>4</v>
      </c>
      <c r="D897" s="76"/>
      <c r="E897" s="73"/>
      <c r="F897" s="73" t="s">
        <v>2740</v>
      </c>
      <c r="G897" s="76"/>
      <c r="H897" s="79" t="s">
        <v>1637</v>
      </c>
      <c r="I897" s="99" t="s">
        <v>581</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outlineLevel="3" x14ac:dyDescent="0.25">
      <c r="A898" s="48"/>
      <c r="B898" s="57"/>
      <c r="C898" s="50">
        <f t="shared" si="151"/>
        <v>4</v>
      </c>
      <c r="D898" s="76"/>
      <c r="E898" s="73"/>
      <c r="F898" s="73" t="s">
        <v>2741</v>
      </c>
      <c r="G898" s="76"/>
      <c r="H898" s="79" t="s">
        <v>1639</v>
      </c>
      <c r="I898" s="99" t="s">
        <v>581</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outlineLevel="3" x14ac:dyDescent="0.25">
      <c r="A899" s="48"/>
      <c r="B899" s="57"/>
      <c r="C899" s="50">
        <f t="shared" si="151"/>
        <v>4</v>
      </c>
      <c r="D899" s="76"/>
      <c r="E899" s="73"/>
      <c r="F899" s="73" t="s">
        <v>2742</v>
      </c>
      <c r="G899" s="76"/>
      <c r="H899" s="79" t="s">
        <v>1641</v>
      </c>
      <c r="I899" s="99" t="s">
        <v>581</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outlineLevel="3" x14ac:dyDescent="0.25">
      <c r="A900" s="48"/>
      <c r="B900" s="57"/>
      <c r="C900" s="50">
        <f t="shared" si="151"/>
        <v>4</v>
      </c>
      <c r="D900" s="76"/>
      <c r="E900" s="73"/>
      <c r="F900" s="73" t="s">
        <v>2743</v>
      </c>
      <c r="G900" s="76"/>
      <c r="H900" s="79" t="s">
        <v>1635</v>
      </c>
      <c r="I900" s="99" t="s">
        <v>581</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outlineLevel="3" x14ac:dyDescent="0.25">
      <c r="A901" s="48"/>
      <c r="B901" s="57"/>
      <c r="C901" s="50">
        <f t="shared" si="151"/>
        <v>4</v>
      </c>
      <c r="D901" s="76"/>
      <c r="E901" s="73"/>
      <c r="F901" s="73" t="s">
        <v>2744</v>
      </c>
      <c r="G901" s="76"/>
      <c r="H901" s="79" t="s">
        <v>1637</v>
      </c>
      <c r="I901" s="99" t="s">
        <v>581</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outlineLevel="3" x14ac:dyDescent="0.25">
      <c r="A902" s="48"/>
      <c r="B902" s="57"/>
      <c r="C902" s="50">
        <f t="shared" si="151"/>
        <v>4</v>
      </c>
      <c r="D902" s="76"/>
      <c r="E902" s="73"/>
      <c r="F902" s="73" t="s">
        <v>2745</v>
      </c>
      <c r="G902" s="76"/>
      <c r="H902" s="79" t="s">
        <v>1639</v>
      </c>
      <c r="I902" s="99" t="s">
        <v>581</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outlineLevel="3" x14ac:dyDescent="0.25">
      <c r="A903" s="48"/>
      <c r="B903" s="57"/>
      <c r="C903" s="50">
        <f t="shared" si="151"/>
        <v>4</v>
      </c>
      <c r="D903" s="76"/>
      <c r="E903" s="73"/>
      <c r="F903" s="73" t="s">
        <v>2746</v>
      </c>
      <c r="G903" s="76"/>
      <c r="H903" s="79" t="s">
        <v>1641</v>
      </c>
      <c r="I903" s="99" t="s">
        <v>581</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outlineLevel="3" x14ac:dyDescent="0.25">
      <c r="A904" s="48"/>
      <c r="B904" s="57"/>
      <c r="C904" s="50">
        <f t="shared" si="151"/>
        <v>4</v>
      </c>
      <c r="D904" s="76"/>
      <c r="E904" s="73"/>
      <c r="F904" s="73" t="s">
        <v>2747</v>
      </c>
      <c r="G904" s="76"/>
      <c r="H904" s="79" t="s">
        <v>1635</v>
      </c>
      <c r="I904" s="99" t="s">
        <v>581</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outlineLevel="3" x14ac:dyDescent="0.25">
      <c r="A905" s="48"/>
      <c r="B905" s="57"/>
      <c r="C905" s="50">
        <f t="shared" si="151"/>
        <v>4</v>
      </c>
      <c r="D905" s="76"/>
      <c r="E905" s="73"/>
      <c r="F905" s="73" t="s">
        <v>2748</v>
      </c>
      <c r="G905" s="76"/>
      <c r="H905" s="79" t="s">
        <v>1637</v>
      </c>
      <c r="I905" s="99" t="s">
        <v>581</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outlineLevel="3" x14ac:dyDescent="0.25">
      <c r="A906" s="48"/>
      <c r="B906" s="57"/>
      <c r="C906" s="50">
        <f t="shared" si="151"/>
        <v>4</v>
      </c>
      <c r="D906" s="76"/>
      <c r="E906" s="73"/>
      <c r="F906" s="73" t="s">
        <v>2749</v>
      </c>
      <c r="G906" s="76"/>
      <c r="H906" s="79" t="s">
        <v>1639</v>
      </c>
      <c r="I906" s="99" t="s">
        <v>581</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outlineLevel="3" x14ac:dyDescent="0.25">
      <c r="A907" s="48"/>
      <c r="B907" s="57"/>
      <c r="C907" s="50">
        <f t="shared" si="151"/>
        <v>4</v>
      </c>
      <c r="D907" s="76"/>
      <c r="E907" s="73"/>
      <c r="F907" s="73" t="s">
        <v>2750</v>
      </c>
      <c r="G907" s="76"/>
      <c r="H907" s="79" t="s">
        <v>1641</v>
      </c>
      <c r="I907" s="99" t="s">
        <v>581</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outlineLevel="3" x14ac:dyDescent="0.25">
      <c r="A908" s="48"/>
      <c r="B908" s="57"/>
      <c r="C908" s="50">
        <f t="shared" si="151"/>
        <v>4</v>
      </c>
      <c r="D908" s="76"/>
      <c r="E908" s="73"/>
      <c r="F908" s="73" t="s">
        <v>2751</v>
      </c>
      <c r="G908" s="76"/>
      <c r="H908" s="79" t="s">
        <v>1635</v>
      </c>
      <c r="I908" s="99" t="s">
        <v>581</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outlineLevel="3" x14ac:dyDescent="0.25">
      <c r="A909" s="48"/>
      <c r="B909" s="57"/>
      <c r="C909" s="50">
        <f t="shared" si="151"/>
        <v>4</v>
      </c>
      <c r="D909" s="76"/>
      <c r="E909" s="73"/>
      <c r="F909" s="73" t="s">
        <v>2752</v>
      </c>
      <c r="G909" s="76"/>
      <c r="H909" s="79" t="s">
        <v>1637</v>
      </c>
      <c r="I909" s="99" t="s">
        <v>581</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outlineLevel="3" x14ac:dyDescent="0.25">
      <c r="A910" s="48"/>
      <c r="B910" s="57"/>
      <c r="C910" s="50">
        <f t="shared" si="151"/>
        <v>4</v>
      </c>
      <c r="D910" s="76"/>
      <c r="E910" s="73"/>
      <c r="F910" s="73" t="s">
        <v>2753</v>
      </c>
      <c r="G910" s="76"/>
      <c r="H910" s="79" t="s">
        <v>1639</v>
      </c>
      <c r="I910" s="99" t="s">
        <v>581</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outlineLevel="3" x14ac:dyDescent="0.25">
      <c r="A911" s="48"/>
      <c r="B911" s="57"/>
      <c r="C911" s="50">
        <f t="shared" si="151"/>
        <v>4</v>
      </c>
      <c r="D911" s="76"/>
      <c r="E911" s="73"/>
      <c r="F911" s="73" t="s">
        <v>2754</v>
      </c>
      <c r="G911" s="76"/>
      <c r="H911" s="79" t="s">
        <v>1641</v>
      </c>
      <c r="I911" s="99" t="s">
        <v>581</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outlineLevel="3" x14ac:dyDescent="0.25">
      <c r="A912" s="48"/>
      <c r="B912" s="57"/>
      <c r="C912" s="50">
        <f t="shared" si="151"/>
        <v>4</v>
      </c>
      <c r="D912" s="76"/>
      <c r="E912" s="73"/>
      <c r="F912" s="73" t="s">
        <v>2755</v>
      </c>
      <c r="G912" s="76"/>
      <c r="H912" s="79" t="s">
        <v>1635</v>
      </c>
      <c r="I912" s="99" t="s">
        <v>581</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outlineLevel="3" x14ac:dyDescent="0.25">
      <c r="A913" s="48"/>
      <c r="B913" s="57"/>
      <c r="C913" s="50">
        <f t="shared" si="151"/>
        <v>4</v>
      </c>
      <c r="D913" s="76"/>
      <c r="E913" s="73"/>
      <c r="F913" s="73" t="s">
        <v>2756</v>
      </c>
      <c r="G913" s="76"/>
      <c r="H913" s="79" t="s">
        <v>1637</v>
      </c>
      <c r="I913" s="99" t="s">
        <v>581</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outlineLevel="3" x14ac:dyDescent="0.25">
      <c r="A914" s="48"/>
      <c r="B914" s="57"/>
      <c r="C914" s="50">
        <f t="shared" si="151"/>
        <v>4</v>
      </c>
      <c r="D914" s="76"/>
      <c r="E914" s="73"/>
      <c r="F914" s="73" t="s">
        <v>2757</v>
      </c>
      <c r="G914" s="76"/>
      <c r="H914" s="79" t="s">
        <v>1639</v>
      </c>
      <c r="I914" s="99" t="s">
        <v>581</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outlineLevel="3" x14ac:dyDescent="0.25">
      <c r="A915" s="48"/>
      <c r="B915" s="57"/>
      <c r="C915" s="50">
        <f t="shared" si="151"/>
        <v>4</v>
      </c>
      <c r="D915" s="76"/>
      <c r="E915" s="73"/>
      <c r="F915" s="73" t="s">
        <v>2758</v>
      </c>
      <c r="G915" s="76"/>
      <c r="H915" s="79" t="s">
        <v>1641</v>
      </c>
      <c r="I915" s="99" t="s">
        <v>581</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1867</v>
      </c>
      <c r="G916" s="76"/>
      <c r="H916" s="262" t="s">
        <v>1868</v>
      </c>
      <c r="I916" s="99"/>
      <c r="J916" s="99" t="s">
        <v>599</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1869</v>
      </c>
      <c r="F917" s="73" t="s">
        <v>1870</v>
      </c>
      <c r="G917" s="76"/>
      <c r="H917" s="79" t="s">
        <v>1871</v>
      </c>
      <c r="I917" s="79"/>
      <c r="J917" s="79"/>
      <c r="K917" s="100">
        <v>0.99704199999999998</v>
      </c>
      <c r="L917" s="100">
        <v>0.99704199999999998</v>
      </c>
      <c r="M917" s="79"/>
      <c r="N917" s="79"/>
      <c r="O917" s="79"/>
      <c r="P917" s="79"/>
      <c r="Q917" s="79"/>
      <c r="R917" s="79"/>
      <c r="S917" s="79"/>
      <c r="T917" s="79"/>
      <c r="U917" s="269">
        <f t="shared" ref="U917:AB917" si="152">INDEX($K917:$Q917,1,U$43)</f>
        <v>0.99704199999999998</v>
      </c>
      <c r="V917" s="269">
        <f t="shared" si="152"/>
        <v>0.99704199999999998</v>
      </c>
      <c r="W917" s="269">
        <f t="shared" si="152"/>
        <v>0.99704199999999998</v>
      </c>
      <c r="X917" s="269">
        <f t="shared" si="152"/>
        <v>0.99704199999999998</v>
      </c>
      <c r="Y917" s="269">
        <f t="shared" si="152"/>
        <v>0.99704199999999998</v>
      </c>
      <c r="Z917" s="269">
        <f t="shared" si="152"/>
        <v>0.99704199999999998</v>
      </c>
      <c r="AA917" s="269">
        <f t="shared" si="152"/>
        <v>0.99704199999999998</v>
      </c>
      <c r="AB917" s="269">
        <f t="shared" si="152"/>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1872</v>
      </c>
      <c r="G918" s="76"/>
      <c r="H918" s="140" t="s">
        <v>1873</v>
      </c>
      <c r="I918" s="99" t="s">
        <v>1874</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1875</v>
      </c>
      <c r="AE918" s="79"/>
      <c r="AF918" s="100">
        <v>1</v>
      </c>
      <c r="AG918" s="100">
        <v>1</v>
      </c>
      <c r="AH918" s="76"/>
      <c r="AI918" s="60"/>
      <c r="AJ918" s="48"/>
      <c r="AK918" s="48"/>
      <c r="AL918" s="48"/>
    </row>
    <row r="919" spans="1:38" outlineLevel="2" x14ac:dyDescent="0.25">
      <c r="A919" s="48"/>
      <c r="B919" s="57"/>
      <c r="C919" s="50">
        <f>INT($C$29)+2</f>
        <v>3</v>
      </c>
      <c r="D919" s="76"/>
      <c r="E919" s="73"/>
      <c r="F919" s="73" t="s">
        <v>1876</v>
      </c>
      <c r="G919" s="76"/>
      <c r="H919" s="79" t="s">
        <v>1877</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53">W919</f>
        <v>0.13739999999999999</v>
      </c>
      <c r="Y919" s="271">
        <f t="shared" si="153"/>
        <v>0.13739999999999999</v>
      </c>
      <c r="Z919" s="271">
        <f t="shared" si="153"/>
        <v>0.13739999999999999</v>
      </c>
      <c r="AA919" s="271">
        <f t="shared" si="153"/>
        <v>0.13739999999999999</v>
      </c>
      <c r="AB919" s="271">
        <f t="shared" si="153"/>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1878</v>
      </c>
      <c r="G920" s="76"/>
      <c r="H920" s="79" t="s">
        <v>1879</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53"/>
        <v>0.16700000000000001</v>
      </c>
      <c r="Y920" s="271">
        <f t="shared" si="153"/>
        <v>0.16700000000000001</v>
      </c>
      <c r="Z920" s="271">
        <f t="shared" si="153"/>
        <v>0.16700000000000001</v>
      </c>
      <c r="AA920" s="271">
        <f t="shared" si="153"/>
        <v>0.16700000000000001</v>
      </c>
      <c r="AB920" s="271">
        <f t="shared" si="153"/>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1880</v>
      </c>
      <c r="G921" s="76"/>
      <c r="H921" s="79" t="s">
        <v>1881</v>
      </c>
      <c r="I921" s="79"/>
      <c r="J921" s="79"/>
      <c r="K921" s="79"/>
      <c r="L921" s="79"/>
      <c r="M921" s="79"/>
      <c r="N921" s="79"/>
      <c r="O921" s="79"/>
      <c r="P921" s="79"/>
      <c r="Q921" s="79"/>
      <c r="R921" s="79"/>
      <c r="S921" s="79"/>
      <c r="T921" s="79"/>
      <c r="U921" s="100">
        <v>0.08</v>
      </c>
      <c r="V921" s="100">
        <v>0.08</v>
      </c>
      <c r="W921" s="100">
        <v>0.08</v>
      </c>
      <c r="X921" s="271">
        <f t="shared" si="153"/>
        <v>0.08</v>
      </c>
      <c r="Y921" s="271">
        <f t="shared" si="153"/>
        <v>0.08</v>
      </c>
      <c r="Z921" s="271">
        <f t="shared" si="153"/>
        <v>0.08</v>
      </c>
      <c r="AA921" s="271">
        <f t="shared" si="153"/>
        <v>0.08</v>
      </c>
      <c r="AB921" s="271">
        <f t="shared" si="153"/>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1867</v>
      </c>
      <c r="G922" s="76"/>
      <c r="H922" s="285" t="s">
        <v>1882</v>
      </c>
      <c r="I922" s="140"/>
      <c r="J922" s="140" t="s">
        <v>1139</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25">
      <c r="A923" s="48"/>
      <c r="B923" s="57"/>
      <c r="C923" s="50">
        <f>INT($C$29)+2</f>
        <v>3</v>
      </c>
      <c r="D923" s="76"/>
      <c r="E923" s="73"/>
      <c r="F923" s="73" t="s">
        <v>1883</v>
      </c>
      <c r="G923" s="76"/>
      <c r="H923" s="79" t="s">
        <v>1884</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25">
      <c r="A924" s="48"/>
      <c r="B924" s="57"/>
      <c r="C924" s="50">
        <f t="shared" ref="C924:C930" si="154">INT($C$29)+2</f>
        <v>3</v>
      </c>
      <c r="D924" s="76"/>
      <c r="E924" s="73"/>
      <c r="F924" s="73" t="s">
        <v>1885</v>
      </c>
      <c r="G924" s="76"/>
      <c r="H924" s="79" t="s">
        <v>1886</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25">
      <c r="A925" s="48"/>
      <c r="B925" s="57"/>
      <c r="C925" s="50">
        <f t="shared" si="154"/>
        <v>3</v>
      </c>
      <c r="D925" s="76"/>
      <c r="E925" s="73"/>
      <c r="F925" s="73" t="s">
        <v>1887</v>
      </c>
      <c r="G925" s="76"/>
      <c r="H925" s="79" t="s">
        <v>1888</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25">
      <c r="A926" s="48"/>
      <c r="B926" s="57"/>
      <c r="C926" s="50">
        <f t="shared" si="154"/>
        <v>3</v>
      </c>
      <c r="D926" s="76"/>
      <c r="E926" s="73"/>
      <c r="F926" s="73" t="s">
        <v>1889</v>
      </c>
      <c r="G926" s="76"/>
      <c r="H926" s="79" t="s">
        <v>1890</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25">
      <c r="A927" s="48"/>
      <c r="B927" s="57"/>
      <c r="C927" s="50">
        <f t="shared" si="154"/>
        <v>3</v>
      </c>
      <c r="D927" s="76"/>
      <c r="E927" s="73"/>
      <c r="F927" s="73" t="s">
        <v>1891</v>
      </c>
      <c r="G927" s="76"/>
      <c r="H927" s="79" t="s">
        <v>1892</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25">
      <c r="A928" s="48"/>
      <c r="B928" s="57"/>
      <c r="C928" s="50">
        <f t="shared" si="154"/>
        <v>3</v>
      </c>
      <c r="D928" s="76"/>
      <c r="E928" s="73"/>
      <c r="F928" s="73" t="s">
        <v>1893</v>
      </c>
      <c r="G928" s="76"/>
      <c r="H928" s="79" t="s">
        <v>1894</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25">
      <c r="A929" s="48"/>
      <c r="B929" s="57"/>
      <c r="C929" s="50">
        <f t="shared" si="154"/>
        <v>3</v>
      </c>
      <c r="D929" s="76"/>
      <c r="E929" s="73"/>
      <c r="F929" s="73" t="s">
        <v>1895</v>
      </c>
      <c r="G929" s="76"/>
      <c r="H929" s="79" t="s">
        <v>1896</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x14ac:dyDescent="0.25">
      <c r="A930" s="48"/>
      <c r="B930" s="57"/>
      <c r="C930" s="50">
        <f t="shared" si="154"/>
        <v>3</v>
      </c>
      <c r="D930" s="76"/>
      <c r="E930" s="73"/>
      <c r="F930" s="73" t="s">
        <v>1897</v>
      </c>
      <c r="G930" s="76"/>
      <c r="H930" s="79" t="s">
        <v>1898</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outlineLevel="3" x14ac:dyDescent="0.25">
      <c r="A931" s="48"/>
      <c r="B931" s="57"/>
      <c r="C931" s="50">
        <f t="shared" ref="C931:C994" si="155">INT($C$29)+3</f>
        <v>4</v>
      </c>
      <c r="D931" s="76"/>
      <c r="E931" s="73"/>
      <c r="F931" s="73" t="s">
        <v>1899</v>
      </c>
      <c r="G931" s="76"/>
      <c r="H931" s="79" t="s">
        <v>684</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outlineLevel="3" x14ac:dyDescent="0.25">
      <c r="A932" s="48"/>
      <c r="B932" s="57"/>
      <c r="C932" s="50">
        <f t="shared" si="155"/>
        <v>4</v>
      </c>
      <c r="D932" s="76"/>
      <c r="E932" s="73"/>
      <c r="F932" s="73" t="s">
        <v>1900</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outlineLevel="3" x14ac:dyDescent="0.25">
      <c r="A933" s="48"/>
      <c r="B933" s="57"/>
      <c r="C933" s="50">
        <f t="shared" si="155"/>
        <v>4</v>
      </c>
      <c r="D933" s="76"/>
      <c r="E933" s="73"/>
      <c r="F933" s="73" t="s">
        <v>1901</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outlineLevel="3" x14ac:dyDescent="0.25">
      <c r="A934" s="48"/>
      <c r="B934" s="57"/>
      <c r="C934" s="50">
        <f t="shared" si="155"/>
        <v>4</v>
      </c>
      <c r="D934" s="76"/>
      <c r="E934" s="73"/>
      <c r="F934" s="73" t="s">
        <v>1902</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outlineLevel="3" x14ac:dyDescent="0.25">
      <c r="A935" s="48"/>
      <c r="B935" s="57"/>
      <c r="C935" s="50">
        <f t="shared" si="155"/>
        <v>4</v>
      </c>
      <c r="D935" s="76"/>
      <c r="E935" s="73"/>
      <c r="F935" s="73" t="s">
        <v>1903</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outlineLevel="3" x14ac:dyDescent="0.25">
      <c r="A936" s="48"/>
      <c r="B936" s="57"/>
      <c r="C936" s="50">
        <f t="shared" si="155"/>
        <v>4</v>
      </c>
      <c r="D936" s="76"/>
      <c r="E936" s="73"/>
      <c r="F936" s="73" t="s">
        <v>1904</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outlineLevel="3" x14ac:dyDescent="0.25">
      <c r="A937" s="48"/>
      <c r="B937" s="57"/>
      <c r="C937" s="50">
        <f t="shared" si="155"/>
        <v>4</v>
      </c>
      <c r="D937" s="76"/>
      <c r="E937" s="73"/>
      <c r="F937" s="73" t="s">
        <v>1905</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outlineLevel="3" x14ac:dyDescent="0.25">
      <c r="A938" s="48"/>
      <c r="B938" s="57"/>
      <c r="C938" s="50">
        <f t="shared" si="155"/>
        <v>4</v>
      </c>
      <c r="D938" s="76"/>
      <c r="E938" s="73"/>
      <c r="F938" s="73" t="s">
        <v>1906</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outlineLevel="3" x14ac:dyDescent="0.25">
      <c r="A939" s="48"/>
      <c r="B939" s="57"/>
      <c r="C939" s="50">
        <f t="shared" si="155"/>
        <v>4</v>
      </c>
      <c r="D939" s="76"/>
      <c r="E939" s="73"/>
      <c r="F939" s="73" t="s">
        <v>1907</v>
      </c>
      <c r="G939" s="76"/>
      <c r="H939" s="79" t="s">
        <v>684</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outlineLevel="3" x14ac:dyDescent="0.25">
      <c r="A940" s="48"/>
      <c r="B940" s="57"/>
      <c r="C940" s="50">
        <f t="shared" si="155"/>
        <v>4</v>
      </c>
      <c r="D940" s="76"/>
      <c r="E940" s="73"/>
      <c r="F940" s="73" t="s">
        <v>1908</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outlineLevel="3" x14ac:dyDescent="0.25">
      <c r="A941" s="48"/>
      <c r="B941" s="57"/>
      <c r="C941" s="50">
        <f t="shared" si="155"/>
        <v>4</v>
      </c>
      <c r="D941" s="76"/>
      <c r="E941" s="73"/>
      <c r="F941" s="73" t="s">
        <v>1909</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outlineLevel="3" x14ac:dyDescent="0.25">
      <c r="A942" s="48"/>
      <c r="B942" s="57"/>
      <c r="C942" s="50">
        <f t="shared" si="155"/>
        <v>4</v>
      </c>
      <c r="D942" s="76"/>
      <c r="E942" s="73"/>
      <c r="F942" s="73" t="s">
        <v>1910</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outlineLevel="3" x14ac:dyDescent="0.25">
      <c r="A943" s="48"/>
      <c r="B943" s="57"/>
      <c r="C943" s="50">
        <f t="shared" si="155"/>
        <v>4</v>
      </c>
      <c r="D943" s="76"/>
      <c r="E943" s="73"/>
      <c r="F943" s="73" t="s">
        <v>1911</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outlineLevel="3" x14ac:dyDescent="0.25">
      <c r="A944" s="48"/>
      <c r="B944" s="57"/>
      <c r="C944" s="50">
        <f t="shared" si="155"/>
        <v>4</v>
      </c>
      <c r="D944" s="76"/>
      <c r="E944" s="73"/>
      <c r="F944" s="73" t="s">
        <v>1912</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outlineLevel="3" x14ac:dyDescent="0.25">
      <c r="A945" s="48"/>
      <c r="B945" s="57"/>
      <c r="C945" s="50">
        <f t="shared" si="155"/>
        <v>4</v>
      </c>
      <c r="D945" s="76"/>
      <c r="E945" s="73"/>
      <c r="F945" s="73" t="s">
        <v>1913</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outlineLevel="3" x14ac:dyDescent="0.25">
      <c r="A946" s="48"/>
      <c r="B946" s="57"/>
      <c r="C946" s="50">
        <f t="shared" si="155"/>
        <v>4</v>
      </c>
      <c r="D946" s="76"/>
      <c r="E946" s="73"/>
      <c r="F946" s="73" t="s">
        <v>1914</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outlineLevel="3" x14ac:dyDescent="0.25">
      <c r="A947" s="48"/>
      <c r="B947" s="57"/>
      <c r="C947" s="50">
        <f t="shared" si="155"/>
        <v>4</v>
      </c>
      <c r="D947" s="76"/>
      <c r="E947" s="73"/>
      <c r="F947" s="73" t="s">
        <v>1915</v>
      </c>
      <c r="G947" s="76"/>
      <c r="H947" s="79" t="s">
        <v>684</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3" x14ac:dyDescent="0.25">
      <c r="A948" s="48"/>
      <c r="B948" s="57"/>
      <c r="C948" s="50">
        <f t="shared" si="155"/>
        <v>4</v>
      </c>
      <c r="D948" s="76"/>
      <c r="E948" s="73"/>
      <c r="F948" s="73" t="s">
        <v>1916</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outlineLevel="3" x14ac:dyDescent="0.25">
      <c r="A949" s="48"/>
      <c r="B949" s="57"/>
      <c r="C949" s="50">
        <f t="shared" si="155"/>
        <v>4</v>
      </c>
      <c r="D949" s="76"/>
      <c r="E949" s="73"/>
      <c r="F949" s="73" t="s">
        <v>1917</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outlineLevel="3" x14ac:dyDescent="0.25">
      <c r="A950" s="48"/>
      <c r="B950" s="57"/>
      <c r="C950" s="50">
        <f t="shared" si="155"/>
        <v>4</v>
      </c>
      <c r="D950" s="76"/>
      <c r="E950" s="73"/>
      <c r="F950" s="73" t="s">
        <v>1918</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outlineLevel="3" x14ac:dyDescent="0.25">
      <c r="A951" s="48"/>
      <c r="B951" s="57"/>
      <c r="C951" s="50">
        <f t="shared" si="155"/>
        <v>4</v>
      </c>
      <c r="D951" s="76"/>
      <c r="E951" s="73"/>
      <c r="F951" s="73" t="s">
        <v>1919</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outlineLevel="3" x14ac:dyDescent="0.25">
      <c r="A952" s="48"/>
      <c r="B952" s="57"/>
      <c r="C952" s="50">
        <f t="shared" si="155"/>
        <v>4</v>
      </c>
      <c r="D952" s="76"/>
      <c r="E952" s="73"/>
      <c r="F952" s="73" t="s">
        <v>1920</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outlineLevel="3" x14ac:dyDescent="0.25">
      <c r="A953" s="48"/>
      <c r="B953" s="57"/>
      <c r="C953" s="50">
        <f t="shared" si="155"/>
        <v>4</v>
      </c>
      <c r="D953" s="76"/>
      <c r="E953" s="73"/>
      <c r="F953" s="73" t="s">
        <v>1921</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outlineLevel="3" x14ac:dyDescent="0.25">
      <c r="A954" s="48"/>
      <c r="B954" s="57"/>
      <c r="C954" s="50">
        <f t="shared" si="155"/>
        <v>4</v>
      </c>
      <c r="D954" s="76"/>
      <c r="E954" s="73"/>
      <c r="F954" s="73" t="s">
        <v>1922</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outlineLevel="3" x14ac:dyDescent="0.25">
      <c r="A955" s="48"/>
      <c r="B955" s="57"/>
      <c r="C955" s="50">
        <f t="shared" si="155"/>
        <v>4</v>
      </c>
      <c r="D955" s="76"/>
      <c r="E955" s="73"/>
      <c r="F955" s="73" t="s">
        <v>1923</v>
      </c>
      <c r="G955" s="76"/>
      <c r="H955" s="79" t="s">
        <v>684</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outlineLevel="3" x14ac:dyDescent="0.25">
      <c r="A956" s="48"/>
      <c r="B956" s="57"/>
      <c r="C956" s="50">
        <f t="shared" si="155"/>
        <v>4</v>
      </c>
      <c r="D956" s="76"/>
      <c r="E956" s="73"/>
      <c r="F956" s="73" t="s">
        <v>1924</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outlineLevel="3" x14ac:dyDescent="0.25">
      <c r="A957" s="48"/>
      <c r="B957" s="57"/>
      <c r="C957" s="50">
        <f t="shared" si="155"/>
        <v>4</v>
      </c>
      <c r="D957" s="76"/>
      <c r="E957" s="73"/>
      <c r="F957" s="73" t="s">
        <v>1925</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outlineLevel="3" x14ac:dyDescent="0.25">
      <c r="A958" s="48"/>
      <c r="B958" s="57"/>
      <c r="C958" s="50">
        <f t="shared" si="155"/>
        <v>4</v>
      </c>
      <c r="D958" s="76"/>
      <c r="E958" s="73"/>
      <c r="F958" s="73" t="s">
        <v>1926</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outlineLevel="3" x14ac:dyDescent="0.25">
      <c r="A959" s="48"/>
      <c r="B959" s="57"/>
      <c r="C959" s="50">
        <f t="shared" si="155"/>
        <v>4</v>
      </c>
      <c r="D959" s="76"/>
      <c r="E959" s="73"/>
      <c r="F959" s="73" t="s">
        <v>1927</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outlineLevel="3" x14ac:dyDescent="0.25">
      <c r="A960" s="48"/>
      <c r="B960" s="57"/>
      <c r="C960" s="50">
        <f t="shared" si="155"/>
        <v>4</v>
      </c>
      <c r="D960" s="76"/>
      <c r="E960" s="73"/>
      <c r="F960" s="73" t="s">
        <v>1928</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outlineLevel="3" x14ac:dyDescent="0.25">
      <c r="A961" s="48"/>
      <c r="B961" s="57"/>
      <c r="C961" s="50">
        <f t="shared" si="155"/>
        <v>4</v>
      </c>
      <c r="D961" s="76"/>
      <c r="E961" s="73"/>
      <c r="F961" s="73" t="s">
        <v>1929</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outlineLevel="3" x14ac:dyDescent="0.25">
      <c r="A962" s="48"/>
      <c r="B962" s="57"/>
      <c r="C962" s="50">
        <f t="shared" si="155"/>
        <v>4</v>
      </c>
      <c r="D962" s="76"/>
      <c r="E962" s="73"/>
      <c r="F962" s="73" t="s">
        <v>1930</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outlineLevel="3" x14ac:dyDescent="0.25">
      <c r="A963" s="48"/>
      <c r="B963" s="57"/>
      <c r="C963" s="50">
        <f t="shared" si="155"/>
        <v>4</v>
      </c>
      <c r="D963" s="76"/>
      <c r="E963" s="73"/>
      <c r="F963" s="73" t="s">
        <v>1931</v>
      </c>
      <c r="G963" s="76"/>
      <c r="H963" s="79" t="s">
        <v>684</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outlineLevel="3" x14ac:dyDescent="0.25">
      <c r="A964" s="48"/>
      <c r="B964" s="57"/>
      <c r="C964" s="50">
        <f t="shared" si="155"/>
        <v>4</v>
      </c>
      <c r="D964" s="76"/>
      <c r="E964" s="73"/>
      <c r="F964" s="73" t="s">
        <v>1932</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outlineLevel="3" x14ac:dyDescent="0.25">
      <c r="A965" s="48"/>
      <c r="B965" s="57"/>
      <c r="C965" s="50">
        <f t="shared" si="155"/>
        <v>4</v>
      </c>
      <c r="D965" s="76"/>
      <c r="E965" s="73"/>
      <c r="F965" s="73" t="s">
        <v>1933</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outlineLevel="3" x14ac:dyDescent="0.25">
      <c r="A966" s="48"/>
      <c r="B966" s="57"/>
      <c r="C966" s="50">
        <f t="shared" si="155"/>
        <v>4</v>
      </c>
      <c r="D966" s="76"/>
      <c r="E966" s="73"/>
      <c r="F966" s="73" t="s">
        <v>1934</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outlineLevel="3" x14ac:dyDescent="0.25">
      <c r="A967" s="48"/>
      <c r="B967" s="57"/>
      <c r="C967" s="50">
        <f t="shared" si="155"/>
        <v>4</v>
      </c>
      <c r="D967" s="76"/>
      <c r="E967" s="73"/>
      <c r="F967" s="73" t="s">
        <v>1935</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outlineLevel="3" x14ac:dyDescent="0.25">
      <c r="A968" s="48"/>
      <c r="B968" s="57"/>
      <c r="C968" s="50">
        <f t="shared" si="155"/>
        <v>4</v>
      </c>
      <c r="D968" s="76"/>
      <c r="E968" s="73"/>
      <c r="F968" s="73" t="s">
        <v>1936</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outlineLevel="3" x14ac:dyDescent="0.25">
      <c r="A969" s="48"/>
      <c r="B969" s="57"/>
      <c r="C969" s="50">
        <f t="shared" si="155"/>
        <v>4</v>
      </c>
      <c r="D969" s="76"/>
      <c r="E969" s="73"/>
      <c r="F969" s="73" t="s">
        <v>1937</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outlineLevel="3" x14ac:dyDescent="0.25">
      <c r="A970" s="48"/>
      <c r="B970" s="57"/>
      <c r="C970" s="50">
        <f t="shared" si="155"/>
        <v>4</v>
      </c>
      <c r="D970" s="76"/>
      <c r="E970" s="73"/>
      <c r="F970" s="73" t="s">
        <v>1938</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outlineLevel="3" x14ac:dyDescent="0.25">
      <c r="A971" s="48"/>
      <c r="B971" s="57"/>
      <c r="C971" s="50">
        <f t="shared" si="155"/>
        <v>4</v>
      </c>
      <c r="D971" s="76"/>
      <c r="E971" s="73"/>
      <c r="F971" s="73" t="s">
        <v>1939</v>
      </c>
      <c r="G971" s="76"/>
      <c r="H971" s="79" t="s">
        <v>684</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outlineLevel="3" x14ac:dyDescent="0.25">
      <c r="A972" s="48"/>
      <c r="B972" s="57"/>
      <c r="C972" s="50">
        <f t="shared" si="155"/>
        <v>4</v>
      </c>
      <c r="D972" s="76"/>
      <c r="E972" s="73"/>
      <c r="F972" s="73" t="s">
        <v>1940</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outlineLevel="3" x14ac:dyDescent="0.25">
      <c r="A973" s="48"/>
      <c r="B973" s="57"/>
      <c r="C973" s="50">
        <f t="shared" si="155"/>
        <v>4</v>
      </c>
      <c r="D973" s="76"/>
      <c r="E973" s="73"/>
      <c r="F973" s="73" t="s">
        <v>1941</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outlineLevel="3" x14ac:dyDescent="0.25">
      <c r="A974" s="48"/>
      <c r="B974" s="57"/>
      <c r="C974" s="50">
        <f t="shared" si="155"/>
        <v>4</v>
      </c>
      <c r="D974" s="76"/>
      <c r="E974" s="73"/>
      <c r="F974" s="73" t="s">
        <v>1942</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outlineLevel="3" x14ac:dyDescent="0.25">
      <c r="A975" s="48"/>
      <c r="B975" s="57"/>
      <c r="C975" s="50">
        <f t="shared" si="155"/>
        <v>4</v>
      </c>
      <c r="D975" s="76"/>
      <c r="E975" s="73"/>
      <c r="F975" s="73" t="s">
        <v>1943</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outlineLevel="3" x14ac:dyDescent="0.25">
      <c r="A976" s="48"/>
      <c r="B976" s="57"/>
      <c r="C976" s="50">
        <f t="shared" si="155"/>
        <v>4</v>
      </c>
      <c r="D976" s="76"/>
      <c r="E976" s="73"/>
      <c r="F976" s="73" t="s">
        <v>1944</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outlineLevel="3" x14ac:dyDescent="0.25">
      <c r="A977" s="48"/>
      <c r="B977" s="57"/>
      <c r="C977" s="50">
        <f t="shared" si="155"/>
        <v>4</v>
      </c>
      <c r="D977" s="76"/>
      <c r="E977" s="73"/>
      <c r="F977" s="73" t="s">
        <v>1945</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outlineLevel="3" x14ac:dyDescent="0.25">
      <c r="A978" s="48"/>
      <c r="B978" s="57"/>
      <c r="C978" s="50">
        <f t="shared" si="155"/>
        <v>4</v>
      </c>
      <c r="D978" s="76"/>
      <c r="E978" s="73"/>
      <c r="F978" s="73" t="s">
        <v>1946</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outlineLevel="3" x14ac:dyDescent="0.25">
      <c r="A979" s="48"/>
      <c r="B979" s="57"/>
      <c r="C979" s="50">
        <f t="shared" si="155"/>
        <v>4</v>
      </c>
      <c r="D979" s="76"/>
      <c r="E979" s="73"/>
      <c r="F979" s="73" t="s">
        <v>1947</v>
      </c>
      <c r="G979" s="76"/>
      <c r="H979" s="79" t="s">
        <v>684</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outlineLevel="3" x14ac:dyDescent="0.25">
      <c r="A980" s="48"/>
      <c r="B980" s="57"/>
      <c r="C980" s="50">
        <f t="shared" si="155"/>
        <v>4</v>
      </c>
      <c r="D980" s="76"/>
      <c r="E980" s="73"/>
      <c r="F980" s="73" t="s">
        <v>1948</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outlineLevel="3" x14ac:dyDescent="0.25">
      <c r="A981" s="48"/>
      <c r="B981" s="57"/>
      <c r="C981" s="50">
        <f t="shared" si="155"/>
        <v>4</v>
      </c>
      <c r="D981" s="76"/>
      <c r="E981" s="73"/>
      <c r="F981" s="73" t="s">
        <v>1949</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outlineLevel="3" x14ac:dyDescent="0.25">
      <c r="A982" s="48"/>
      <c r="B982" s="57"/>
      <c r="C982" s="50">
        <f t="shared" si="155"/>
        <v>4</v>
      </c>
      <c r="D982" s="76"/>
      <c r="E982" s="73"/>
      <c r="F982" s="73" t="s">
        <v>1950</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outlineLevel="3" x14ac:dyDescent="0.25">
      <c r="A983" s="48"/>
      <c r="B983" s="57"/>
      <c r="C983" s="50">
        <f t="shared" si="155"/>
        <v>4</v>
      </c>
      <c r="D983" s="76"/>
      <c r="E983" s="73"/>
      <c r="F983" s="73" t="s">
        <v>1951</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outlineLevel="3" x14ac:dyDescent="0.25">
      <c r="A984" s="48"/>
      <c r="B984" s="57"/>
      <c r="C984" s="50">
        <f t="shared" si="155"/>
        <v>4</v>
      </c>
      <c r="D984" s="76"/>
      <c r="E984" s="73"/>
      <c r="F984" s="73" t="s">
        <v>1952</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outlineLevel="3" x14ac:dyDescent="0.25">
      <c r="A985" s="48"/>
      <c r="B985" s="57"/>
      <c r="C985" s="50">
        <f t="shared" si="155"/>
        <v>4</v>
      </c>
      <c r="D985" s="76"/>
      <c r="E985" s="73"/>
      <c r="F985" s="73" t="s">
        <v>1953</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outlineLevel="3" x14ac:dyDescent="0.25">
      <c r="A986" s="48"/>
      <c r="B986" s="57"/>
      <c r="C986" s="50">
        <f t="shared" si="155"/>
        <v>4</v>
      </c>
      <c r="D986" s="76"/>
      <c r="E986" s="73"/>
      <c r="F986" s="73" t="s">
        <v>1954</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outlineLevel="3" x14ac:dyDescent="0.25">
      <c r="A987" s="48"/>
      <c r="B987" s="57"/>
      <c r="C987" s="50">
        <f t="shared" si="155"/>
        <v>4</v>
      </c>
      <c r="D987" s="76"/>
      <c r="E987" s="73"/>
      <c r="F987" s="73" t="s">
        <v>1955</v>
      </c>
      <c r="G987" s="76"/>
      <c r="H987" s="79" t="s">
        <v>684</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outlineLevel="3" x14ac:dyDescent="0.25">
      <c r="A988" s="48"/>
      <c r="B988" s="57"/>
      <c r="C988" s="50">
        <f t="shared" si="155"/>
        <v>4</v>
      </c>
      <c r="D988" s="76"/>
      <c r="E988" s="73"/>
      <c r="F988" s="73" t="s">
        <v>1956</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outlineLevel="3" x14ac:dyDescent="0.25">
      <c r="A989" s="48"/>
      <c r="B989" s="57"/>
      <c r="C989" s="50">
        <f t="shared" si="155"/>
        <v>4</v>
      </c>
      <c r="D989" s="76"/>
      <c r="E989" s="73"/>
      <c r="F989" s="73" t="s">
        <v>1957</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outlineLevel="3" x14ac:dyDescent="0.25">
      <c r="A990" s="48"/>
      <c r="B990" s="57"/>
      <c r="C990" s="50">
        <f t="shared" si="155"/>
        <v>4</v>
      </c>
      <c r="D990" s="76"/>
      <c r="E990" s="73"/>
      <c r="F990" s="73" t="s">
        <v>1958</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outlineLevel="3" x14ac:dyDescent="0.25">
      <c r="A991" s="48"/>
      <c r="B991" s="57"/>
      <c r="C991" s="50">
        <f t="shared" si="155"/>
        <v>4</v>
      </c>
      <c r="D991" s="76"/>
      <c r="E991" s="73"/>
      <c r="F991" s="73" t="s">
        <v>1959</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outlineLevel="3" x14ac:dyDescent="0.25">
      <c r="A992" s="48"/>
      <c r="B992" s="57"/>
      <c r="C992" s="50">
        <f t="shared" si="155"/>
        <v>4</v>
      </c>
      <c r="D992" s="76"/>
      <c r="E992" s="73"/>
      <c r="F992" s="73" t="s">
        <v>1960</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outlineLevel="3" x14ac:dyDescent="0.25">
      <c r="A993" s="48"/>
      <c r="B993" s="57"/>
      <c r="C993" s="50">
        <f t="shared" si="155"/>
        <v>4</v>
      </c>
      <c r="D993" s="76"/>
      <c r="E993" s="73"/>
      <c r="F993" s="73" t="s">
        <v>1961</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outlineLevel="3" x14ac:dyDescent="0.25">
      <c r="A994" s="48"/>
      <c r="B994" s="57"/>
      <c r="C994" s="50">
        <f t="shared" si="155"/>
        <v>4</v>
      </c>
      <c r="D994" s="76"/>
      <c r="E994" s="73"/>
      <c r="F994" s="73" t="s">
        <v>1962</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outlineLevel="3" x14ac:dyDescent="0.25">
      <c r="A995" s="48"/>
      <c r="B995" s="57"/>
      <c r="C995" s="50">
        <f t="shared" ref="C995:C1018" si="156">INT($C$29)+3</f>
        <v>4</v>
      </c>
      <c r="D995" s="76"/>
      <c r="E995" s="73"/>
      <c r="F995" s="73" t="s">
        <v>1963</v>
      </c>
      <c r="G995" s="76"/>
      <c r="H995" s="79" t="s">
        <v>684</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outlineLevel="3" x14ac:dyDescent="0.25">
      <c r="A996" s="48"/>
      <c r="B996" s="57"/>
      <c r="C996" s="50">
        <f t="shared" si="156"/>
        <v>4</v>
      </c>
      <c r="D996" s="76"/>
      <c r="E996" s="73"/>
      <c r="F996" s="73" t="s">
        <v>1964</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outlineLevel="3" x14ac:dyDescent="0.25">
      <c r="A997" s="48"/>
      <c r="B997" s="57"/>
      <c r="C997" s="50">
        <f t="shared" si="156"/>
        <v>4</v>
      </c>
      <c r="D997" s="76"/>
      <c r="E997" s="73"/>
      <c r="F997" s="73" t="s">
        <v>1965</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outlineLevel="3" x14ac:dyDescent="0.25">
      <c r="A998" s="48"/>
      <c r="B998" s="57"/>
      <c r="C998" s="50">
        <f t="shared" si="156"/>
        <v>4</v>
      </c>
      <c r="D998" s="76"/>
      <c r="E998" s="73"/>
      <c r="F998" s="73" t="s">
        <v>1966</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outlineLevel="3" x14ac:dyDescent="0.25">
      <c r="A999" s="48"/>
      <c r="B999" s="57"/>
      <c r="C999" s="50">
        <f t="shared" si="156"/>
        <v>4</v>
      </c>
      <c r="D999" s="76"/>
      <c r="E999" s="73"/>
      <c r="F999" s="73" t="s">
        <v>1967</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outlineLevel="3" x14ac:dyDescent="0.25">
      <c r="A1000" s="48"/>
      <c r="B1000" s="57"/>
      <c r="C1000" s="50">
        <f t="shared" si="156"/>
        <v>4</v>
      </c>
      <c r="D1000" s="76"/>
      <c r="E1000" s="73"/>
      <c r="F1000" s="73" t="s">
        <v>1968</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outlineLevel="3" x14ac:dyDescent="0.25">
      <c r="A1001" s="48"/>
      <c r="B1001" s="57"/>
      <c r="C1001" s="50">
        <f t="shared" si="156"/>
        <v>4</v>
      </c>
      <c r="D1001" s="76"/>
      <c r="E1001" s="73"/>
      <c r="F1001" s="73" t="s">
        <v>1969</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outlineLevel="3" x14ac:dyDescent="0.25">
      <c r="A1002" s="48"/>
      <c r="B1002" s="57"/>
      <c r="C1002" s="50">
        <f t="shared" si="156"/>
        <v>4</v>
      </c>
      <c r="D1002" s="76"/>
      <c r="E1002" s="73"/>
      <c r="F1002" s="73" t="s">
        <v>1970</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outlineLevel="3" x14ac:dyDescent="0.25">
      <c r="A1003" s="48"/>
      <c r="B1003" s="57"/>
      <c r="C1003" s="50">
        <f t="shared" si="156"/>
        <v>4</v>
      </c>
      <c r="D1003" s="76"/>
      <c r="E1003" s="73"/>
      <c r="F1003" s="73" t="s">
        <v>1971</v>
      </c>
      <c r="G1003" s="76"/>
      <c r="H1003" s="79" t="s">
        <v>684</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outlineLevel="3" x14ac:dyDescent="0.25">
      <c r="A1004" s="48"/>
      <c r="B1004" s="57"/>
      <c r="C1004" s="50">
        <f t="shared" si="156"/>
        <v>4</v>
      </c>
      <c r="D1004" s="76"/>
      <c r="E1004" s="73"/>
      <c r="F1004" s="73" t="s">
        <v>1972</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outlineLevel="3" x14ac:dyDescent="0.25">
      <c r="A1005" s="48"/>
      <c r="B1005" s="57"/>
      <c r="C1005" s="50">
        <f t="shared" si="156"/>
        <v>4</v>
      </c>
      <c r="D1005" s="76"/>
      <c r="E1005" s="73"/>
      <c r="F1005" s="73" t="s">
        <v>1973</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outlineLevel="3" x14ac:dyDescent="0.25">
      <c r="A1006" s="48"/>
      <c r="B1006" s="57"/>
      <c r="C1006" s="50">
        <f t="shared" si="156"/>
        <v>4</v>
      </c>
      <c r="D1006" s="76"/>
      <c r="E1006" s="73"/>
      <c r="F1006" s="73" t="s">
        <v>1974</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outlineLevel="3" x14ac:dyDescent="0.25">
      <c r="A1007" s="48"/>
      <c r="B1007" s="57"/>
      <c r="C1007" s="50">
        <f t="shared" si="156"/>
        <v>4</v>
      </c>
      <c r="D1007" s="76"/>
      <c r="E1007" s="73"/>
      <c r="F1007" s="73" t="s">
        <v>1975</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outlineLevel="3" x14ac:dyDescent="0.25">
      <c r="A1008" s="48"/>
      <c r="B1008" s="57"/>
      <c r="C1008" s="50">
        <f t="shared" si="156"/>
        <v>4</v>
      </c>
      <c r="D1008" s="76"/>
      <c r="E1008" s="73"/>
      <c r="F1008" s="73" t="s">
        <v>1976</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outlineLevel="3" x14ac:dyDescent="0.25">
      <c r="A1009" s="48"/>
      <c r="B1009" s="57"/>
      <c r="C1009" s="50">
        <f t="shared" si="156"/>
        <v>4</v>
      </c>
      <c r="D1009" s="76"/>
      <c r="E1009" s="73"/>
      <c r="F1009" s="73" t="s">
        <v>1977</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outlineLevel="3" x14ac:dyDescent="0.25">
      <c r="A1010" s="48"/>
      <c r="B1010" s="57"/>
      <c r="C1010" s="50">
        <f t="shared" si="156"/>
        <v>4</v>
      </c>
      <c r="D1010" s="76"/>
      <c r="E1010" s="73"/>
      <c r="F1010" s="73" t="s">
        <v>1978</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outlineLevel="3" x14ac:dyDescent="0.25">
      <c r="A1011" s="48"/>
      <c r="B1011" s="57"/>
      <c r="C1011" s="50">
        <f t="shared" si="156"/>
        <v>4</v>
      </c>
      <c r="D1011" s="76"/>
      <c r="E1011" s="73"/>
      <c r="F1011" s="73" t="s">
        <v>1979</v>
      </c>
      <c r="G1011" s="76"/>
      <c r="H1011" s="79" t="s">
        <v>684</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outlineLevel="3" x14ac:dyDescent="0.25">
      <c r="A1012" s="48"/>
      <c r="B1012" s="57"/>
      <c r="C1012" s="50">
        <f t="shared" si="156"/>
        <v>4</v>
      </c>
      <c r="D1012" s="76"/>
      <c r="E1012" s="73"/>
      <c r="F1012" s="73" t="s">
        <v>1980</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outlineLevel="3" x14ac:dyDescent="0.25">
      <c r="A1013" s="48"/>
      <c r="B1013" s="57"/>
      <c r="C1013" s="50">
        <f t="shared" si="156"/>
        <v>4</v>
      </c>
      <c r="D1013" s="76"/>
      <c r="E1013" s="73"/>
      <c r="F1013" s="73" t="s">
        <v>1981</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outlineLevel="3" x14ac:dyDescent="0.25">
      <c r="A1014" s="48"/>
      <c r="B1014" s="57"/>
      <c r="C1014" s="50">
        <f t="shared" si="156"/>
        <v>4</v>
      </c>
      <c r="D1014" s="76"/>
      <c r="E1014" s="73"/>
      <c r="F1014" s="73" t="s">
        <v>1982</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outlineLevel="3" x14ac:dyDescent="0.25">
      <c r="A1015" s="48"/>
      <c r="B1015" s="57"/>
      <c r="C1015" s="50">
        <f t="shared" si="156"/>
        <v>4</v>
      </c>
      <c r="D1015" s="76"/>
      <c r="E1015" s="73"/>
      <c r="F1015" s="73" t="s">
        <v>1983</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outlineLevel="3" x14ac:dyDescent="0.25">
      <c r="A1016" s="48"/>
      <c r="B1016" s="57"/>
      <c r="C1016" s="50">
        <f t="shared" si="156"/>
        <v>4</v>
      </c>
      <c r="D1016" s="76"/>
      <c r="E1016" s="73"/>
      <c r="F1016" s="73" t="s">
        <v>1984</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outlineLevel="3" x14ac:dyDescent="0.25">
      <c r="A1017" s="48"/>
      <c r="B1017" s="57"/>
      <c r="C1017" s="50">
        <f t="shared" si="156"/>
        <v>4</v>
      </c>
      <c r="D1017" s="76"/>
      <c r="E1017" s="73"/>
      <c r="F1017" s="73" t="s">
        <v>1985</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outlineLevel="3" x14ac:dyDescent="0.25">
      <c r="A1018" s="48"/>
      <c r="B1018" s="57"/>
      <c r="C1018" s="50">
        <f t="shared" si="156"/>
        <v>4</v>
      </c>
      <c r="D1018" s="76"/>
      <c r="E1018" s="73"/>
      <c r="F1018" s="73" t="s">
        <v>1986</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57">INT($C$29)+2</f>
        <v>3</v>
      </c>
      <c r="D1019" s="76"/>
      <c r="E1019" s="73"/>
      <c r="F1019" s="73" t="s">
        <v>1987</v>
      </c>
      <c r="G1019" s="76"/>
      <c r="H1019" s="79" t="s">
        <v>1988</v>
      </c>
      <c r="I1019" s="99" t="s">
        <v>2328</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1989</v>
      </c>
      <c r="AE1019" s="79"/>
      <c r="AF1019" s="100">
        <v>1</v>
      </c>
      <c r="AG1019" s="100">
        <v>1</v>
      </c>
      <c r="AH1019" s="76"/>
      <c r="AI1019" s="60"/>
      <c r="AJ1019" s="48"/>
      <c r="AK1019" s="48"/>
      <c r="AL1019" s="48"/>
    </row>
    <row r="1020" spans="1:38" outlineLevel="2" x14ac:dyDescent="0.25">
      <c r="A1020" s="48"/>
      <c r="B1020" s="57"/>
      <c r="C1020" s="50">
        <f t="shared" si="157"/>
        <v>3</v>
      </c>
      <c r="D1020" s="76"/>
      <c r="E1020" s="73"/>
      <c r="F1020" s="73" t="s">
        <v>1990</v>
      </c>
      <c r="G1020" s="76"/>
      <c r="H1020" s="79" t="s">
        <v>1991</v>
      </c>
      <c r="I1020" s="99"/>
      <c r="J1020" s="99"/>
      <c r="K1020" s="79"/>
      <c r="L1020" s="79"/>
      <c r="M1020" s="79"/>
      <c r="N1020" s="79"/>
      <c r="O1020" s="79"/>
      <c r="P1020" s="79"/>
      <c r="Q1020" s="79"/>
      <c r="R1020" s="79"/>
      <c r="S1020" s="79"/>
      <c r="T1020" s="79"/>
      <c r="U1020" s="298">
        <f>U1021</f>
        <v>9.9999999999999985E-3</v>
      </c>
      <c r="V1020" s="269">
        <f t="shared" ref="V1020:AB1020" si="158">V1021</f>
        <v>9.9999999999999985E-3</v>
      </c>
      <c r="W1020" s="269">
        <f t="shared" si="158"/>
        <v>9.9999999999999985E-3</v>
      </c>
      <c r="X1020" s="269">
        <f t="shared" si="158"/>
        <v>9.9999999999999985E-3</v>
      </c>
      <c r="Y1020" s="269">
        <f t="shared" si="158"/>
        <v>9.9999999999999985E-3</v>
      </c>
      <c r="Z1020" s="269">
        <f t="shared" si="158"/>
        <v>9.9999999999999985E-3</v>
      </c>
      <c r="AA1020" s="269">
        <f t="shared" si="158"/>
        <v>9.9999999999999985E-3</v>
      </c>
      <c r="AB1020" s="269">
        <f t="shared" si="158"/>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57"/>
        <v>3</v>
      </c>
      <c r="D1021" s="76"/>
      <c r="E1021" s="73"/>
      <c r="F1021" s="73" t="s">
        <v>1992</v>
      </c>
      <c r="G1021" s="76"/>
      <c r="H1021" s="79" t="s">
        <v>1993</v>
      </c>
      <c r="I1021" s="99" t="s">
        <v>2327</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59">W1021</f>
        <v>9.9999999999999985E-3</v>
      </c>
      <c r="Y1021" s="271">
        <f t="shared" si="159"/>
        <v>9.9999999999999985E-3</v>
      </c>
      <c r="Z1021" s="271">
        <f t="shared" si="159"/>
        <v>9.9999999999999985E-3</v>
      </c>
      <c r="AA1021" s="271">
        <f t="shared" si="159"/>
        <v>9.9999999999999985E-3</v>
      </c>
      <c r="AB1021" s="271">
        <f t="shared" si="159"/>
        <v>9.9999999999999985E-3</v>
      </c>
      <c r="AC1021" s="79"/>
      <c r="AD1021" s="79"/>
      <c r="AE1021" s="79"/>
      <c r="AF1021" s="100">
        <v>1</v>
      </c>
      <c r="AG1021" s="100">
        <v>1</v>
      </c>
      <c r="AH1021" s="76"/>
      <c r="AI1021" s="60"/>
      <c r="AJ1021" s="48"/>
      <c r="AK1021" s="48"/>
      <c r="AL1021" s="48"/>
    </row>
    <row r="1022" spans="1:38" outlineLevel="2" x14ac:dyDescent="0.25">
      <c r="A1022" s="48"/>
      <c r="B1022" s="57"/>
      <c r="C1022" s="50">
        <f t="shared" si="157"/>
        <v>3</v>
      </c>
      <c r="D1022" s="76"/>
      <c r="E1022" s="73"/>
      <c r="F1022" s="73" t="s">
        <v>1994</v>
      </c>
      <c r="G1022" s="76"/>
      <c r="H1022" s="79" t="s">
        <v>1995</v>
      </c>
      <c r="I1022" s="99" t="s">
        <v>2327</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59"/>
        <v>9.0000000000000011E-3</v>
      </c>
      <c r="Y1022" s="271">
        <f t="shared" si="159"/>
        <v>9.0000000000000011E-3</v>
      </c>
      <c r="Z1022" s="271">
        <f t="shared" si="159"/>
        <v>9.0000000000000011E-3</v>
      </c>
      <c r="AA1022" s="271">
        <f t="shared" si="159"/>
        <v>9.0000000000000011E-3</v>
      </c>
      <c r="AB1022" s="271">
        <f t="shared" si="159"/>
        <v>9.0000000000000011E-3</v>
      </c>
      <c r="AC1022" s="79"/>
      <c r="AD1022" s="79"/>
      <c r="AE1022" s="79"/>
      <c r="AF1022" s="100">
        <v>1</v>
      </c>
      <c r="AG1022" s="100">
        <v>1</v>
      </c>
      <c r="AH1022" s="76"/>
      <c r="AI1022" s="60"/>
      <c r="AJ1022" s="48"/>
      <c r="AK1022" s="48"/>
      <c r="AL1022" s="48"/>
    </row>
    <row r="1023" spans="1:38" outlineLevel="3" x14ac:dyDescent="0.25">
      <c r="A1023" s="48"/>
      <c r="B1023" s="57"/>
      <c r="C1023" s="50">
        <f>INT($C$29)+3</f>
        <v>4</v>
      </c>
      <c r="D1023" s="76"/>
      <c r="E1023" s="73"/>
      <c r="F1023" s="73" t="s">
        <v>1996</v>
      </c>
      <c r="G1023" s="76"/>
      <c r="H1023" s="79" t="s">
        <v>1997</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outlineLevel="3" x14ac:dyDescent="0.25">
      <c r="A1024" s="48"/>
      <c r="B1024" s="57"/>
      <c r="C1024" s="50">
        <f>INT($C$29)+3</f>
        <v>4</v>
      </c>
      <c r="D1024" s="76"/>
      <c r="E1024" s="73"/>
      <c r="F1024" s="73" t="s">
        <v>1998</v>
      </c>
      <c r="G1024" s="76"/>
      <c r="H1024" s="79" t="s">
        <v>1999</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outlineLevel="3" x14ac:dyDescent="0.25">
      <c r="A1025" s="48"/>
      <c r="B1025" s="57"/>
      <c r="C1025" s="50">
        <f>INT($C$29)+3</f>
        <v>4</v>
      </c>
      <c r="D1025" s="76"/>
      <c r="E1025" s="73"/>
      <c r="F1025" s="73" t="s">
        <v>2000</v>
      </c>
      <c r="G1025" s="76"/>
      <c r="H1025" s="79" t="s">
        <v>2001</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57"/>
        <v>3</v>
      </c>
      <c r="D1026" s="76"/>
      <c r="E1026" s="73"/>
      <c r="F1026" s="73" t="s">
        <v>2002</v>
      </c>
      <c r="G1026" s="76"/>
      <c r="H1026" s="79" t="s">
        <v>2003</v>
      </c>
      <c r="I1026" s="79"/>
      <c r="J1026" s="79"/>
      <c r="K1026" s="79"/>
      <c r="L1026" s="79"/>
      <c r="M1026" s="79"/>
      <c r="N1026" s="79"/>
      <c r="O1026" s="79"/>
      <c r="P1026" s="79"/>
      <c r="Q1026" s="79"/>
      <c r="R1026" s="79"/>
      <c r="S1026" s="79"/>
      <c r="T1026" s="79"/>
      <c r="U1026" s="100">
        <v>0</v>
      </c>
      <c r="V1026" s="100">
        <v>0</v>
      </c>
      <c r="W1026" s="100">
        <v>0</v>
      </c>
      <c r="X1026" s="271">
        <f t="shared" ref="X1026:AB1027" si="160">W1026</f>
        <v>0</v>
      </c>
      <c r="Y1026" s="271">
        <f t="shared" si="160"/>
        <v>0</v>
      </c>
      <c r="Z1026" s="271">
        <f t="shared" si="160"/>
        <v>0</v>
      </c>
      <c r="AA1026" s="271">
        <f t="shared" si="160"/>
        <v>0</v>
      </c>
      <c r="AB1026" s="271">
        <f t="shared" si="160"/>
        <v>0</v>
      </c>
      <c r="AC1026" s="79"/>
      <c r="AD1026" s="100" t="s">
        <v>2325</v>
      </c>
      <c r="AE1026" s="79"/>
      <c r="AF1026" s="100">
        <v>1</v>
      </c>
      <c r="AG1026" s="100">
        <v>1</v>
      </c>
      <c r="AH1026" s="76"/>
      <c r="AI1026" s="60"/>
      <c r="AJ1026" s="48"/>
      <c r="AK1026" s="48"/>
      <c r="AL1026" s="48"/>
    </row>
    <row r="1027" spans="1:38" outlineLevel="2" x14ac:dyDescent="0.25">
      <c r="A1027" s="48"/>
      <c r="B1027" s="57"/>
      <c r="C1027" s="50">
        <f t="shared" si="157"/>
        <v>3</v>
      </c>
      <c r="D1027" s="76"/>
      <c r="E1027" s="73"/>
      <c r="F1027" s="73" t="s">
        <v>2004</v>
      </c>
      <c r="G1027" s="76"/>
      <c r="H1027" s="79" t="s">
        <v>2005</v>
      </c>
      <c r="I1027" s="99" t="s">
        <v>2330</v>
      </c>
      <c r="J1027" s="99"/>
      <c r="K1027" s="79"/>
      <c r="L1027" s="79"/>
      <c r="M1027" s="79"/>
      <c r="N1027" s="79"/>
      <c r="O1027" s="79"/>
      <c r="P1027" s="79"/>
      <c r="Q1027" s="79"/>
      <c r="R1027" s="79"/>
      <c r="S1027" s="79"/>
      <c r="T1027" s="79"/>
      <c r="U1027" s="100">
        <v>0</v>
      </c>
      <c r="V1027" s="100">
        <v>0</v>
      </c>
      <c r="W1027" s="100">
        <v>0</v>
      </c>
      <c r="X1027" s="271">
        <f t="shared" si="160"/>
        <v>0</v>
      </c>
      <c r="Y1027" s="271">
        <f t="shared" si="160"/>
        <v>0</v>
      </c>
      <c r="Z1027" s="271">
        <f t="shared" si="160"/>
        <v>0</v>
      </c>
      <c r="AA1027" s="271">
        <f t="shared" si="160"/>
        <v>0</v>
      </c>
      <c r="AB1027" s="271">
        <f t="shared" si="160"/>
        <v>0</v>
      </c>
      <c r="AC1027" s="79"/>
      <c r="AD1027" s="100" t="s">
        <v>2006</v>
      </c>
      <c r="AE1027" s="79"/>
      <c r="AF1027" s="100">
        <v>1</v>
      </c>
      <c r="AG1027" s="100">
        <v>1</v>
      </c>
      <c r="AH1027" s="76"/>
      <c r="AI1027" s="60"/>
      <c r="AJ1027" s="48"/>
      <c r="AK1027" s="48"/>
      <c r="AL1027" s="48"/>
    </row>
    <row r="1028" spans="1:38" outlineLevel="2" x14ac:dyDescent="0.25">
      <c r="A1028" s="48"/>
      <c r="B1028" s="57"/>
      <c r="C1028" s="50">
        <f t="shared" si="157"/>
        <v>3</v>
      </c>
      <c r="D1028" s="76"/>
      <c r="E1028" s="73"/>
      <c r="F1028" s="73" t="s">
        <v>2007</v>
      </c>
      <c r="G1028" s="76"/>
      <c r="H1028" s="79" t="s">
        <v>2008</v>
      </c>
      <c r="I1028" s="99"/>
      <c r="J1028" s="99"/>
      <c r="K1028" s="79"/>
      <c r="L1028" s="79"/>
      <c r="M1028" s="79"/>
      <c r="N1028" s="79"/>
      <c r="O1028" s="79"/>
      <c r="P1028" s="79"/>
      <c r="Q1028" s="79"/>
      <c r="R1028" s="79"/>
      <c r="S1028" s="79"/>
      <c r="T1028" s="79"/>
      <c r="U1028" s="269">
        <f t="shared" ref="U1028:AB1028" si="161">U1029</f>
        <v>-1.9E-2</v>
      </c>
      <c r="V1028" s="269">
        <f t="shared" si="161"/>
        <v>-1.9E-2</v>
      </c>
      <c r="W1028" s="269">
        <f t="shared" si="161"/>
        <v>-1.9E-2</v>
      </c>
      <c r="X1028" s="269">
        <f t="shared" si="161"/>
        <v>-1.9E-2</v>
      </c>
      <c r="Y1028" s="269">
        <f t="shared" si="161"/>
        <v>-1.9E-2</v>
      </c>
      <c r="Z1028" s="269">
        <f t="shared" si="161"/>
        <v>-1.9E-2</v>
      </c>
      <c r="AA1028" s="269">
        <f t="shared" si="161"/>
        <v>-1.9E-2</v>
      </c>
      <c r="AB1028" s="269">
        <f t="shared" si="161"/>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57"/>
        <v>3</v>
      </c>
      <c r="D1029" s="76"/>
      <c r="E1029" s="73"/>
      <c r="F1029" s="73" t="s">
        <v>2009</v>
      </c>
      <c r="G1029" s="76"/>
      <c r="H1029" s="79" t="s">
        <v>2010</v>
      </c>
      <c r="I1029" s="99" t="s">
        <v>2329</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62">W1029</f>
        <v>-1.9E-2</v>
      </c>
      <c r="Y1029" s="271">
        <f t="shared" si="162"/>
        <v>-1.9E-2</v>
      </c>
      <c r="Z1029" s="271">
        <f t="shared" si="162"/>
        <v>-1.9E-2</v>
      </c>
      <c r="AA1029" s="271">
        <f t="shared" si="162"/>
        <v>-1.9E-2</v>
      </c>
      <c r="AB1029" s="271">
        <f t="shared" si="162"/>
        <v>-1.9E-2</v>
      </c>
      <c r="AC1029" s="79"/>
      <c r="AD1029" s="79"/>
      <c r="AE1029" s="79"/>
      <c r="AF1029" s="100">
        <v>1</v>
      </c>
      <c r="AG1029" s="100">
        <v>1</v>
      </c>
      <c r="AH1029" s="76"/>
      <c r="AI1029" s="60"/>
      <c r="AJ1029" s="48"/>
      <c r="AK1029" s="48"/>
      <c r="AL1029" s="48"/>
    </row>
    <row r="1030" spans="1:38" outlineLevel="2" x14ac:dyDescent="0.25">
      <c r="A1030" s="48"/>
      <c r="B1030" s="57"/>
      <c r="C1030" s="50">
        <f t="shared" si="157"/>
        <v>3</v>
      </c>
      <c r="D1030" s="76"/>
      <c r="E1030" s="73"/>
      <c r="F1030" s="73" t="s">
        <v>2011</v>
      </c>
      <c r="G1030" s="76"/>
      <c r="H1030" s="79" t="s">
        <v>2012</v>
      </c>
      <c r="I1030" s="99" t="s">
        <v>2329</v>
      </c>
      <c r="J1030" s="99"/>
      <c r="K1030" s="79"/>
      <c r="L1030" s="79"/>
      <c r="M1030" s="79"/>
      <c r="N1030" s="79"/>
      <c r="O1030" s="79"/>
      <c r="P1030" s="79"/>
      <c r="Q1030" s="79"/>
      <c r="R1030" s="79"/>
      <c r="S1030" s="79"/>
      <c r="T1030" s="79"/>
      <c r="U1030" s="100">
        <f>-0.031-U$1027</f>
        <v>-3.1E-2</v>
      </c>
      <c r="V1030" s="100">
        <f>-0.031-V$1027</f>
        <v>-3.1E-2</v>
      </c>
      <c r="W1030" s="100">
        <f>-0.031-W$1027</f>
        <v>-3.1E-2</v>
      </c>
      <c r="X1030" s="271">
        <f t="shared" si="162"/>
        <v>-3.1E-2</v>
      </c>
      <c r="Y1030" s="271">
        <f t="shared" si="162"/>
        <v>-3.1E-2</v>
      </c>
      <c r="Z1030" s="271">
        <f t="shared" si="162"/>
        <v>-3.1E-2</v>
      </c>
      <c r="AA1030" s="271">
        <f t="shared" si="162"/>
        <v>-3.1E-2</v>
      </c>
      <c r="AB1030" s="271">
        <f t="shared" si="162"/>
        <v>-3.1E-2</v>
      </c>
      <c r="AC1030" s="79"/>
      <c r="AD1030" s="79"/>
      <c r="AE1030" s="79"/>
      <c r="AF1030" s="100">
        <v>1</v>
      </c>
      <c r="AG1030" s="100">
        <v>1</v>
      </c>
      <c r="AH1030" s="76"/>
      <c r="AI1030" s="60"/>
      <c r="AJ1030" s="48"/>
      <c r="AK1030" s="48"/>
      <c r="AL1030" s="48"/>
    </row>
    <row r="1031" spans="1:38" outlineLevel="3" x14ac:dyDescent="0.25">
      <c r="A1031" s="48"/>
      <c r="B1031" s="57"/>
      <c r="C1031" s="50">
        <f>INT($C$29)+3</f>
        <v>4</v>
      </c>
      <c r="D1031" s="76"/>
      <c r="E1031" s="73"/>
      <c r="F1031" s="73" t="s">
        <v>2013</v>
      </c>
      <c r="G1031" s="76"/>
      <c r="H1031" s="79" t="s">
        <v>2014</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outlineLevel="3" x14ac:dyDescent="0.25">
      <c r="A1032" s="48"/>
      <c r="B1032" s="57"/>
      <c r="C1032" s="50">
        <f>INT($C$29)+3</f>
        <v>4</v>
      </c>
      <c r="D1032" s="76"/>
      <c r="E1032" s="73"/>
      <c r="F1032" s="73" t="s">
        <v>2015</v>
      </c>
      <c r="G1032" s="76"/>
      <c r="H1032" s="79" t="s">
        <v>2016</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outlineLevel="3" x14ac:dyDescent="0.25">
      <c r="A1033" s="48"/>
      <c r="B1033" s="57"/>
      <c r="C1033" s="50">
        <f>INT($C$29)+3</f>
        <v>4</v>
      </c>
      <c r="D1033" s="76"/>
      <c r="E1033" s="73"/>
      <c r="F1033" s="73" t="s">
        <v>2017</v>
      </c>
      <c r="G1033" s="76"/>
      <c r="H1033" s="79" t="s">
        <v>2018</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x14ac:dyDescent="0.25">
      <c r="A1034" s="48"/>
      <c r="B1034" s="57"/>
      <c r="C1034" s="50">
        <f t="shared" si="157"/>
        <v>3</v>
      </c>
      <c r="D1034" s="76"/>
      <c r="E1034" s="73"/>
      <c r="F1034" s="73" t="s">
        <v>2019</v>
      </c>
      <c r="G1034" s="76"/>
      <c r="H1034" s="79" t="s">
        <v>1898</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2325</v>
      </c>
      <c r="AE1034" s="79"/>
      <c r="AF1034" s="100">
        <v>1</v>
      </c>
      <c r="AG1034" s="100">
        <v>1</v>
      </c>
      <c r="AH1034" s="76"/>
      <c r="AI1034" s="60"/>
      <c r="AJ1034" s="48"/>
      <c r="AK1034" s="48"/>
      <c r="AL1034" s="48"/>
    </row>
    <row r="1035" spans="1:38" outlineLevel="3" x14ac:dyDescent="0.25">
      <c r="A1035" s="48"/>
      <c r="B1035" s="57"/>
      <c r="C1035" s="50">
        <f t="shared" ref="C1035:C1050" si="163">INT($C$29)+3</f>
        <v>4</v>
      </c>
      <c r="D1035" s="76"/>
      <c r="E1035" s="73"/>
      <c r="F1035" s="73" t="s">
        <v>2020</v>
      </c>
      <c r="G1035" s="76"/>
      <c r="H1035" s="79" t="s">
        <v>684</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outlineLevel="3" x14ac:dyDescent="0.25">
      <c r="A1036" s="48"/>
      <c r="B1036" s="57"/>
      <c r="C1036" s="50">
        <f t="shared" si="163"/>
        <v>4</v>
      </c>
      <c r="D1036" s="76"/>
      <c r="E1036" s="73"/>
      <c r="F1036" s="73" t="s">
        <v>2021</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outlineLevel="3" x14ac:dyDescent="0.25">
      <c r="A1037" s="48"/>
      <c r="B1037" s="57"/>
      <c r="C1037" s="50">
        <f t="shared" si="163"/>
        <v>4</v>
      </c>
      <c r="D1037" s="76"/>
      <c r="E1037" s="73"/>
      <c r="F1037" s="73" t="s">
        <v>2022</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outlineLevel="3" x14ac:dyDescent="0.25">
      <c r="A1038" s="48"/>
      <c r="B1038" s="57"/>
      <c r="C1038" s="50">
        <f t="shared" si="163"/>
        <v>4</v>
      </c>
      <c r="D1038" s="76"/>
      <c r="E1038" s="73"/>
      <c r="F1038" s="73" t="s">
        <v>2023</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outlineLevel="3" x14ac:dyDescent="0.25">
      <c r="A1039" s="48"/>
      <c r="B1039" s="57"/>
      <c r="C1039" s="50">
        <f t="shared" si="163"/>
        <v>4</v>
      </c>
      <c r="D1039" s="76"/>
      <c r="E1039" s="73"/>
      <c r="F1039" s="73" t="s">
        <v>2024</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outlineLevel="3" x14ac:dyDescent="0.25">
      <c r="A1040" s="48"/>
      <c r="B1040" s="57"/>
      <c r="C1040" s="50">
        <f t="shared" si="163"/>
        <v>4</v>
      </c>
      <c r="D1040" s="76"/>
      <c r="E1040" s="73"/>
      <c r="F1040" s="73" t="s">
        <v>2025</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outlineLevel="3" x14ac:dyDescent="0.25">
      <c r="A1041" s="48"/>
      <c r="B1041" s="57"/>
      <c r="C1041" s="50">
        <f t="shared" si="163"/>
        <v>4</v>
      </c>
      <c r="D1041" s="76"/>
      <c r="E1041" s="73"/>
      <c r="F1041" s="73" t="s">
        <v>2026</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outlineLevel="3" x14ac:dyDescent="0.25">
      <c r="A1042" s="48"/>
      <c r="B1042" s="57"/>
      <c r="C1042" s="50">
        <f t="shared" si="163"/>
        <v>4</v>
      </c>
      <c r="D1042" s="76"/>
      <c r="E1042" s="73"/>
      <c r="F1042" s="73" t="s">
        <v>2027</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outlineLevel="3" x14ac:dyDescent="0.25">
      <c r="A1043" s="48"/>
      <c r="B1043" s="57"/>
      <c r="C1043" s="50">
        <f t="shared" si="163"/>
        <v>4</v>
      </c>
      <c r="D1043" s="76"/>
      <c r="E1043" s="73"/>
      <c r="F1043" s="73" t="s">
        <v>2028</v>
      </c>
      <c r="G1043" s="76"/>
      <c r="H1043" s="79" t="s">
        <v>684</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outlineLevel="3" x14ac:dyDescent="0.25">
      <c r="A1044" s="48"/>
      <c r="B1044" s="57"/>
      <c r="C1044" s="50">
        <f t="shared" si="163"/>
        <v>4</v>
      </c>
      <c r="D1044" s="76"/>
      <c r="E1044" s="73"/>
      <c r="F1044" s="73" t="s">
        <v>2029</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outlineLevel="3" x14ac:dyDescent="0.25">
      <c r="A1045" s="48"/>
      <c r="B1045" s="57"/>
      <c r="C1045" s="50">
        <f t="shared" si="163"/>
        <v>4</v>
      </c>
      <c r="D1045" s="76"/>
      <c r="E1045" s="73"/>
      <c r="F1045" s="73" t="s">
        <v>2030</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outlineLevel="3" x14ac:dyDescent="0.25">
      <c r="A1046" s="48"/>
      <c r="B1046" s="57"/>
      <c r="C1046" s="50">
        <f t="shared" si="163"/>
        <v>4</v>
      </c>
      <c r="D1046" s="76"/>
      <c r="E1046" s="73"/>
      <c r="F1046" s="73" t="s">
        <v>2031</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outlineLevel="3" x14ac:dyDescent="0.25">
      <c r="A1047" s="48"/>
      <c r="B1047" s="57"/>
      <c r="C1047" s="50">
        <f t="shared" si="163"/>
        <v>4</v>
      </c>
      <c r="D1047" s="76"/>
      <c r="E1047" s="73"/>
      <c r="F1047" s="73" t="s">
        <v>2032</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outlineLevel="3" x14ac:dyDescent="0.25">
      <c r="A1048" s="48"/>
      <c r="B1048" s="57"/>
      <c r="C1048" s="50">
        <f t="shared" si="163"/>
        <v>4</v>
      </c>
      <c r="D1048" s="76"/>
      <c r="E1048" s="73"/>
      <c r="F1048" s="73" t="s">
        <v>2033</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outlineLevel="3" x14ac:dyDescent="0.25">
      <c r="A1049" s="48"/>
      <c r="B1049" s="57"/>
      <c r="C1049" s="50">
        <f t="shared" si="163"/>
        <v>4</v>
      </c>
      <c r="D1049" s="76"/>
      <c r="E1049" s="73"/>
      <c r="F1049" s="73" t="s">
        <v>2034</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outlineLevel="3" x14ac:dyDescent="0.25">
      <c r="A1050" s="48"/>
      <c r="B1050" s="57"/>
      <c r="C1050" s="50">
        <f t="shared" si="163"/>
        <v>4</v>
      </c>
      <c r="D1050" s="76"/>
      <c r="E1050" s="73"/>
      <c r="F1050" s="73" t="s">
        <v>2035</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25">
      <c r="A1051" s="48"/>
      <c r="B1051" s="57"/>
      <c r="C1051" s="50">
        <f t="shared" si="157"/>
        <v>3</v>
      </c>
      <c r="D1051" s="76"/>
      <c r="E1051" s="73"/>
      <c r="F1051" s="73" t="s">
        <v>2036</v>
      </c>
      <c r="G1051" s="76"/>
      <c r="H1051" s="79" t="s">
        <v>2037</v>
      </c>
      <c r="I1051" s="99"/>
      <c r="J1051" s="99"/>
      <c r="K1051" s="79"/>
      <c r="L1051" s="79"/>
      <c r="M1051" s="79"/>
      <c r="N1051" s="79"/>
      <c r="O1051" s="79"/>
      <c r="P1051" s="79"/>
      <c r="Q1051" s="79"/>
      <c r="R1051" s="79"/>
      <c r="S1051" s="79"/>
      <c r="T1051" s="79"/>
      <c r="U1051" s="100">
        <v>2.8000000000000001E-2</v>
      </c>
      <c r="V1051" s="100">
        <v>2.8000000000000001E-2</v>
      </c>
      <c r="W1051" s="100">
        <v>2.8000000000000001E-2</v>
      </c>
      <c r="X1051" s="271">
        <f>Y1051</f>
        <v>2.3E-2</v>
      </c>
      <c r="Y1051" s="100">
        <v>2.3E-2</v>
      </c>
      <c r="Z1051" s="271">
        <f>Y1051</f>
        <v>2.3E-2</v>
      </c>
      <c r="AA1051" s="271">
        <f>Z1051</f>
        <v>2.3E-2</v>
      </c>
      <c r="AB1051" s="271">
        <f>AA1051</f>
        <v>2.3E-2</v>
      </c>
      <c r="AC1051" s="79"/>
      <c r="AD1051" s="100" t="s">
        <v>2038</v>
      </c>
      <c r="AE1051" s="79"/>
      <c r="AF1051" s="100">
        <v>1</v>
      </c>
      <c r="AG1051" s="100">
        <v>1</v>
      </c>
      <c r="AH1051" s="76"/>
      <c r="AI1051" s="60"/>
      <c r="AJ1051" s="48"/>
      <c r="AK1051" s="48"/>
      <c r="AL1051" s="48"/>
    </row>
    <row r="1052" spans="1:38" outlineLevel="2" x14ac:dyDescent="0.25">
      <c r="A1052" s="48"/>
      <c r="B1052" s="57"/>
      <c r="C1052" s="50">
        <f t="shared" si="157"/>
        <v>3</v>
      </c>
      <c r="D1052" s="76"/>
      <c r="E1052" s="73"/>
      <c r="F1052" s="73" t="s">
        <v>2039</v>
      </c>
      <c r="G1052" s="76"/>
      <c r="H1052" s="79" t="s">
        <v>2040</v>
      </c>
      <c r="I1052" s="99"/>
      <c r="J1052" s="99"/>
      <c r="K1052" s="79"/>
      <c r="L1052" s="79"/>
      <c r="M1052" s="79"/>
      <c r="N1052" s="79"/>
      <c r="O1052" s="79"/>
      <c r="P1052" s="79"/>
      <c r="Q1052" s="79"/>
      <c r="R1052" s="79"/>
      <c r="S1052" s="79"/>
      <c r="T1052" s="79"/>
      <c r="U1052" s="269">
        <f t="shared" ref="U1052:AB1052" si="164">U1053</f>
        <v>6.0000000000000019E-3</v>
      </c>
      <c r="V1052" s="269">
        <f t="shared" si="164"/>
        <v>6.0000000000000019E-3</v>
      </c>
      <c r="W1052" s="269">
        <f t="shared" si="164"/>
        <v>6.0000000000000019E-3</v>
      </c>
      <c r="X1052" s="269">
        <f t="shared" si="164"/>
        <v>2.0000000000000018E-3</v>
      </c>
      <c r="Y1052" s="269">
        <f t="shared" si="164"/>
        <v>2.0000000000000018E-3</v>
      </c>
      <c r="Z1052" s="269">
        <f t="shared" si="164"/>
        <v>2.0000000000000018E-3</v>
      </c>
      <c r="AA1052" s="269">
        <f t="shared" si="164"/>
        <v>2.0000000000000018E-3</v>
      </c>
      <c r="AB1052" s="269">
        <f t="shared" si="164"/>
        <v>2.0000000000000018E-3</v>
      </c>
      <c r="AC1052" s="79"/>
      <c r="AD1052" s="100" t="s">
        <v>2346</v>
      </c>
      <c r="AE1052" s="79"/>
      <c r="AF1052" s="269">
        <f>AF1053</f>
        <v>1</v>
      </c>
      <c r="AG1052" s="269">
        <f>AG1053</f>
        <v>1</v>
      </c>
      <c r="AH1052" s="76"/>
      <c r="AI1052" s="60"/>
      <c r="AJ1052" s="48"/>
      <c r="AK1052" s="48"/>
      <c r="AL1052" s="48"/>
    </row>
    <row r="1053" spans="1:38" outlineLevel="2" x14ac:dyDescent="0.25">
      <c r="A1053" s="48"/>
      <c r="B1053" s="57"/>
      <c r="C1053" s="50">
        <f t="shared" si="157"/>
        <v>3</v>
      </c>
      <c r="D1053" s="76"/>
      <c r="E1053" s="73"/>
      <c r="F1053" s="73" t="s">
        <v>2041</v>
      </c>
      <c r="G1053" s="76"/>
      <c r="H1053" s="79" t="s">
        <v>2042</v>
      </c>
      <c r="I1053" s="99"/>
      <c r="J1053" s="99"/>
      <c r="K1053" s="79"/>
      <c r="L1053" s="79"/>
      <c r="M1053" s="79"/>
      <c r="N1053" s="79"/>
      <c r="O1053" s="79"/>
      <c r="P1053" s="79"/>
      <c r="Q1053" s="79"/>
      <c r="R1053" s="79"/>
      <c r="S1053" s="79"/>
      <c r="T1053" s="79"/>
      <c r="U1053" s="100">
        <f>0.034-U$1051</f>
        <v>6.0000000000000019E-3</v>
      </c>
      <c r="V1053" s="100">
        <f>0.034-V$1051</f>
        <v>6.0000000000000019E-3</v>
      </c>
      <c r="W1053" s="100">
        <f>0.034-W$1051</f>
        <v>6.0000000000000019E-3</v>
      </c>
      <c r="X1053" s="271">
        <f>Y1053</f>
        <v>2.0000000000000018E-3</v>
      </c>
      <c r="Y1053" s="100">
        <f>0.025-Y$1051</f>
        <v>2.0000000000000018E-3</v>
      </c>
      <c r="Z1053" s="271">
        <f t="shared" ref="Z1053:AB1054" si="165">Y1053</f>
        <v>2.0000000000000018E-3</v>
      </c>
      <c r="AA1053" s="271">
        <f t="shared" si="165"/>
        <v>2.0000000000000018E-3</v>
      </c>
      <c r="AB1053" s="271">
        <f t="shared" si="165"/>
        <v>2.0000000000000018E-3</v>
      </c>
      <c r="AC1053" s="79"/>
      <c r="AD1053" s="79"/>
      <c r="AE1053" s="79"/>
      <c r="AF1053" s="100">
        <v>1</v>
      </c>
      <c r="AG1053" s="100">
        <v>1</v>
      </c>
      <c r="AH1053" s="76"/>
      <c r="AI1053" s="60"/>
      <c r="AJ1053" s="48"/>
      <c r="AK1053" s="48"/>
      <c r="AL1053" s="48"/>
    </row>
    <row r="1054" spans="1:38" outlineLevel="2" x14ac:dyDescent="0.25">
      <c r="A1054" s="48"/>
      <c r="B1054" s="57"/>
      <c r="C1054" s="50">
        <f t="shared" si="157"/>
        <v>3</v>
      </c>
      <c r="D1054" s="76"/>
      <c r="E1054" s="73"/>
      <c r="F1054" s="73" t="s">
        <v>2043</v>
      </c>
      <c r="G1054" s="76"/>
      <c r="H1054" s="79" t="s">
        <v>2044</v>
      </c>
      <c r="I1054" s="99"/>
      <c r="J1054" s="99"/>
      <c r="K1054" s="79"/>
      <c r="L1054" s="79"/>
      <c r="M1054" s="79"/>
      <c r="N1054" s="79"/>
      <c r="O1054" s="79"/>
      <c r="P1054" s="79"/>
      <c r="Q1054" s="79"/>
      <c r="R1054" s="79"/>
      <c r="S1054" s="79"/>
      <c r="T1054" s="79"/>
      <c r="U1054" s="100">
        <f>0.046-U$1051</f>
        <v>1.7999999999999999E-2</v>
      </c>
      <c r="V1054" s="100">
        <f>0.046-V$1051</f>
        <v>1.7999999999999999E-2</v>
      </c>
      <c r="W1054" s="100">
        <f>0.046-W$1051</f>
        <v>1.7999999999999999E-2</v>
      </c>
      <c r="X1054" s="271">
        <f>Y1054</f>
        <v>1.4999999999999999E-2</v>
      </c>
      <c r="Y1054" s="100">
        <f>0.038-Y$1051</f>
        <v>1.4999999999999999E-2</v>
      </c>
      <c r="Z1054" s="271">
        <f t="shared" si="165"/>
        <v>1.4999999999999999E-2</v>
      </c>
      <c r="AA1054" s="271">
        <f t="shared" si="165"/>
        <v>1.4999999999999999E-2</v>
      </c>
      <c r="AB1054" s="271">
        <f t="shared" si="165"/>
        <v>1.4999999999999999E-2</v>
      </c>
      <c r="AC1054" s="79"/>
      <c r="AD1054" s="79"/>
      <c r="AE1054" s="79"/>
      <c r="AF1054" s="100">
        <v>1</v>
      </c>
      <c r="AG1054" s="100">
        <v>1</v>
      </c>
      <c r="AH1054" s="76"/>
      <c r="AI1054" s="60"/>
      <c r="AJ1054" s="48"/>
      <c r="AK1054" s="48"/>
      <c r="AL1054" s="48"/>
    </row>
    <row r="1055" spans="1:38" outlineLevel="3" x14ac:dyDescent="0.25">
      <c r="A1055" s="48"/>
      <c r="B1055" s="57"/>
      <c r="C1055" s="50">
        <f>INT($C$29)+3</f>
        <v>4</v>
      </c>
      <c r="D1055" s="76"/>
      <c r="E1055" s="73"/>
      <c r="F1055" s="73" t="s">
        <v>2045</v>
      </c>
      <c r="G1055" s="76"/>
      <c r="H1055" s="79" t="s">
        <v>2046</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outlineLevel="3" x14ac:dyDescent="0.25">
      <c r="A1056" s="48"/>
      <c r="B1056" s="57"/>
      <c r="C1056" s="50">
        <f>INT($C$29)+3</f>
        <v>4</v>
      </c>
      <c r="D1056" s="76"/>
      <c r="E1056" s="73"/>
      <c r="F1056" s="73" t="s">
        <v>2047</v>
      </c>
      <c r="G1056" s="76"/>
      <c r="H1056" s="79" t="s">
        <v>2048</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outlineLevel="3" x14ac:dyDescent="0.25">
      <c r="A1057" s="48"/>
      <c r="B1057" s="57"/>
      <c r="C1057" s="50">
        <f>INT($C$29)+3</f>
        <v>4</v>
      </c>
      <c r="D1057" s="76"/>
      <c r="E1057" s="73"/>
      <c r="F1057" s="73" t="s">
        <v>2049</v>
      </c>
      <c r="G1057" s="76"/>
      <c r="H1057" s="79" t="s">
        <v>2050</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25">
      <c r="A1058" s="48"/>
      <c r="B1058" s="57"/>
      <c r="C1058" s="50">
        <f t="shared" si="157"/>
        <v>3</v>
      </c>
      <c r="D1058" s="76"/>
      <c r="E1058" s="73"/>
      <c r="F1058" s="73" t="s">
        <v>2051</v>
      </c>
      <c r="G1058" s="76"/>
      <c r="H1058" s="79" t="s">
        <v>2052</v>
      </c>
      <c r="I1058" s="79"/>
      <c r="J1058" s="79"/>
      <c r="K1058" s="79"/>
      <c r="L1058" s="79"/>
      <c r="M1058" s="79"/>
      <c r="N1058" s="79"/>
      <c r="O1058" s="79"/>
      <c r="P1058" s="79"/>
      <c r="Q1058" s="79"/>
      <c r="R1058" s="79"/>
      <c r="S1058" s="79"/>
      <c r="T1058" s="79"/>
      <c r="U1058" s="100">
        <v>3.57</v>
      </c>
      <c r="V1058" s="100">
        <v>3.57</v>
      </c>
      <c r="W1058" s="100">
        <v>3.57</v>
      </c>
      <c r="X1058" s="271">
        <f>Y1058</f>
        <v>4.2300000000000004</v>
      </c>
      <c r="Y1058" s="100">
        <f>4+0.023*10</f>
        <v>4.2300000000000004</v>
      </c>
      <c r="Z1058" s="271">
        <f t="shared" ref="Z1058:AB1059" si="166">Y1058</f>
        <v>4.2300000000000004</v>
      </c>
      <c r="AA1058" s="271">
        <f t="shared" si="166"/>
        <v>4.2300000000000004</v>
      </c>
      <c r="AB1058" s="271">
        <f t="shared" si="166"/>
        <v>4.2300000000000004</v>
      </c>
      <c r="AC1058" s="79"/>
      <c r="AD1058" s="79"/>
      <c r="AE1058" s="79"/>
      <c r="AF1058" s="100">
        <v>1</v>
      </c>
      <c r="AG1058" s="100">
        <v>1</v>
      </c>
      <c r="AH1058" s="76"/>
      <c r="AI1058" s="60"/>
      <c r="AJ1058" s="48"/>
      <c r="AK1058" s="48"/>
      <c r="AL1058" s="48"/>
    </row>
    <row r="1059" spans="1:38" outlineLevel="2" x14ac:dyDescent="0.25">
      <c r="A1059" s="48"/>
      <c r="B1059" s="57"/>
      <c r="C1059" s="50">
        <f t="shared" si="157"/>
        <v>3</v>
      </c>
      <c r="D1059" s="76"/>
      <c r="E1059" s="73"/>
      <c r="F1059" s="73" t="s">
        <v>2053</v>
      </c>
      <c r="G1059" s="76"/>
      <c r="H1059" s="79" t="s">
        <v>2054</v>
      </c>
      <c r="I1059" s="99"/>
      <c r="J1059" s="99"/>
      <c r="K1059" s="79"/>
      <c r="L1059" s="79"/>
      <c r="M1059" s="79"/>
      <c r="N1059" s="79"/>
      <c r="O1059" s="79"/>
      <c r="P1059" s="79"/>
      <c r="Q1059" s="79"/>
      <c r="R1059" s="79"/>
      <c r="S1059" s="79"/>
      <c r="T1059" s="79"/>
      <c r="U1059" s="100">
        <v>0.18</v>
      </c>
      <c r="V1059" s="100">
        <v>0.18</v>
      </c>
      <c r="W1059" s="100">
        <v>0.18</v>
      </c>
      <c r="X1059" s="271">
        <f>Y1059</f>
        <v>0.13919999999999999</v>
      </c>
      <c r="Y1059" s="100">
        <v>0.13919999999999999</v>
      </c>
      <c r="Z1059" s="271">
        <f t="shared" si="166"/>
        <v>0.13919999999999999</v>
      </c>
      <c r="AA1059" s="271">
        <f t="shared" si="166"/>
        <v>0.13919999999999999</v>
      </c>
      <c r="AB1059" s="271">
        <f t="shared" si="166"/>
        <v>0.13919999999999999</v>
      </c>
      <c r="AC1059" s="79"/>
      <c r="AD1059" s="100" t="s">
        <v>1429</v>
      </c>
      <c r="AE1059" s="79"/>
      <c r="AF1059" s="100">
        <v>1</v>
      </c>
      <c r="AG1059" s="100">
        <v>1</v>
      </c>
      <c r="AH1059" s="76"/>
      <c r="AI1059" s="60"/>
      <c r="AJ1059" s="48"/>
      <c r="AK1059" s="48"/>
      <c r="AL1059" s="48"/>
    </row>
    <row r="1060" spans="1:38" outlineLevel="2" x14ac:dyDescent="0.25">
      <c r="A1060" s="48"/>
      <c r="B1060" s="57"/>
      <c r="C1060" s="50">
        <f t="shared" si="157"/>
        <v>3</v>
      </c>
      <c r="D1060" s="76"/>
      <c r="E1060" s="73"/>
      <c r="F1060" s="73" t="s">
        <v>2055</v>
      </c>
      <c r="G1060" s="76"/>
      <c r="H1060" s="79" t="s">
        <v>2056</v>
      </c>
      <c r="I1060" s="99"/>
      <c r="J1060" s="99"/>
      <c r="K1060" s="79"/>
      <c r="L1060" s="79"/>
      <c r="M1060" s="79"/>
      <c r="N1060" s="79"/>
      <c r="O1060" s="79"/>
      <c r="P1060" s="79"/>
      <c r="Q1060" s="79"/>
      <c r="R1060" s="79"/>
      <c r="S1060" s="79"/>
      <c r="T1060" s="79"/>
      <c r="U1060" s="269">
        <f t="shared" ref="U1060:AB1060" si="167">U1061</f>
        <v>0.03</v>
      </c>
      <c r="V1060" s="269">
        <f t="shared" si="167"/>
        <v>0.03</v>
      </c>
      <c r="W1060" s="269">
        <f t="shared" si="167"/>
        <v>0.03</v>
      </c>
      <c r="X1060" s="269">
        <f t="shared" si="167"/>
        <v>7.0000000000000062E-3</v>
      </c>
      <c r="Y1060" s="269">
        <f t="shared" si="167"/>
        <v>7.0000000000000062E-3</v>
      </c>
      <c r="Z1060" s="269">
        <f t="shared" si="167"/>
        <v>7.0000000000000062E-3</v>
      </c>
      <c r="AA1060" s="269">
        <f t="shared" si="167"/>
        <v>7.0000000000000062E-3</v>
      </c>
      <c r="AB1060" s="269">
        <f t="shared" si="167"/>
        <v>7.0000000000000062E-3</v>
      </c>
      <c r="AC1060" s="79"/>
      <c r="AD1060" s="100" t="s">
        <v>2346</v>
      </c>
      <c r="AE1060" s="79"/>
      <c r="AF1060" s="269">
        <f>AF1061</f>
        <v>1</v>
      </c>
      <c r="AG1060" s="269">
        <f>AG1061</f>
        <v>1</v>
      </c>
      <c r="AH1060" s="76"/>
      <c r="AI1060" s="60"/>
      <c r="AJ1060" s="48"/>
      <c r="AK1060" s="48"/>
      <c r="AL1060" s="48"/>
    </row>
    <row r="1061" spans="1:38" outlineLevel="2" x14ac:dyDescent="0.25">
      <c r="A1061" s="48"/>
      <c r="B1061" s="57"/>
      <c r="C1061" s="50">
        <f t="shared" si="157"/>
        <v>3</v>
      </c>
      <c r="D1061" s="76"/>
      <c r="E1061" s="73"/>
      <c r="F1061" s="73" t="s">
        <v>2057</v>
      </c>
      <c r="G1061" s="76"/>
      <c r="H1061" s="79" t="s">
        <v>1888</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68">Y1061</f>
        <v>7.0000000000000062E-3</v>
      </c>
      <c r="Y1061" s="100">
        <f>0.1462-Y$1059</f>
        <v>7.0000000000000062E-3</v>
      </c>
      <c r="Z1061" s="271">
        <f t="shared" ref="Z1061:AB1067" si="169">Y1061</f>
        <v>7.0000000000000062E-3</v>
      </c>
      <c r="AA1061" s="271">
        <f t="shared" si="169"/>
        <v>7.0000000000000062E-3</v>
      </c>
      <c r="AB1061" s="271">
        <f t="shared" si="169"/>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57"/>
        <v>3</v>
      </c>
      <c r="D1062" s="76"/>
      <c r="E1062" s="73"/>
      <c r="F1062" s="73" t="s">
        <v>2058</v>
      </c>
      <c r="G1062" s="76"/>
      <c r="H1062" s="79" t="s">
        <v>1890</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68"/>
        <v>-3.0299999999999994E-2</v>
      </c>
      <c r="Y1062" s="100">
        <f>0.1089-Y$1059</f>
        <v>-3.0299999999999994E-2</v>
      </c>
      <c r="Z1062" s="271">
        <f t="shared" si="169"/>
        <v>-3.0299999999999994E-2</v>
      </c>
      <c r="AA1062" s="271">
        <f t="shared" si="169"/>
        <v>-3.0299999999999994E-2</v>
      </c>
      <c r="AB1062" s="271">
        <f t="shared" si="169"/>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57"/>
        <v>3</v>
      </c>
      <c r="D1063" s="76"/>
      <c r="E1063" s="73"/>
      <c r="F1063" s="73" t="s">
        <v>2059</v>
      </c>
      <c r="G1063" s="76"/>
      <c r="H1063" s="79" t="s">
        <v>1892</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68"/>
        <v>-0.13919999999999999</v>
      </c>
      <c r="Y1063" s="100">
        <f>0-Y$1059</f>
        <v>-0.13919999999999999</v>
      </c>
      <c r="Z1063" s="271">
        <f t="shared" si="169"/>
        <v>-0.13919999999999999</v>
      </c>
      <c r="AA1063" s="271">
        <f t="shared" si="169"/>
        <v>-0.13919999999999999</v>
      </c>
      <c r="AB1063" s="271">
        <f t="shared" si="169"/>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57"/>
        <v>3</v>
      </c>
      <c r="D1064" s="76"/>
      <c r="E1064" s="73"/>
      <c r="F1064" s="73" t="s">
        <v>2060</v>
      </c>
      <c r="G1064" s="76"/>
      <c r="H1064" s="79" t="s">
        <v>2048</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68"/>
        <v>0</v>
      </c>
      <c r="Y1064" s="79">
        <v>0</v>
      </c>
      <c r="Z1064" s="271">
        <f t="shared" si="169"/>
        <v>0</v>
      </c>
      <c r="AA1064" s="271">
        <f t="shared" si="169"/>
        <v>0</v>
      </c>
      <c r="AB1064" s="271">
        <f t="shared" si="169"/>
        <v>0</v>
      </c>
      <c r="AC1064" s="79"/>
      <c r="AD1064" s="79"/>
      <c r="AE1064" s="79"/>
      <c r="AF1064" s="100">
        <v>1</v>
      </c>
      <c r="AG1064" s="100">
        <v>1</v>
      </c>
      <c r="AH1064" s="76"/>
      <c r="AI1064" s="60"/>
      <c r="AJ1064" s="48"/>
      <c r="AK1064" s="48"/>
      <c r="AL1064" s="48"/>
    </row>
    <row r="1065" spans="1:38" outlineLevel="2" x14ac:dyDescent="0.25">
      <c r="A1065" s="48"/>
      <c r="B1065" s="57"/>
      <c r="C1065" s="50">
        <f t="shared" si="157"/>
        <v>3</v>
      </c>
      <c r="D1065" s="76"/>
      <c r="E1065" s="73"/>
      <c r="F1065" s="73" t="s">
        <v>2061</v>
      </c>
      <c r="G1065" s="76"/>
      <c r="H1065" s="79" t="s">
        <v>2050</v>
      </c>
      <c r="I1065" s="79"/>
      <c r="J1065" s="79"/>
      <c r="K1065" s="79"/>
      <c r="L1065" s="79"/>
      <c r="M1065" s="79"/>
      <c r="N1065" s="79"/>
      <c r="O1065" s="79"/>
      <c r="P1065" s="79"/>
      <c r="Q1065" s="79"/>
      <c r="R1065" s="79"/>
      <c r="S1065" s="79"/>
      <c r="T1065" s="79"/>
      <c r="U1065" s="100">
        <v>-1.5E-6</v>
      </c>
      <c r="V1065" s="100">
        <v>-1.5E-6</v>
      </c>
      <c r="W1065" s="100">
        <v>-1.5E-6</v>
      </c>
      <c r="X1065" s="271">
        <f t="shared" si="168"/>
        <v>0</v>
      </c>
      <c r="Y1065" s="79">
        <v>0</v>
      </c>
      <c r="Z1065" s="271">
        <f t="shared" si="169"/>
        <v>0</v>
      </c>
      <c r="AA1065" s="271">
        <f t="shared" si="169"/>
        <v>0</v>
      </c>
      <c r="AB1065" s="271">
        <f t="shared" si="169"/>
        <v>0</v>
      </c>
      <c r="AC1065" s="79"/>
      <c r="AD1065" s="79"/>
      <c r="AE1065" s="79"/>
      <c r="AF1065" s="100">
        <v>1</v>
      </c>
      <c r="AG1065" s="100">
        <v>1</v>
      </c>
      <c r="AH1065" s="76"/>
      <c r="AI1065" s="60"/>
      <c r="AJ1065" s="48"/>
      <c r="AK1065" s="48"/>
      <c r="AL1065" s="48"/>
    </row>
    <row r="1066" spans="1:38" outlineLevel="2" x14ac:dyDescent="0.25">
      <c r="A1066" s="48"/>
      <c r="B1066" s="57"/>
      <c r="C1066" s="50">
        <f t="shared" si="157"/>
        <v>3</v>
      </c>
      <c r="D1066" s="76"/>
      <c r="E1066" s="73"/>
      <c r="F1066" s="73" t="s">
        <v>2062</v>
      </c>
      <c r="G1066" s="76"/>
      <c r="H1066" s="79" t="s">
        <v>2063</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68"/>
        <v>24.748000000000001</v>
      </c>
      <c r="Y1066" s="100">
        <f>27.01-0.2262*10</f>
        <v>24.748000000000001</v>
      </c>
      <c r="Z1066" s="271">
        <f t="shared" si="169"/>
        <v>24.748000000000001</v>
      </c>
      <c r="AA1066" s="271">
        <f t="shared" si="169"/>
        <v>24.748000000000001</v>
      </c>
      <c r="AB1066" s="271">
        <f t="shared" si="169"/>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57"/>
        <v>3</v>
      </c>
      <c r="D1067" s="76"/>
      <c r="E1067" s="73"/>
      <c r="F1067" s="73" t="s">
        <v>2064</v>
      </c>
      <c r="G1067" s="76"/>
      <c r="H1067" s="79" t="s">
        <v>2065</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68"/>
        <v>2.0499999999999997E-3</v>
      </c>
      <c r="Y1067" s="100">
        <f>2.05/1000</f>
        <v>2.0499999999999997E-3</v>
      </c>
      <c r="Z1067" s="271">
        <f t="shared" si="169"/>
        <v>2.0499999999999997E-3</v>
      </c>
      <c r="AA1067" s="271">
        <f t="shared" si="169"/>
        <v>2.0499999999999997E-3</v>
      </c>
      <c r="AB1067" s="271">
        <f t="shared" si="169"/>
        <v>2.0499999999999997E-3</v>
      </c>
      <c r="AC1067" s="79"/>
      <c r="AD1067" s="100" t="s">
        <v>1436</v>
      </c>
      <c r="AE1067" s="79"/>
      <c r="AF1067" s="100">
        <v>1</v>
      </c>
      <c r="AG1067" s="100">
        <v>1</v>
      </c>
      <c r="AH1067" s="76"/>
      <c r="AI1067" s="60"/>
      <c r="AJ1067" s="48"/>
      <c r="AK1067" s="48"/>
      <c r="AL1067" s="48"/>
    </row>
    <row r="1068" spans="1:38" outlineLevel="2" x14ac:dyDescent="0.25">
      <c r="A1068" s="48"/>
      <c r="B1068" s="57"/>
      <c r="C1068" s="50">
        <f t="shared" si="157"/>
        <v>3</v>
      </c>
      <c r="D1068" s="76"/>
      <c r="E1068" s="73"/>
      <c r="F1068" s="73" t="s">
        <v>2066</v>
      </c>
      <c r="G1068" s="76"/>
      <c r="H1068" s="79" t="s">
        <v>2067</v>
      </c>
      <c r="I1068" s="99"/>
      <c r="J1068" s="99"/>
      <c r="K1068" s="79"/>
      <c r="L1068" s="79"/>
      <c r="M1068" s="79"/>
      <c r="N1068" s="79"/>
      <c r="O1068" s="79"/>
      <c r="P1068" s="79"/>
      <c r="Q1068" s="79"/>
      <c r="R1068" s="79"/>
      <c r="S1068" s="79"/>
      <c r="T1068" s="79"/>
      <c r="U1068" s="269">
        <f t="shared" ref="U1068:AB1068" si="170">U1069</f>
        <v>-5.9999999999999724E-5</v>
      </c>
      <c r="V1068" s="269">
        <f t="shared" si="170"/>
        <v>-5.9999999999999724E-5</v>
      </c>
      <c r="W1068" s="269">
        <f t="shared" si="170"/>
        <v>-5.9999999999999724E-5</v>
      </c>
      <c r="X1068" s="269">
        <f t="shared" si="170"/>
        <v>-5.9999999999999724E-5</v>
      </c>
      <c r="Y1068" s="269">
        <f t="shared" si="170"/>
        <v>-5.9999999999999724E-5</v>
      </c>
      <c r="Z1068" s="269">
        <f t="shared" si="170"/>
        <v>-5.9999999999999724E-5</v>
      </c>
      <c r="AA1068" s="269">
        <f t="shared" si="170"/>
        <v>-5.9999999999999724E-5</v>
      </c>
      <c r="AB1068" s="269">
        <f t="shared" si="170"/>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57"/>
        <v>3</v>
      </c>
      <c r="D1069" s="76"/>
      <c r="E1069" s="73"/>
      <c r="F1069" s="73" t="s">
        <v>2068</v>
      </c>
      <c r="G1069" s="76"/>
      <c r="H1069" s="79" t="s">
        <v>2069</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71">Y1069</f>
        <v>-5.9999999999999724E-5</v>
      </c>
      <c r="Y1069" s="100">
        <f>1.99/1000-Y$1067</f>
        <v>-5.9999999999999724E-5</v>
      </c>
      <c r="Z1069" s="271">
        <f t="shared" ref="Z1069:AB1074" si="172">Y1069</f>
        <v>-5.9999999999999724E-5</v>
      </c>
      <c r="AA1069" s="271">
        <f t="shared" si="172"/>
        <v>-5.9999999999999724E-5</v>
      </c>
      <c r="AB1069" s="271">
        <f t="shared" si="172"/>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57"/>
        <v>3</v>
      </c>
      <c r="D1070" s="76"/>
      <c r="E1070" s="73"/>
      <c r="F1070" s="73" t="s">
        <v>2070</v>
      </c>
      <c r="G1070" s="76"/>
      <c r="H1070" s="79" t="s">
        <v>2071</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71"/>
        <v>-6.4999999999999975E-4</v>
      </c>
      <c r="Y1070" s="100">
        <f>1.4/1000-Y$1067</f>
        <v>-6.4999999999999975E-4</v>
      </c>
      <c r="Z1070" s="271">
        <f t="shared" si="172"/>
        <v>-6.4999999999999975E-4</v>
      </c>
      <c r="AA1070" s="271">
        <f t="shared" si="172"/>
        <v>-6.4999999999999975E-4</v>
      </c>
      <c r="AB1070" s="271">
        <f t="shared" si="172"/>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57"/>
        <v>3</v>
      </c>
      <c r="D1071" s="76"/>
      <c r="E1071" s="73"/>
      <c r="F1071" s="73" t="s">
        <v>2072</v>
      </c>
      <c r="G1071" s="76"/>
      <c r="H1071" s="79" t="s">
        <v>2073</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71"/>
        <v>-2.0499999999999997E-3</v>
      </c>
      <c r="Y1071" s="100">
        <f>0-Y$1067</f>
        <v>-2.0499999999999997E-3</v>
      </c>
      <c r="Z1071" s="271">
        <f t="shared" si="172"/>
        <v>-2.0499999999999997E-3</v>
      </c>
      <c r="AA1071" s="271">
        <f t="shared" si="172"/>
        <v>-2.0499999999999997E-3</v>
      </c>
      <c r="AB1071" s="271">
        <f t="shared" si="172"/>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57"/>
        <v>3</v>
      </c>
      <c r="D1072" s="76"/>
      <c r="E1072" s="73"/>
      <c r="F1072" s="73" t="s">
        <v>2074</v>
      </c>
      <c r="G1072" s="76"/>
      <c r="H1072" s="79" t="s">
        <v>2075</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71"/>
        <v>1.02E-4</v>
      </c>
      <c r="Y1072" s="100">
        <f>0.102/1000</f>
        <v>1.02E-4</v>
      </c>
      <c r="Z1072" s="271">
        <f t="shared" si="172"/>
        <v>1.02E-4</v>
      </c>
      <c r="AA1072" s="271">
        <f t="shared" si="172"/>
        <v>1.02E-4</v>
      </c>
      <c r="AB1072" s="271">
        <f t="shared" si="172"/>
        <v>1.02E-4</v>
      </c>
      <c r="AC1072" s="79"/>
      <c r="AD1072" s="79"/>
      <c r="AE1072" s="79"/>
      <c r="AF1072" s="100">
        <v>1</v>
      </c>
      <c r="AG1072" s="100">
        <v>1</v>
      </c>
      <c r="AH1072" s="76"/>
      <c r="AI1072" s="60"/>
      <c r="AJ1072" s="48"/>
      <c r="AK1072" s="48"/>
      <c r="AL1072" s="48"/>
    </row>
    <row r="1073" spans="1:38" outlineLevel="2" x14ac:dyDescent="0.25">
      <c r="A1073" s="48"/>
      <c r="B1073" s="57"/>
      <c r="C1073" s="50">
        <f t="shared" si="157"/>
        <v>3</v>
      </c>
      <c r="D1073" s="76"/>
      <c r="E1073" s="73"/>
      <c r="F1073" s="73" t="s">
        <v>2076</v>
      </c>
      <c r="G1073" s="76"/>
      <c r="H1073" s="79" t="s">
        <v>2077</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71"/>
        <v>-1.9000000000000001E-8</v>
      </c>
      <c r="Y1073" s="100">
        <f>-0.000019/1000</f>
        <v>-1.9000000000000001E-8</v>
      </c>
      <c r="Z1073" s="271">
        <f t="shared" si="172"/>
        <v>-1.9000000000000001E-8</v>
      </c>
      <c r="AA1073" s="271">
        <f t="shared" si="172"/>
        <v>-1.9000000000000001E-8</v>
      </c>
      <c r="AB1073" s="271">
        <f t="shared" si="172"/>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57"/>
        <v>3</v>
      </c>
      <c r="D1074" s="76"/>
      <c r="E1074" s="73"/>
      <c r="F1074" s="73" t="s">
        <v>2078</v>
      </c>
      <c r="G1074" s="76"/>
      <c r="H1074" s="79" t="s">
        <v>2079</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71"/>
        <v>1.49E-2</v>
      </c>
      <c r="Y1074" s="100">
        <f>14.9/1000</f>
        <v>1.49E-2</v>
      </c>
      <c r="Z1074" s="271">
        <f t="shared" si="172"/>
        <v>1.49E-2</v>
      </c>
      <c r="AA1074" s="271">
        <f t="shared" si="172"/>
        <v>1.49E-2</v>
      </c>
      <c r="AB1074" s="271">
        <f t="shared" si="172"/>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1867</v>
      </c>
      <c r="G1075" s="76"/>
      <c r="H1075" s="285" t="s">
        <v>2080</v>
      </c>
      <c r="I1075" s="140"/>
      <c r="J1075" s="140" t="s">
        <v>1139</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outlineLevel="3" x14ac:dyDescent="0.25">
      <c r="A1076" s="48"/>
      <c r="B1076" s="57"/>
      <c r="C1076" s="50">
        <f t="shared" ref="C1076:C1206" si="173">INT($C$29)+3</f>
        <v>4</v>
      </c>
      <c r="D1076" s="76"/>
      <c r="E1076" s="73"/>
      <c r="F1076" s="73" t="s">
        <v>2081</v>
      </c>
      <c r="G1076" s="76"/>
      <c r="H1076" s="79" t="s">
        <v>2082</v>
      </c>
      <c r="I1076" s="99" t="s">
        <v>2531</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outlineLevel="3" x14ac:dyDescent="0.25">
      <c r="A1077" s="48"/>
      <c r="B1077" s="57"/>
      <c r="C1077" s="50">
        <f t="shared" si="173"/>
        <v>4</v>
      </c>
      <c r="D1077" s="76"/>
      <c r="E1077" s="73"/>
      <c r="F1077" s="73" t="s">
        <v>2083</v>
      </c>
      <c r="G1077" s="76"/>
      <c r="H1077" s="79" t="s">
        <v>2084</v>
      </c>
      <c r="I1077" s="99" t="s">
        <v>2532</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outlineLevel="3" x14ac:dyDescent="0.25">
      <c r="A1078" s="48"/>
      <c r="B1078" s="57"/>
      <c r="C1078" s="50">
        <f t="shared" si="173"/>
        <v>4</v>
      </c>
      <c r="D1078" s="76"/>
      <c r="E1078" s="73"/>
      <c r="F1078" s="73" t="s">
        <v>2085</v>
      </c>
      <c r="G1078" s="76"/>
      <c r="H1078" s="79" t="s">
        <v>2086</v>
      </c>
      <c r="I1078" s="99" t="s">
        <v>2533</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outlineLevel="3" x14ac:dyDescent="0.25">
      <c r="A1079" s="48"/>
      <c r="B1079" s="57"/>
      <c r="C1079" s="50">
        <f t="shared" si="173"/>
        <v>4</v>
      </c>
      <c r="D1079" s="76"/>
      <c r="E1079" s="73"/>
      <c r="F1079" s="73" t="s">
        <v>2087</v>
      </c>
      <c r="G1079" s="76"/>
      <c r="H1079" s="79" t="s">
        <v>2569</v>
      </c>
      <c r="I1079" s="99" t="s">
        <v>2570</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outlineLevel="3" x14ac:dyDescent="0.25">
      <c r="A1080" s="48"/>
      <c r="B1080" s="57"/>
      <c r="C1080" s="50">
        <f t="shared" si="173"/>
        <v>4</v>
      </c>
      <c r="D1080" s="76"/>
      <c r="E1080" s="73"/>
      <c r="F1080" s="73" t="s">
        <v>2089</v>
      </c>
      <c r="G1080" s="76"/>
      <c r="H1080" s="79" t="s">
        <v>2088</v>
      </c>
      <c r="I1080" s="99" t="s">
        <v>2534</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outlineLevel="3" x14ac:dyDescent="0.25">
      <c r="A1081" s="48"/>
      <c r="B1081" s="57"/>
      <c r="C1081" s="50">
        <f t="shared" si="173"/>
        <v>4</v>
      </c>
      <c r="D1081" s="76"/>
      <c r="E1081" s="73"/>
      <c r="F1081" s="73" t="s">
        <v>2575</v>
      </c>
      <c r="G1081" s="76"/>
      <c r="H1081" s="79" t="s">
        <v>2090</v>
      </c>
      <c r="I1081" s="99" t="s">
        <v>2535</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outlineLevel="3" x14ac:dyDescent="0.25">
      <c r="A1082" s="48"/>
      <c r="B1082" s="57"/>
      <c r="C1082" s="50">
        <f t="shared" si="173"/>
        <v>4</v>
      </c>
      <c r="D1082" s="76"/>
      <c r="E1082" s="73"/>
      <c r="F1082" s="73" t="s">
        <v>2576</v>
      </c>
      <c r="G1082" s="76"/>
      <c r="H1082" s="79" t="s">
        <v>2571</v>
      </c>
      <c r="I1082" s="99" t="s">
        <v>2572</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outlineLevel="3" x14ac:dyDescent="0.25">
      <c r="A1083" s="48"/>
      <c r="B1083" s="57"/>
      <c r="C1083" s="50">
        <f t="shared" si="173"/>
        <v>4</v>
      </c>
      <c r="D1083" s="76"/>
      <c r="E1083" s="73"/>
      <c r="F1083" s="73" t="s">
        <v>2577</v>
      </c>
      <c r="G1083" s="76"/>
      <c r="H1083" s="79" t="s">
        <v>2573</v>
      </c>
      <c r="I1083" s="99" t="s">
        <v>2574</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outlineLevel="3" x14ac:dyDescent="0.25">
      <c r="A1084" s="48"/>
      <c r="B1084" s="57"/>
      <c r="C1084" s="50">
        <f t="shared" si="173"/>
        <v>4</v>
      </c>
      <c r="D1084" s="76"/>
      <c r="E1084" s="73"/>
      <c r="F1084" s="73" t="s">
        <v>2091</v>
      </c>
      <c r="G1084" s="76"/>
      <c r="H1084" s="79" t="s">
        <v>2092</v>
      </c>
      <c r="I1084" s="99" t="s">
        <v>2536</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outlineLevel="3" x14ac:dyDescent="0.25">
      <c r="A1085" s="48"/>
      <c r="B1085" s="57"/>
      <c r="C1085" s="50">
        <f t="shared" si="173"/>
        <v>4</v>
      </c>
      <c r="D1085" s="76"/>
      <c r="E1085" s="73"/>
      <c r="F1085" s="73" t="s">
        <v>2093</v>
      </c>
      <c r="G1085" s="76"/>
      <c r="H1085" s="79" t="s">
        <v>684</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outlineLevel="3" x14ac:dyDescent="0.25">
      <c r="A1086" s="48"/>
      <c r="B1086" s="57"/>
      <c r="C1086" s="50">
        <f t="shared" si="173"/>
        <v>4</v>
      </c>
      <c r="D1086" s="76"/>
      <c r="E1086" s="73"/>
      <c r="F1086" s="73" t="s">
        <v>2094</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outlineLevel="3" x14ac:dyDescent="0.25">
      <c r="A1087" s="48"/>
      <c r="B1087" s="57"/>
      <c r="C1087" s="50">
        <f t="shared" si="173"/>
        <v>4</v>
      </c>
      <c r="D1087" s="76"/>
      <c r="E1087" s="73"/>
      <c r="F1087" s="73" t="s">
        <v>2095</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outlineLevel="3" x14ac:dyDescent="0.25">
      <c r="A1088" s="48"/>
      <c r="B1088" s="57"/>
      <c r="C1088" s="50">
        <f t="shared" si="173"/>
        <v>4</v>
      </c>
      <c r="D1088" s="76"/>
      <c r="E1088" s="73"/>
      <c r="F1088" s="73" t="s">
        <v>2096</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outlineLevel="3" x14ac:dyDescent="0.25">
      <c r="A1089" s="48"/>
      <c r="B1089" s="57"/>
      <c r="C1089" s="50">
        <f t="shared" si="173"/>
        <v>4</v>
      </c>
      <c r="D1089" s="76"/>
      <c r="E1089" s="73"/>
      <c r="F1089" s="73" t="s">
        <v>2097</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outlineLevel="3" x14ac:dyDescent="0.25">
      <c r="A1090" s="48"/>
      <c r="B1090" s="57"/>
      <c r="C1090" s="50"/>
      <c r="D1090" s="76"/>
      <c r="E1090" s="73"/>
      <c r="F1090" s="73" t="s">
        <v>2578</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outlineLevel="3" x14ac:dyDescent="0.25">
      <c r="A1091" s="48"/>
      <c r="B1091" s="57"/>
      <c r="C1091" s="50"/>
      <c r="D1091" s="76"/>
      <c r="E1091" s="73"/>
      <c r="F1091" s="73" t="s">
        <v>2579</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outlineLevel="3" x14ac:dyDescent="0.25">
      <c r="A1092" s="48"/>
      <c r="B1092" s="57"/>
      <c r="C1092" s="50"/>
      <c r="D1092" s="76"/>
      <c r="E1092" s="73"/>
      <c r="F1092" s="73" t="s">
        <v>2580</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outlineLevel="3" x14ac:dyDescent="0.25">
      <c r="A1093" s="48"/>
      <c r="B1093" s="57"/>
      <c r="C1093" s="50">
        <f t="shared" si="173"/>
        <v>4</v>
      </c>
      <c r="D1093" s="76"/>
      <c r="E1093" s="73"/>
      <c r="F1093" s="73" t="s">
        <v>2098</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outlineLevel="3" x14ac:dyDescent="0.25">
      <c r="A1094" s="48"/>
      <c r="B1094" s="57"/>
      <c r="C1094" s="50">
        <f t="shared" si="173"/>
        <v>4</v>
      </c>
      <c r="D1094" s="76"/>
      <c r="E1094" s="73"/>
      <c r="F1094" s="73" t="s">
        <v>2099</v>
      </c>
      <c r="G1094" s="76"/>
      <c r="H1094" s="79" t="s">
        <v>684</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outlineLevel="3" x14ac:dyDescent="0.25">
      <c r="A1095" s="48"/>
      <c r="B1095" s="57"/>
      <c r="C1095" s="50">
        <f t="shared" si="173"/>
        <v>4</v>
      </c>
      <c r="D1095" s="76"/>
      <c r="E1095" s="73"/>
      <c r="F1095" s="73" t="s">
        <v>2100</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outlineLevel="3" x14ac:dyDescent="0.25">
      <c r="A1096" s="48"/>
      <c r="B1096" s="57"/>
      <c r="C1096" s="50">
        <f t="shared" si="173"/>
        <v>4</v>
      </c>
      <c r="D1096" s="76"/>
      <c r="E1096" s="73"/>
      <c r="F1096" s="73" t="s">
        <v>2101</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outlineLevel="3" x14ac:dyDescent="0.25">
      <c r="A1097" s="48"/>
      <c r="B1097" s="57"/>
      <c r="C1097" s="50">
        <f t="shared" si="173"/>
        <v>4</v>
      </c>
      <c r="D1097" s="76"/>
      <c r="E1097" s="73"/>
      <c r="F1097" s="73" t="s">
        <v>2102</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outlineLevel="3" x14ac:dyDescent="0.25">
      <c r="A1098" s="48"/>
      <c r="B1098" s="57"/>
      <c r="C1098" s="50">
        <f t="shared" si="173"/>
        <v>4</v>
      </c>
      <c r="D1098" s="76"/>
      <c r="E1098" s="73"/>
      <c r="F1098" s="73" t="s">
        <v>2103</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outlineLevel="3" x14ac:dyDescent="0.25">
      <c r="A1099" s="48"/>
      <c r="B1099" s="57"/>
      <c r="C1099" s="50"/>
      <c r="D1099" s="76"/>
      <c r="E1099" s="73"/>
      <c r="F1099" s="73" t="s">
        <v>2581</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outlineLevel="3" x14ac:dyDescent="0.25">
      <c r="A1100" s="48"/>
      <c r="B1100" s="57"/>
      <c r="C1100" s="50"/>
      <c r="D1100" s="76"/>
      <c r="E1100" s="73"/>
      <c r="F1100" s="73" t="s">
        <v>2582</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outlineLevel="3" x14ac:dyDescent="0.25">
      <c r="A1101" s="48"/>
      <c r="B1101" s="57"/>
      <c r="C1101" s="50"/>
      <c r="D1101" s="76"/>
      <c r="E1101" s="73"/>
      <c r="F1101" s="73" t="s">
        <v>2583</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outlineLevel="3" x14ac:dyDescent="0.25">
      <c r="A1102" s="48"/>
      <c r="B1102" s="57"/>
      <c r="C1102" s="50">
        <f t="shared" si="173"/>
        <v>4</v>
      </c>
      <c r="D1102" s="76"/>
      <c r="E1102" s="73"/>
      <c r="F1102" s="73" t="s">
        <v>2104</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outlineLevel="3" x14ac:dyDescent="0.25">
      <c r="A1103" s="48"/>
      <c r="B1103" s="57"/>
      <c r="C1103" s="50">
        <f t="shared" si="173"/>
        <v>4</v>
      </c>
      <c r="D1103" s="76"/>
      <c r="E1103" s="73"/>
      <c r="F1103" s="73" t="s">
        <v>2105</v>
      </c>
      <c r="G1103" s="76"/>
      <c r="H1103" s="79" t="s">
        <v>684</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outlineLevel="3" x14ac:dyDescent="0.25">
      <c r="A1104" s="48"/>
      <c r="B1104" s="57"/>
      <c r="C1104" s="50">
        <f t="shared" si="173"/>
        <v>4</v>
      </c>
      <c r="D1104" s="76"/>
      <c r="E1104" s="73"/>
      <c r="F1104" s="73" t="s">
        <v>2106</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outlineLevel="3" x14ac:dyDescent="0.25">
      <c r="A1105" s="48"/>
      <c r="B1105" s="57"/>
      <c r="C1105" s="50">
        <f t="shared" si="173"/>
        <v>4</v>
      </c>
      <c r="D1105" s="76"/>
      <c r="E1105" s="73"/>
      <c r="F1105" s="73" t="s">
        <v>2107</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outlineLevel="3" x14ac:dyDescent="0.25">
      <c r="A1106" s="48"/>
      <c r="B1106" s="57"/>
      <c r="C1106" s="50">
        <f t="shared" si="173"/>
        <v>4</v>
      </c>
      <c r="D1106" s="76"/>
      <c r="E1106" s="73"/>
      <c r="F1106" s="73" t="s">
        <v>2108</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outlineLevel="3" x14ac:dyDescent="0.25">
      <c r="A1107" s="48"/>
      <c r="B1107" s="57"/>
      <c r="C1107" s="50">
        <f t="shared" si="173"/>
        <v>4</v>
      </c>
      <c r="D1107" s="76"/>
      <c r="E1107" s="73"/>
      <c r="F1107" s="73" t="s">
        <v>2109</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outlineLevel="3" x14ac:dyDescent="0.25">
      <c r="A1108" s="48"/>
      <c r="B1108" s="57"/>
      <c r="C1108" s="50"/>
      <c r="D1108" s="76"/>
      <c r="E1108" s="73"/>
      <c r="F1108" s="73" t="s">
        <v>2584</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outlineLevel="3" x14ac:dyDescent="0.25">
      <c r="A1109" s="48"/>
      <c r="B1109" s="57"/>
      <c r="C1109" s="50"/>
      <c r="D1109" s="76"/>
      <c r="E1109" s="73"/>
      <c r="F1109" s="73" t="s">
        <v>2585</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outlineLevel="3" x14ac:dyDescent="0.25">
      <c r="A1110" s="48"/>
      <c r="B1110" s="57"/>
      <c r="C1110" s="50"/>
      <c r="D1110" s="76"/>
      <c r="E1110" s="73"/>
      <c r="F1110" s="73" t="s">
        <v>2586</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outlineLevel="3" x14ac:dyDescent="0.25">
      <c r="A1111" s="48"/>
      <c r="B1111" s="57"/>
      <c r="C1111" s="50">
        <f t="shared" si="173"/>
        <v>4</v>
      </c>
      <c r="D1111" s="76"/>
      <c r="E1111" s="73"/>
      <c r="F1111" s="73" t="s">
        <v>2110</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outlineLevel="3" x14ac:dyDescent="0.25">
      <c r="A1112" s="48"/>
      <c r="B1112" s="57"/>
      <c r="C1112" s="50">
        <f t="shared" si="173"/>
        <v>4</v>
      </c>
      <c r="D1112" s="76"/>
      <c r="E1112" s="73"/>
      <c r="F1112" s="73" t="s">
        <v>2111</v>
      </c>
      <c r="G1112" s="76"/>
      <c r="H1112" s="79" t="s">
        <v>684</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outlineLevel="3" x14ac:dyDescent="0.25">
      <c r="A1113" s="48"/>
      <c r="B1113" s="57"/>
      <c r="C1113" s="50">
        <f t="shared" si="173"/>
        <v>4</v>
      </c>
      <c r="D1113" s="76"/>
      <c r="E1113" s="73"/>
      <c r="F1113" s="73" t="s">
        <v>2112</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outlineLevel="3" x14ac:dyDescent="0.25">
      <c r="A1114" s="48"/>
      <c r="B1114" s="57"/>
      <c r="C1114" s="50">
        <f t="shared" si="173"/>
        <v>4</v>
      </c>
      <c r="D1114" s="76"/>
      <c r="E1114" s="73"/>
      <c r="F1114" s="73" t="s">
        <v>2113</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outlineLevel="3" x14ac:dyDescent="0.25">
      <c r="A1115" s="48"/>
      <c r="B1115" s="57"/>
      <c r="C1115" s="50">
        <f t="shared" si="173"/>
        <v>4</v>
      </c>
      <c r="D1115" s="76"/>
      <c r="E1115" s="73"/>
      <c r="F1115" s="73" t="s">
        <v>2114</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outlineLevel="3" x14ac:dyDescent="0.25">
      <c r="A1116" s="48"/>
      <c r="B1116" s="57"/>
      <c r="C1116" s="50">
        <f t="shared" si="173"/>
        <v>4</v>
      </c>
      <c r="D1116" s="76"/>
      <c r="E1116" s="73"/>
      <c r="F1116" s="73" t="s">
        <v>2115</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outlineLevel="3" x14ac:dyDescent="0.25">
      <c r="A1117" s="48"/>
      <c r="B1117" s="57"/>
      <c r="C1117" s="50"/>
      <c r="D1117" s="76"/>
      <c r="E1117" s="73"/>
      <c r="F1117" s="73" t="s">
        <v>2608</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outlineLevel="3" x14ac:dyDescent="0.25">
      <c r="A1118" s="48"/>
      <c r="B1118" s="57"/>
      <c r="C1118" s="50"/>
      <c r="D1118" s="76"/>
      <c r="E1118" s="73"/>
      <c r="F1118" s="73" t="s">
        <v>2609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outlineLevel="3" x14ac:dyDescent="0.25">
      <c r="A1119" s="48"/>
      <c r="B1119" s="57"/>
      <c r="C1119" s="50"/>
      <c r="D1119" s="76"/>
      <c r="E1119" s="73"/>
      <c r="F1119" s="73" t="s">
        <v>2610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outlineLevel="3" x14ac:dyDescent="0.25">
      <c r="A1120" s="48"/>
      <c r="B1120" s="57"/>
      <c r="C1120" s="50">
        <f t="shared" si="173"/>
        <v>4</v>
      </c>
      <c r="D1120" s="76"/>
      <c r="E1120" s="73"/>
      <c r="F1120" s="73" t="s">
        <v>2116</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outlineLevel="3" x14ac:dyDescent="0.25">
      <c r="A1121" s="48"/>
      <c r="B1121" s="57"/>
      <c r="C1121" s="50">
        <f t="shared" si="173"/>
        <v>4</v>
      </c>
      <c r="D1121" s="76"/>
      <c r="E1121" s="73"/>
      <c r="F1121" s="73" t="s">
        <v>2117</v>
      </c>
      <c r="G1121" s="76"/>
      <c r="H1121" s="79" t="s">
        <v>684</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outlineLevel="3" x14ac:dyDescent="0.25">
      <c r="A1122" s="48"/>
      <c r="B1122" s="57"/>
      <c r="C1122" s="50">
        <f t="shared" si="173"/>
        <v>4</v>
      </c>
      <c r="D1122" s="76"/>
      <c r="E1122" s="73"/>
      <c r="F1122" s="73" t="s">
        <v>2118</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outlineLevel="3" x14ac:dyDescent="0.25">
      <c r="A1123" s="48"/>
      <c r="B1123" s="57"/>
      <c r="C1123" s="50">
        <f t="shared" si="173"/>
        <v>4</v>
      </c>
      <c r="D1123" s="76"/>
      <c r="E1123" s="73"/>
      <c r="F1123" s="73" t="s">
        <v>2119</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outlineLevel="3" x14ac:dyDescent="0.25">
      <c r="A1124" s="48"/>
      <c r="B1124" s="57"/>
      <c r="C1124" s="50">
        <f t="shared" si="173"/>
        <v>4</v>
      </c>
      <c r="D1124" s="76"/>
      <c r="E1124" s="73"/>
      <c r="F1124" s="73" t="s">
        <v>2120</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outlineLevel="3" x14ac:dyDescent="0.25">
      <c r="A1125" s="48"/>
      <c r="B1125" s="57"/>
      <c r="C1125" s="50">
        <f t="shared" si="173"/>
        <v>4</v>
      </c>
      <c r="D1125" s="76"/>
      <c r="E1125" s="73"/>
      <c r="F1125" s="73" t="s">
        <v>2121</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outlineLevel="3" x14ac:dyDescent="0.25">
      <c r="A1126" s="48"/>
      <c r="B1126" s="57"/>
      <c r="C1126" s="50"/>
      <c r="D1126" s="76"/>
      <c r="E1126" s="73"/>
      <c r="F1126" s="73" t="s">
        <v>2611</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outlineLevel="3" x14ac:dyDescent="0.25">
      <c r="A1127" s="48"/>
      <c r="B1127" s="57"/>
      <c r="C1127" s="50"/>
      <c r="D1127" s="76"/>
      <c r="E1127" s="73"/>
      <c r="F1127" s="73" t="s">
        <v>2612</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outlineLevel="3" x14ac:dyDescent="0.25">
      <c r="A1128" s="48"/>
      <c r="B1128" s="57"/>
      <c r="C1128" s="50"/>
      <c r="D1128" s="76"/>
      <c r="E1128" s="73"/>
      <c r="F1128" s="73" t="s">
        <v>2613</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outlineLevel="3" x14ac:dyDescent="0.25">
      <c r="A1129" s="48"/>
      <c r="B1129" s="57"/>
      <c r="C1129" s="50">
        <f t="shared" si="173"/>
        <v>4</v>
      </c>
      <c r="D1129" s="76"/>
      <c r="E1129" s="73"/>
      <c r="F1129" s="73" t="s">
        <v>2122</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outlineLevel="3" x14ac:dyDescent="0.25">
      <c r="A1130" s="48"/>
      <c r="B1130" s="57"/>
      <c r="C1130" s="50">
        <f t="shared" si="173"/>
        <v>4</v>
      </c>
      <c r="D1130" s="76"/>
      <c r="E1130" s="73"/>
      <c r="F1130" s="73" t="s">
        <v>2123</v>
      </c>
      <c r="G1130" s="76"/>
      <c r="H1130" s="79" t="s">
        <v>684</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outlineLevel="3" x14ac:dyDescent="0.25">
      <c r="A1131" s="48"/>
      <c r="B1131" s="57"/>
      <c r="C1131" s="50">
        <f t="shared" si="173"/>
        <v>4</v>
      </c>
      <c r="D1131" s="76"/>
      <c r="E1131" s="73"/>
      <c r="F1131" s="73" t="s">
        <v>2124</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outlineLevel="3" x14ac:dyDescent="0.25">
      <c r="A1132" s="48"/>
      <c r="B1132" s="57"/>
      <c r="C1132" s="50">
        <f t="shared" si="173"/>
        <v>4</v>
      </c>
      <c r="D1132" s="76"/>
      <c r="E1132" s="73"/>
      <c r="F1132" s="73" t="s">
        <v>2125</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outlineLevel="3" x14ac:dyDescent="0.25">
      <c r="A1133" s="48"/>
      <c r="B1133" s="57"/>
      <c r="C1133" s="50">
        <f t="shared" si="173"/>
        <v>4</v>
      </c>
      <c r="D1133" s="76"/>
      <c r="E1133" s="73"/>
      <c r="F1133" s="73" t="s">
        <v>2126</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outlineLevel="3" x14ac:dyDescent="0.25">
      <c r="A1134" s="48"/>
      <c r="B1134" s="57"/>
      <c r="C1134" s="50">
        <f t="shared" si="173"/>
        <v>4</v>
      </c>
      <c r="D1134" s="76"/>
      <c r="E1134" s="73"/>
      <c r="F1134" s="73" t="s">
        <v>2127</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outlineLevel="3" x14ac:dyDescent="0.25">
      <c r="A1135" s="48"/>
      <c r="B1135" s="57"/>
      <c r="C1135" s="50"/>
      <c r="D1135" s="76"/>
      <c r="E1135" s="73"/>
      <c r="F1135" s="73" t="s">
        <v>2614</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outlineLevel="3" x14ac:dyDescent="0.25">
      <c r="A1136" s="48"/>
      <c r="B1136" s="57"/>
      <c r="C1136" s="50"/>
      <c r="D1136" s="76"/>
      <c r="E1136" s="73"/>
      <c r="F1136" s="73" t="s">
        <v>2615</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outlineLevel="3" x14ac:dyDescent="0.25">
      <c r="A1137" s="48"/>
      <c r="B1137" s="57"/>
      <c r="C1137" s="50"/>
      <c r="D1137" s="76"/>
      <c r="E1137" s="73"/>
      <c r="F1137" s="73" t="s">
        <v>2616</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outlineLevel="3" x14ac:dyDescent="0.25">
      <c r="A1138" s="48"/>
      <c r="B1138" s="57"/>
      <c r="C1138" s="50">
        <f t="shared" si="173"/>
        <v>4</v>
      </c>
      <c r="D1138" s="76"/>
      <c r="E1138" s="73"/>
      <c r="F1138" s="73" t="s">
        <v>2128</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outlineLevel="3" x14ac:dyDescent="0.25">
      <c r="A1139" s="48"/>
      <c r="B1139" s="57"/>
      <c r="C1139" s="50">
        <f t="shared" si="173"/>
        <v>4</v>
      </c>
      <c r="D1139" s="76"/>
      <c r="E1139" s="73"/>
      <c r="F1139" s="73" t="s">
        <v>2129</v>
      </c>
      <c r="G1139" s="76"/>
      <c r="H1139" s="79" t="s">
        <v>684</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outlineLevel="3" x14ac:dyDescent="0.25">
      <c r="A1140" s="48"/>
      <c r="B1140" s="57"/>
      <c r="C1140" s="50">
        <f t="shared" si="173"/>
        <v>4</v>
      </c>
      <c r="D1140" s="76"/>
      <c r="E1140" s="73"/>
      <c r="F1140" s="73" t="s">
        <v>2130</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outlineLevel="3" x14ac:dyDescent="0.25">
      <c r="A1141" s="48"/>
      <c r="B1141" s="57"/>
      <c r="C1141" s="50">
        <f t="shared" si="173"/>
        <v>4</v>
      </c>
      <c r="D1141" s="76"/>
      <c r="E1141" s="73"/>
      <c r="F1141" s="73" t="s">
        <v>2131</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outlineLevel="3" x14ac:dyDescent="0.25">
      <c r="A1142" s="48"/>
      <c r="B1142" s="57"/>
      <c r="C1142" s="50">
        <f t="shared" si="173"/>
        <v>4</v>
      </c>
      <c r="D1142" s="76"/>
      <c r="E1142" s="73"/>
      <c r="F1142" s="73" t="s">
        <v>2132</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outlineLevel="3" x14ac:dyDescent="0.25">
      <c r="A1143" s="48"/>
      <c r="B1143" s="57"/>
      <c r="C1143" s="50">
        <f t="shared" si="173"/>
        <v>4</v>
      </c>
      <c r="D1143" s="76"/>
      <c r="E1143" s="73"/>
      <c r="F1143" s="73" t="s">
        <v>2133</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outlineLevel="3" x14ac:dyDescent="0.25">
      <c r="A1144" s="48"/>
      <c r="B1144" s="57"/>
      <c r="C1144" s="50"/>
      <c r="D1144" s="76"/>
      <c r="E1144" s="73"/>
      <c r="F1144" s="73" t="s">
        <v>2617</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outlineLevel="3" x14ac:dyDescent="0.25">
      <c r="A1145" s="48"/>
      <c r="B1145" s="57"/>
      <c r="C1145" s="50"/>
      <c r="D1145" s="76"/>
      <c r="E1145" s="73"/>
      <c r="F1145" s="73" t="s">
        <v>2618</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outlineLevel="3" x14ac:dyDescent="0.25">
      <c r="A1146" s="48"/>
      <c r="B1146" s="57"/>
      <c r="C1146" s="50"/>
      <c r="D1146" s="76"/>
      <c r="E1146" s="73"/>
      <c r="F1146" s="73" t="s">
        <v>2619</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outlineLevel="3" x14ac:dyDescent="0.25">
      <c r="A1147" s="48"/>
      <c r="B1147" s="57"/>
      <c r="C1147" s="50">
        <f t="shared" si="173"/>
        <v>4</v>
      </c>
      <c r="D1147" s="76"/>
      <c r="E1147" s="73"/>
      <c r="F1147" s="73" t="s">
        <v>2134</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outlineLevel="2" x14ac:dyDescent="0.25">
      <c r="A1148" s="48"/>
      <c r="B1148" s="57"/>
      <c r="C1148" s="50">
        <f t="shared" ref="C1148:C1156" si="174">INT($C$29)+2</f>
        <v>3</v>
      </c>
      <c r="D1148" s="76"/>
      <c r="E1148" s="73"/>
      <c r="F1148" s="73" t="s">
        <v>2135</v>
      </c>
      <c r="G1148" s="76"/>
      <c r="H1148" s="79" t="s">
        <v>2136</v>
      </c>
      <c r="I1148" s="79"/>
      <c r="J1148" s="79"/>
      <c r="K1148" s="79"/>
      <c r="L1148" s="79"/>
      <c r="M1148" s="79"/>
      <c r="N1148" s="79"/>
      <c r="O1148" s="79"/>
      <c r="P1148" s="79"/>
      <c r="Q1148" s="79"/>
      <c r="R1148" s="79"/>
      <c r="S1148" s="79"/>
      <c r="T1148" s="79"/>
      <c r="U1148" s="100">
        <v>3.7080000000000002</v>
      </c>
      <c r="V1148" s="100">
        <v>3.7080000000000002</v>
      </c>
      <c r="W1148" s="100">
        <v>3.7080000000000002</v>
      </c>
      <c r="X1148" s="271">
        <f t="shared" ref="X1148:AB1156" si="175">W1148</f>
        <v>3.7080000000000002</v>
      </c>
      <c r="Y1148" s="271">
        <f t="shared" si="175"/>
        <v>3.7080000000000002</v>
      </c>
      <c r="Z1148" s="271">
        <f t="shared" si="175"/>
        <v>3.7080000000000002</v>
      </c>
      <c r="AA1148" s="271">
        <f t="shared" si="175"/>
        <v>3.7080000000000002</v>
      </c>
      <c r="AB1148" s="271">
        <f t="shared" si="175"/>
        <v>3.7080000000000002</v>
      </c>
      <c r="AC1148" s="79"/>
      <c r="AD1148" s="100" t="s">
        <v>2137</v>
      </c>
      <c r="AE1148" s="79"/>
      <c r="AF1148" s="100">
        <v>1</v>
      </c>
      <c r="AG1148" s="100">
        <v>1</v>
      </c>
      <c r="AH1148" s="76"/>
      <c r="AI1148" s="60"/>
      <c r="AJ1148" s="48"/>
      <c r="AK1148" s="48"/>
      <c r="AL1148" s="48"/>
    </row>
    <row r="1149" spans="1:38" outlineLevel="2" x14ac:dyDescent="0.25">
      <c r="A1149" s="48"/>
      <c r="B1149" s="57"/>
      <c r="C1149" s="50">
        <f t="shared" si="174"/>
        <v>3</v>
      </c>
      <c r="D1149" s="76"/>
      <c r="E1149" s="73"/>
      <c r="F1149" s="73" t="s">
        <v>2138</v>
      </c>
      <c r="G1149" s="76"/>
      <c r="H1149" s="79" t="s">
        <v>2139</v>
      </c>
      <c r="I1149" s="79"/>
      <c r="J1149" s="79"/>
      <c r="K1149" s="79"/>
      <c r="L1149" s="79"/>
      <c r="M1149" s="79"/>
      <c r="N1149" s="79"/>
      <c r="O1149" s="79"/>
      <c r="P1149" s="79"/>
      <c r="Q1149" s="79"/>
      <c r="R1149" s="79"/>
      <c r="S1149" s="79"/>
      <c r="T1149" s="79"/>
      <c r="U1149" s="100">
        <v>-0.3417</v>
      </c>
      <c r="V1149" s="100">
        <v>-0.3417</v>
      </c>
      <c r="W1149" s="100">
        <v>-0.3417</v>
      </c>
      <c r="X1149" s="271">
        <f t="shared" si="175"/>
        <v>-0.3417</v>
      </c>
      <c r="Y1149" s="271">
        <f t="shared" si="175"/>
        <v>-0.3417</v>
      </c>
      <c r="Z1149" s="271">
        <f t="shared" si="175"/>
        <v>-0.3417</v>
      </c>
      <c r="AA1149" s="271">
        <f t="shared" si="175"/>
        <v>-0.3417</v>
      </c>
      <c r="AB1149" s="271">
        <f t="shared" si="175"/>
        <v>-0.3417</v>
      </c>
      <c r="AC1149" s="79"/>
      <c r="AD1149" s="79"/>
      <c r="AE1149" s="79"/>
      <c r="AF1149" s="100">
        <v>1</v>
      </c>
      <c r="AG1149" s="100">
        <v>1</v>
      </c>
      <c r="AH1149" s="76"/>
      <c r="AI1149" s="60"/>
      <c r="AJ1149" s="48"/>
      <c r="AK1149" s="48"/>
      <c r="AL1149" s="48"/>
    </row>
    <row r="1150" spans="1:38" outlineLevel="2" x14ac:dyDescent="0.25">
      <c r="A1150" s="48"/>
      <c r="B1150" s="57"/>
      <c r="C1150" s="50">
        <f t="shared" si="174"/>
        <v>3</v>
      </c>
      <c r="D1150" s="76"/>
      <c r="E1150" s="73"/>
      <c r="F1150" s="73" t="s">
        <v>2140</v>
      </c>
      <c r="G1150" s="76"/>
      <c r="H1150" s="79" t="s">
        <v>2141</v>
      </c>
      <c r="I1150" s="79"/>
      <c r="J1150" s="79"/>
      <c r="K1150" s="79"/>
      <c r="L1150" s="79"/>
      <c r="M1150" s="79"/>
      <c r="N1150" s="79"/>
      <c r="O1150" s="79"/>
      <c r="P1150" s="79"/>
      <c r="Q1150" s="79"/>
      <c r="R1150" s="79"/>
      <c r="S1150" s="79"/>
      <c r="T1150" s="79"/>
      <c r="U1150" s="100">
        <v>-1.017E-2</v>
      </c>
      <c r="V1150" s="100">
        <v>-1.017E-2</v>
      </c>
      <c r="W1150" s="100">
        <v>-1.017E-2</v>
      </c>
      <c r="X1150" s="271">
        <f t="shared" si="175"/>
        <v>-1.017E-2</v>
      </c>
      <c r="Y1150" s="271">
        <f t="shared" si="175"/>
        <v>-1.017E-2</v>
      </c>
      <c r="Z1150" s="271">
        <f t="shared" si="175"/>
        <v>-1.017E-2</v>
      </c>
      <c r="AA1150" s="271">
        <f t="shared" si="175"/>
        <v>-1.017E-2</v>
      </c>
      <c r="AB1150" s="271">
        <f t="shared" si="175"/>
        <v>-1.017E-2</v>
      </c>
      <c r="AC1150" s="79"/>
      <c r="AD1150" s="79"/>
      <c r="AE1150" s="79"/>
      <c r="AF1150" s="100">
        <v>1</v>
      </c>
      <c r="AG1150" s="100">
        <v>1</v>
      </c>
      <c r="AH1150" s="76"/>
      <c r="AI1150" s="60"/>
      <c r="AJ1150" s="48"/>
      <c r="AK1150" s="48"/>
      <c r="AL1150" s="48"/>
    </row>
    <row r="1151" spans="1:38" outlineLevel="3" x14ac:dyDescent="0.25">
      <c r="A1151" s="48"/>
      <c r="B1151" s="57"/>
      <c r="C1151" s="50">
        <f t="shared" si="173"/>
        <v>4</v>
      </c>
      <c r="D1151" s="76"/>
      <c r="E1151" s="73"/>
      <c r="F1151" s="73" t="s">
        <v>2142</v>
      </c>
      <c r="G1151" s="76"/>
      <c r="H1151" s="79" t="s">
        <v>2672</v>
      </c>
      <c r="I1151" s="9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outlineLevel="2" x14ac:dyDescent="0.25">
      <c r="A1152" s="48"/>
      <c r="B1152" s="57"/>
      <c r="C1152" s="50">
        <f t="shared" si="174"/>
        <v>3</v>
      </c>
      <c r="D1152" s="76"/>
      <c r="E1152" s="73"/>
      <c r="F1152" s="73" t="s">
        <v>2144</v>
      </c>
      <c r="G1152" s="76"/>
      <c r="H1152" s="79" t="s">
        <v>2143</v>
      </c>
      <c r="I1152" s="79"/>
      <c r="J1152" s="79"/>
      <c r="K1152" s="79"/>
      <c r="L1152" s="79"/>
      <c r="M1152" s="79"/>
      <c r="N1152" s="79"/>
      <c r="O1152" s="79"/>
      <c r="P1152" s="79"/>
      <c r="Q1152" s="79"/>
      <c r="R1152" s="79"/>
      <c r="S1152" s="79"/>
      <c r="T1152" s="79"/>
      <c r="U1152" s="100">
        <v>1.5920000000000001E-3</v>
      </c>
      <c r="V1152" s="100">
        <v>1.5920000000000001E-3</v>
      </c>
      <c r="W1152" s="100">
        <v>1.5920000000000001E-3</v>
      </c>
      <c r="X1152" s="271">
        <f t="shared" si="175"/>
        <v>1.5920000000000001E-3</v>
      </c>
      <c r="Y1152" s="271">
        <f t="shared" si="175"/>
        <v>1.5920000000000001E-3</v>
      </c>
      <c r="Z1152" s="271">
        <f t="shared" si="175"/>
        <v>1.5920000000000001E-3</v>
      </c>
      <c r="AA1152" s="271">
        <f t="shared" si="175"/>
        <v>1.5920000000000001E-3</v>
      </c>
      <c r="AB1152" s="271">
        <f t="shared" si="175"/>
        <v>1.5920000000000001E-3</v>
      </c>
      <c r="AC1152" s="79"/>
      <c r="AD1152" s="79"/>
      <c r="AE1152" s="79"/>
      <c r="AF1152" s="100">
        <v>1</v>
      </c>
      <c r="AG1152" s="100">
        <v>1</v>
      </c>
      <c r="AH1152" s="76"/>
      <c r="AI1152" s="60"/>
      <c r="AJ1152" s="48"/>
      <c r="AK1152" s="48"/>
      <c r="AL1152" s="48"/>
    </row>
    <row r="1153" spans="1:38" outlineLevel="2" x14ac:dyDescent="0.25">
      <c r="A1153" s="48"/>
      <c r="B1153" s="57"/>
      <c r="C1153" s="50">
        <f t="shared" si="174"/>
        <v>3</v>
      </c>
      <c r="D1153" s="76"/>
      <c r="E1153" s="73"/>
      <c r="F1153" s="73" t="s">
        <v>2675</v>
      </c>
      <c r="G1153" s="76"/>
      <c r="H1153" s="79" t="s">
        <v>2145</v>
      </c>
      <c r="I1153" s="79"/>
      <c r="J1153" s="79"/>
      <c r="K1153" s="79"/>
      <c r="L1153" s="79"/>
      <c r="M1153" s="79"/>
      <c r="N1153" s="79"/>
      <c r="O1153" s="79"/>
      <c r="P1153" s="79"/>
      <c r="Q1153" s="79"/>
      <c r="R1153" s="79"/>
      <c r="S1153" s="79"/>
      <c r="T1153" s="79"/>
      <c r="U1153" s="100">
        <v>-3.7E-7</v>
      </c>
      <c r="V1153" s="100">
        <v>-3.7E-7</v>
      </c>
      <c r="W1153" s="100">
        <v>-3.7E-7</v>
      </c>
      <c r="X1153" s="271">
        <f t="shared" si="175"/>
        <v>-3.7E-7</v>
      </c>
      <c r="Y1153" s="271">
        <f t="shared" si="175"/>
        <v>-3.7E-7</v>
      </c>
      <c r="Z1153" s="271">
        <f t="shared" si="175"/>
        <v>-3.7E-7</v>
      </c>
      <c r="AA1153" s="271">
        <f t="shared" si="175"/>
        <v>-3.7E-7</v>
      </c>
      <c r="AB1153" s="271">
        <f t="shared" si="175"/>
        <v>-3.7E-7</v>
      </c>
      <c r="AC1153" s="79"/>
      <c r="AD1153" s="79"/>
      <c r="AE1153" s="79"/>
      <c r="AF1153" s="100">
        <v>1</v>
      </c>
      <c r="AG1153" s="100">
        <v>1</v>
      </c>
      <c r="AH1153" s="76"/>
      <c r="AI1153" s="60"/>
      <c r="AJ1153" s="48"/>
      <c r="AK1153" s="48"/>
      <c r="AL1153" s="48"/>
    </row>
    <row r="1154" spans="1:38" outlineLevel="3" x14ac:dyDescent="0.25">
      <c r="A1154" s="48"/>
      <c r="B1154" s="57"/>
      <c r="C1154" s="50">
        <f t="shared" si="173"/>
        <v>4</v>
      </c>
      <c r="D1154" s="76"/>
      <c r="E1154" s="73"/>
      <c r="F1154" s="73" t="s">
        <v>2676</v>
      </c>
      <c r="G1154" s="76"/>
      <c r="H1154" s="79" t="s">
        <v>2673</v>
      </c>
      <c r="I1154" s="9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outlineLevel="3" x14ac:dyDescent="0.25">
      <c r="A1155" s="48"/>
      <c r="B1155" s="57"/>
      <c r="C1155" s="50">
        <f t="shared" si="173"/>
        <v>4</v>
      </c>
      <c r="D1155" s="76"/>
      <c r="E1155" s="73"/>
      <c r="F1155" s="73" t="s">
        <v>2677</v>
      </c>
      <c r="G1155" s="76"/>
      <c r="H1155" s="79" t="s">
        <v>2674</v>
      </c>
      <c r="I1155" s="9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outlineLevel="2" x14ac:dyDescent="0.25">
      <c r="A1156" s="48"/>
      <c r="B1156" s="57"/>
      <c r="C1156" s="50">
        <f t="shared" si="174"/>
        <v>3</v>
      </c>
      <c r="D1156" s="76"/>
      <c r="E1156" s="73"/>
      <c r="F1156" s="73" t="s">
        <v>2146</v>
      </c>
      <c r="G1156" s="76"/>
      <c r="H1156" s="79" t="s">
        <v>2147</v>
      </c>
      <c r="I1156" s="79"/>
      <c r="J1156" s="79"/>
      <c r="K1156" s="79"/>
      <c r="L1156" s="79"/>
      <c r="M1156" s="79"/>
      <c r="N1156" s="79"/>
      <c r="O1156" s="79"/>
      <c r="P1156" s="79"/>
      <c r="Q1156" s="79"/>
      <c r="R1156" s="79"/>
      <c r="S1156" s="79"/>
      <c r="T1156" s="79"/>
      <c r="U1156" s="100">
        <v>1.2949999999999999</v>
      </c>
      <c r="V1156" s="100">
        <v>1.2949999999999999</v>
      </c>
      <c r="W1156" s="100">
        <v>1.2949999999999999</v>
      </c>
      <c r="X1156" s="271">
        <f t="shared" si="175"/>
        <v>1.2949999999999999</v>
      </c>
      <c r="Y1156" s="271">
        <f t="shared" si="175"/>
        <v>1.2949999999999999</v>
      </c>
      <c r="Z1156" s="271">
        <f t="shared" si="175"/>
        <v>1.2949999999999999</v>
      </c>
      <c r="AA1156" s="271">
        <f t="shared" si="175"/>
        <v>1.2949999999999999</v>
      </c>
      <c r="AB1156" s="271">
        <f t="shared" si="175"/>
        <v>1.2949999999999999</v>
      </c>
      <c r="AC1156" s="79"/>
      <c r="AD1156" s="79"/>
      <c r="AE1156" s="79"/>
      <c r="AF1156" s="100">
        <v>1</v>
      </c>
      <c r="AG1156" s="100">
        <v>1</v>
      </c>
      <c r="AH1156" s="76"/>
      <c r="AI1156" s="60"/>
      <c r="AJ1156" s="48"/>
      <c r="AK1156" s="48"/>
      <c r="AL1156" s="48"/>
    </row>
    <row r="1157" spans="1:38" outlineLevel="3" x14ac:dyDescent="0.25">
      <c r="A1157" s="48"/>
      <c r="B1157" s="57"/>
      <c r="C1157" s="50">
        <f t="shared" si="173"/>
        <v>4</v>
      </c>
      <c r="D1157" s="76"/>
      <c r="E1157" s="73"/>
      <c r="F1157" s="73" t="s">
        <v>2148</v>
      </c>
      <c r="G1157" s="76"/>
      <c r="H1157" s="79" t="s">
        <v>684</v>
      </c>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outlineLevel="3" x14ac:dyDescent="0.25">
      <c r="A1158" s="48"/>
      <c r="B1158" s="57"/>
      <c r="C1158" s="50">
        <f t="shared" si="173"/>
        <v>4</v>
      </c>
      <c r="D1158" s="76"/>
      <c r="E1158" s="73"/>
      <c r="F1158" s="73" t="s">
        <v>2149</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outlineLevel="3" x14ac:dyDescent="0.25">
      <c r="A1159" s="48"/>
      <c r="B1159" s="57"/>
      <c r="C1159" s="50">
        <f t="shared" si="173"/>
        <v>4</v>
      </c>
      <c r="D1159" s="76"/>
      <c r="E1159" s="73"/>
      <c r="F1159" s="73" t="s">
        <v>2150</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outlineLevel="3" x14ac:dyDescent="0.25">
      <c r="A1160" s="48"/>
      <c r="B1160" s="57"/>
      <c r="C1160" s="50">
        <f t="shared" si="173"/>
        <v>4</v>
      </c>
      <c r="D1160" s="76"/>
      <c r="E1160" s="73"/>
      <c r="F1160" s="73" t="s">
        <v>2151</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outlineLevel="3" x14ac:dyDescent="0.25">
      <c r="A1161" s="48"/>
      <c r="B1161" s="57"/>
      <c r="C1161" s="50">
        <f t="shared" si="173"/>
        <v>4</v>
      </c>
      <c r="D1161" s="76"/>
      <c r="E1161" s="73"/>
      <c r="F1161" s="73" t="s">
        <v>2152</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outlineLevel="3" x14ac:dyDescent="0.25">
      <c r="A1162" s="48"/>
      <c r="B1162" s="57"/>
      <c r="C1162" s="50"/>
      <c r="D1162" s="76"/>
      <c r="E1162" s="73"/>
      <c r="F1162" s="73" t="s">
        <v>2620</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outlineLevel="3" x14ac:dyDescent="0.25">
      <c r="A1163" s="48"/>
      <c r="B1163" s="57"/>
      <c r="C1163" s="50"/>
      <c r="D1163" s="76"/>
      <c r="E1163" s="73"/>
      <c r="F1163" s="73" t="s">
        <v>2621</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outlineLevel="3" x14ac:dyDescent="0.25">
      <c r="A1164" s="48"/>
      <c r="B1164" s="57"/>
      <c r="C1164" s="50"/>
      <c r="D1164" s="76"/>
      <c r="E1164" s="73"/>
      <c r="F1164" s="73" t="s">
        <v>2622</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outlineLevel="3" x14ac:dyDescent="0.25">
      <c r="A1165" s="48"/>
      <c r="B1165" s="57"/>
      <c r="C1165" s="50">
        <f t="shared" si="173"/>
        <v>4</v>
      </c>
      <c r="D1165" s="76"/>
      <c r="E1165" s="73"/>
      <c r="F1165" s="73" t="s">
        <v>2153</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outlineLevel="3" x14ac:dyDescent="0.25">
      <c r="A1166" s="48"/>
      <c r="B1166" s="57"/>
      <c r="C1166" s="50">
        <f t="shared" si="173"/>
        <v>4</v>
      </c>
      <c r="D1166" s="76"/>
      <c r="E1166" s="73"/>
      <c r="F1166" s="73" t="s">
        <v>2154</v>
      </c>
      <c r="G1166" s="76"/>
      <c r="H1166" s="79" t="s">
        <v>684</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outlineLevel="3" x14ac:dyDescent="0.25">
      <c r="A1167" s="48"/>
      <c r="B1167" s="57"/>
      <c r="C1167" s="50">
        <f t="shared" si="173"/>
        <v>4</v>
      </c>
      <c r="D1167" s="76"/>
      <c r="E1167" s="73"/>
      <c r="F1167" s="73" t="s">
        <v>2155</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outlineLevel="3" x14ac:dyDescent="0.25">
      <c r="A1168" s="48"/>
      <c r="B1168" s="57"/>
      <c r="C1168" s="50">
        <f t="shared" si="173"/>
        <v>4</v>
      </c>
      <c r="D1168" s="76"/>
      <c r="E1168" s="73"/>
      <c r="F1168" s="73" t="s">
        <v>2156</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outlineLevel="3" x14ac:dyDescent="0.25">
      <c r="A1169" s="48"/>
      <c r="B1169" s="57"/>
      <c r="C1169" s="50">
        <f t="shared" si="173"/>
        <v>4</v>
      </c>
      <c r="D1169" s="76"/>
      <c r="E1169" s="73"/>
      <c r="F1169" s="73" t="s">
        <v>2157</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outlineLevel="3" x14ac:dyDescent="0.25">
      <c r="A1170" s="48"/>
      <c r="B1170" s="57"/>
      <c r="C1170" s="50">
        <f t="shared" si="173"/>
        <v>4</v>
      </c>
      <c r="D1170" s="76"/>
      <c r="E1170" s="73"/>
      <c r="F1170" s="73" t="s">
        <v>2158</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outlineLevel="3" x14ac:dyDescent="0.25">
      <c r="A1171" s="48"/>
      <c r="B1171" s="57"/>
      <c r="C1171" s="50"/>
      <c r="D1171" s="76"/>
      <c r="E1171" s="73"/>
      <c r="F1171" s="73" t="s">
        <v>2623</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outlineLevel="3" x14ac:dyDescent="0.25">
      <c r="A1172" s="48"/>
      <c r="B1172" s="57"/>
      <c r="C1172" s="50"/>
      <c r="D1172" s="76"/>
      <c r="E1172" s="73"/>
      <c r="F1172" s="73" t="s">
        <v>2624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outlineLevel="3" x14ac:dyDescent="0.25">
      <c r="A1173" s="48"/>
      <c r="B1173" s="57"/>
      <c r="C1173" s="50"/>
      <c r="D1173" s="76"/>
      <c r="E1173" s="73"/>
      <c r="F1173" s="73" t="s">
        <v>2625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outlineLevel="3" x14ac:dyDescent="0.25">
      <c r="A1174" s="48"/>
      <c r="B1174" s="57"/>
      <c r="C1174" s="50">
        <f t="shared" si="173"/>
        <v>4</v>
      </c>
      <c r="D1174" s="76"/>
      <c r="E1174" s="73"/>
      <c r="F1174" s="73" t="s">
        <v>2159</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outlineLevel="3" x14ac:dyDescent="0.25">
      <c r="A1175" s="48"/>
      <c r="B1175" s="57"/>
      <c r="C1175" s="50">
        <f t="shared" si="173"/>
        <v>4</v>
      </c>
      <c r="D1175" s="76"/>
      <c r="E1175" s="73"/>
      <c r="F1175" s="73" t="s">
        <v>2160</v>
      </c>
      <c r="G1175" s="76"/>
      <c r="H1175" s="79" t="s">
        <v>684</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outlineLevel="3" x14ac:dyDescent="0.25">
      <c r="A1176" s="48"/>
      <c r="B1176" s="57"/>
      <c r="C1176" s="50">
        <f t="shared" si="173"/>
        <v>4</v>
      </c>
      <c r="D1176" s="76"/>
      <c r="E1176" s="73"/>
      <c r="F1176" s="73" t="s">
        <v>2161</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outlineLevel="3" x14ac:dyDescent="0.25">
      <c r="A1177" s="48"/>
      <c r="B1177" s="57"/>
      <c r="C1177" s="50">
        <f t="shared" si="173"/>
        <v>4</v>
      </c>
      <c r="D1177" s="76"/>
      <c r="E1177" s="73"/>
      <c r="F1177" s="73" t="s">
        <v>2162</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outlineLevel="3" x14ac:dyDescent="0.25">
      <c r="A1178" s="48"/>
      <c r="B1178" s="57"/>
      <c r="C1178" s="50">
        <f t="shared" si="173"/>
        <v>4</v>
      </c>
      <c r="D1178" s="76"/>
      <c r="E1178" s="73"/>
      <c r="F1178" s="73" t="s">
        <v>2163</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outlineLevel="3" x14ac:dyDescent="0.25">
      <c r="A1179" s="48"/>
      <c r="B1179" s="57"/>
      <c r="C1179" s="50">
        <f t="shared" si="173"/>
        <v>4</v>
      </c>
      <c r="D1179" s="76"/>
      <c r="E1179" s="73"/>
      <c r="F1179" s="73" t="s">
        <v>2164</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outlineLevel="3" x14ac:dyDescent="0.25">
      <c r="A1180" s="48"/>
      <c r="B1180" s="57"/>
      <c r="C1180" s="50"/>
      <c r="D1180" s="76"/>
      <c r="E1180" s="73"/>
      <c r="F1180" s="73" t="s">
        <v>2626</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outlineLevel="3" x14ac:dyDescent="0.25">
      <c r="A1181" s="48"/>
      <c r="B1181" s="57"/>
      <c r="C1181" s="50"/>
      <c r="D1181" s="76"/>
      <c r="E1181" s="73"/>
      <c r="F1181" s="73" t="s">
        <v>2627</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outlineLevel="3" x14ac:dyDescent="0.25">
      <c r="A1182" s="48"/>
      <c r="B1182" s="57"/>
      <c r="C1182" s="50"/>
      <c r="D1182" s="76"/>
      <c r="E1182" s="73"/>
      <c r="F1182" s="73" t="s">
        <v>2628</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outlineLevel="3" x14ac:dyDescent="0.25">
      <c r="A1183" s="48"/>
      <c r="B1183" s="57"/>
      <c r="C1183" s="50">
        <f t="shared" si="173"/>
        <v>4</v>
      </c>
      <c r="D1183" s="76"/>
      <c r="E1183" s="73"/>
      <c r="F1183" s="73" t="s">
        <v>2165</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outlineLevel="3" x14ac:dyDescent="0.25">
      <c r="A1184" s="48"/>
      <c r="B1184" s="57"/>
      <c r="C1184" s="50">
        <f t="shared" si="173"/>
        <v>4</v>
      </c>
      <c r="D1184" s="76"/>
      <c r="E1184" s="73"/>
      <c r="F1184" s="73" t="s">
        <v>2166</v>
      </c>
      <c r="G1184" s="76"/>
      <c r="H1184" s="79" t="s">
        <v>684</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outlineLevel="3" x14ac:dyDescent="0.25">
      <c r="A1185" s="48"/>
      <c r="B1185" s="57"/>
      <c r="C1185" s="50">
        <f t="shared" si="173"/>
        <v>4</v>
      </c>
      <c r="D1185" s="76"/>
      <c r="E1185" s="73"/>
      <c r="F1185" s="73" t="s">
        <v>2167</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outlineLevel="3" x14ac:dyDescent="0.25">
      <c r="A1186" s="48"/>
      <c r="B1186" s="57"/>
      <c r="C1186" s="50">
        <f t="shared" si="173"/>
        <v>4</v>
      </c>
      <c r="D1186" s="76"/>
      <c r="E1186" s="73"/>
      <c r="F1186" s="73" t="s">
        <v>2168</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outlineLevel="3" x14ac:dyDescent="0.25">
      <c r="A1187" s="48"/>
      <c r="B1187" s="57"/>
      <c r="C1187" s="50">
        <f t="shared" si="173"/>
        <v>4</v>
      </c>
      <c r="D1187" s="76"/>
      <c r="E1187" s="73"/>
      <c r="F1187" s="73" t="s">
        <v>2169</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outlineLevel="3" x14ac:dyDescent="0.25">
      <c r="A1188" s="48"/>
      <c r="B1188" s="57"/>
      <c r="C1188" s="50">
        <f t="shared" si="173"/>
        <v>4</v>
      </c>
      <c r="D1188" s="76"/>
      <c r="E1188" s="73"/>
      <c r="F1188" s="73" t="s">
        <v>2170</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outlineLevel="3" x14ac:dyDescent="0.25">
      <c r="A1189" s="48"/>
      <c r="B1189" s="57"/>
      <c r="C1189" s="50"/>
      <c r="D1189" s="76"/>
      <c r="E1189" s="73"/>
      <c r="F1189" s="73" t="s">
        <v>2629</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outlineLevel="3" x14ac:dyDescent="0.25">
      <c r="A1190" s="48"/>
      <c r="B1190" s="57"/>
      <c r="C1190" s="50"/>
      <c r="D1190" s="76"/>
      <c r="E1190" s="73"/>
      <c r="F1190" s="73" t="s">
        <v>2630</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outlineLevel="3" x14ac:dyDescent="0.25">
      <c r="A1191" s="48"/>
      <c r="B1191" s="57"/>
      <c r="C1191" s="50"/>
      <c r="D1191" s="76"/>
      <c r="E1191" s="73"/>
      <c r="F1191" s="73" t="s">
        <v>2631</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outlineLevel="3" x14ac:dyDescent="0.25">
      <c r="A1192" s="48"/>
      <c r="B1192" s="57"/>
      <c r="C1192" s="50">
        <f t="shared" si="173"/>
        <v>4</v>
      </c>
      <c r="D1192" s="76"/>
      <c r="E1192" s="73"/>
      <c r="F1192" s="73" t="s">
        <v>2171</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outlineLevel="3" x14ac:dyDescent="0.25">
      <c r="A1193" s="48"/>
      <c r="B1193" s="57"/>
      <c r="C1193" s="50">
        <f t="shared" si="173"/>
        <v>4</v>
      </c>
      <c r="D1193" s="76"/>
      <c r="E1193" s="73"/>
      <c r="F1193" s="73" t="s">
        <v>2172</v>
      </c>
      <c r="G1193" s="76"/>
      <c r="H1193" s="79" t="s">
        <v>684</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outlineLevel="3" x14ac:dyDescent="0.25">
      <c r="A1194" s="48"/>
      <c r="B1194" s="57"/>
      <c r="C1194" s="50">
        <f t="shared" si="173"/>
        <v>4</v>
      </c>
      <c r="D1194" s="76"/>
      <c r="E1194" s="73"/>
      <c r="F1194" s="73" t="s">
        <v>2173</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outlineLevel="3" x14ac:dyDescent="0.25">
      <c r="A1195" s="48"/>
      <c r="B1195" s="57"/>
      <c r="C1195" s="50">
        <f t="shared" si="173"/>
        <v>4</v>
      </c>
      <c r="D1195" s="76"/>
      <c r="E1195" s="73"/>
      <c r="F1195" s="73" t="s">
        <v>2174</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outlineLevel="3" x14ac:dyDescent="0.25">
      <c r="A1196" s="48"/>
      <c r="B1196" s="57"/>
      <c r="C1196" s="50">
        <f t="shared" si="173"/>
        <v>4</v>
      </c>
      <c r="D1196" s="76"/>
      <c r="E1196" s="73"/>
      <c r="F1196" s="73" t="s">
        <v>2175</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outlineLevel="3" x14ac:dyDescent="0.25">
      <c r="A1197" s="48"/>
      <c r="B1197" s="57"/>
      <c r="C1197" s="50">
        <f t="shared" si="173"/>
        <v>4</v>
      </c>
      <c r="D1197" s="76"/>
      <c r="E1197" s="73"/>
      <c r="F1197" s="73" t="s">
        <v>2176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outlineLevel="3" x14ac:dyDescent="0.25">
      <c r="A1198" s="48"/>
      <c r="B1198" s="57"/>
      <c r="C1198" s="50"/>
      <c r="D1198" s="76"/>
      <c r="E1198" s="73"/>
      <c r="F1198" s="73" t="s">
        <v>2632</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outlineLevel="3" x14ac:dyDescent="0.25">
      <c r="A1199" s="48"/>
      <c r="B1199" s="57"/>
      <c r="C1199" s="50"/>
      <c r="D1199" s="76"/>
      <c r="E1199" s="73"/>
      <c r="F1199" s="73" t="s">
        <v>2633</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outlineLevel="3" x14ac:dyDescent="0.25">
      <c r="A1200" s="48"/>
      <c r="B1200" s="57"/>
      <c r="C1200" s="50"/>
      <c r="D1200" s="76"/>
      <c r="E1200" s="73"/>
      <c r="F1200" s="73" t="s">
        <v>2634</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outlineLevel="3" x14ac:dyDescent="0.25">
      <c r="A1201" s="48"/>
      <c r="B1201" s="57"/>
      <c r="C1201" s="50">
        <f t="shared" si="173"/>
        <v>4</v>
      </c>
      <c r="D1201" s="76"/>
      <c r="E1201" s="73"/>
      <c r="F1201" s="73" t="s">
        <v>2177</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outlineLevel="3" x14ac:dyDescent="0.25">
      <c r="A1202" s="48"/>
      <c r="B1202" s="57"/>
      <c r="C1202" s="50">
        <f t="shared" si="173"/>
        <v>4</v>
      </c>
      <c r="D1202" s="76"/>
      <c r="E1202" s="73"/>
      <c r="F1202" s="73" t="s">
        <v>2178</v>
      </c>
      <c r="G1202" s="76"/>
      <c r="H1202" s="79" t="s">
        <v>684</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outlineLevel="3" x14ac:dyDescent="0.25">
      <c r="A1203" s="48"/>
      <c r="B1203" s="57"/>
      <c r="C1203" s="50">
        <f t="shared" si="173"/>
        <v>4</v>
      </c>
      <c r="D1203" s="76"/>
      <c r="E1203" s="73"/>
      <c r="F1203" s="73" t="s">
        <v>2179</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outlineLevel="3" x14ac:dyDescent="0.25">
      <c r="A1204" s="48"/>
      <c r="B1204" s="57"/>
      <c r="C1204" s="50">
        <f t="shared" si="173"/>
        <v>4</v>
      </c>
      <c r="D1204" s="76"/>
      <c r="E1204" s="73"/>
      <c r="F1204" s="73" t="s">
        <v>2180</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outlineLevel="3" x14ac:dyDescent="0.25">
      <c r="A1205" s="48"/>
      <c r="B1205" s="57"/>
      <c r="C1205" s="50">
        <f t="shared" si="173"/>
        <v>4</v>
      </c>
      <c r="D1205" s="76"/>
      <c r="E1205" s="73"/>
      <c r="F1205" s="73" t="s">
        <v>2181</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outlineLevel="3" x14ac:dyDescent="0.25">
      <c r="A1206" s="48"/>
      <c r="B1206" s="57"/>
      <c r="C1206" s="50">
        <f t="shared" si="173"/>
        <v>4</v>
      </c>
      <c r="D1206" s="76"/>
      <c r="E1206" s="73"/>
      <c r="F1206" s="73" t="s">
        <v>2182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outlineLevel="3" x14ac:dyDescent="0.25">
      <c r="A1207" s="48"/>
      <c r="B1207" s="57"/>
      <c r="C1207" s="50"/>
      <c r="D1207" s="76"/>
      <c r="E1207" s="73"/>
      <c r="F1207" s="73" t="s">
        <v>2635</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outlineLevel="3" x14ac:dyDescent="0.25">
      <c r="A1208" s="48"/>
      <c r="B1208" s="57"/>
      <c r="C1208" s="50"/>
      <c r="D1208" s="76"/>
      <c r="E1208" s="73"/>
      <c r="F1208" s="73" t="s">
        <v>2636</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outlineLevel="3" x14ac:dyDescent="0.25">
      <c r="A1209" s="48"/>
      <c r="B1209" s="57"/>
      <c r="C1209" s="50"/>
      <c r="D1209" s="76"/>
      <c r="E1209" s="73"/>
      <c r="F1209" s="73" t="s">
        <v>2637</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outlineLevel="3" x14ac:dyDescent="0.25">
      <c r="A1210" s="48"/>
      <c r="B1210" s="57"/>
      <c r="C1210" s="50">
        <f t="shared" ref="C1210:C1273" si="176">INT($C$29)+3</f>
        <v>4</v>
      </c>
      <c r="D1210" s="76"/>
      <c r="E1210" s="73"/>
      <c r="F1210" s="73" t="s">
        <v>2183</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outlineLevel="3" x14ac:dyDescent="0.25">
      <c r="A1211" s="48"/>
      <c r="B1211" s="57"/>
      <c r="C1211" s="50">
        <f t="shared" si="176"/>
        <v>4</v>
      </c>
      <c r="D1211" s="76"/>
      <c r="E1211" s="73"/>
      <c r="F1211" s="73" t="s">
        <v>2184</v>
      </c>
      <c r="G1211" s="76"/>
      <c r="H1211" s="79" t="s">
        <v>684</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outlineLevel="3" x14ac:dyDescent="0.25">
      <c r="A1212" s="48"/>
      <c r="B1212" s="57"/>
      <c r="C1212" s="50">
        <f t="shared" si="176"/>
        <v>4</v>
      </c>
      <c r="D1212" s="76"/>
      <c r="E1212" s="73"/>
      <c r="F1212" s="73" t="s">
        <v>2185</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outlineLevel="3" x14ac:dyDescent="0.25">
      <c r="A1213" s="48"/>
      <c r="B1213" s="57"/>
      <c r="C1213" s="50">
        <f t="shared" si="176"/>
        <v>4</v>
      </c>
      <c r="D1213" s="76"/>
      <c r="E1213" s="73"/>
      <c r="F1213" s="73" t="s">
        <v>2186</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outlineLevel="3" x14ac:dyDescent="0.25">
      <c r="A1214" s="48"/>
      <c r="B1214" s="57"/>
      <c r="C1214" s="50">
        <f t="shared" si="176"/>
        <v>4</v>
      </c>
      <c r="D1214" s="76"/>
      <c r="E1214" s="73"/>
      <c r="F1214" s="73" t="s">
        <v>2187</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outlineLevel="3" x14ac:dyDescent="0.25">
      <c r="A1215" s="48"/>
      <c r="B1215" s="57"/>
      <c r="C1215" s="50">
        <f t="shared" si="176"/>
        <v>4</v>
      </c>
      <c r="D1215" s="76"/>
      <c r="E1215" s="73"/>
      <c r="F1215" s="73" t="s">
        <v>2188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outlineLevel="3" x14ac:dyDescent="0.25">
      <c r="A1216" s="48"/>
      <c r="B1216" s="57"/>
      <c r="C1216" s="50"/>
      <c r="D1216" s="76"/>
      <c r="E1216" s="73"/>
      <c r="F1216" s="73" t="s">
        <v>2638</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outlineLevel="3" x14ac:dyDescent="0.25">
      <c r="A1217" s="48"/>
      <c r="B1217" s="57"/>
      <c r="C1217" s="50"/>
      <c r="D1217" s="76"/>
      <c r="E1217" s="73"/>
      <c r="F1217" s="73" t="s">
        <v>2639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outlineLevel="3" x14ac:dyDescent="0.25">
      <c r="A1218" s="48"/>
      <c r="B1218" s="57"/>
      <c r="C1218" s="50"/>
      <c r="D1218" s="76"/>
      <c r="E1218" s="73"/>
      <c r="F1218" s="73" t="s">
        <v>2640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outlineLevel="3" x14ac:dyDescent="0.25">
      <c r="A1219" s="48"/>
      <c r="B1219" s="57"/>
      <c r="C1219" s="50">
        <f t="shared" si="176"/>
        <v>4</v>
      </c>
      <c r="D1219" s="76"/>
      <c r="E1219" s="73"/>
      <c r="F1219" s="73" t="s">
        <v>2189</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outlineLevel="3" x14ac:dyDescent="0.25">
      <c r="A1220" s="48"/>
      <c r="B1220" s="57"/>
      <c r="C1220" s="50">
        <f t="shared" si="176"/>
        <v>4</v>
      </c>
      <c r="D1220" s="76"/>
      <c r="E1220" s="73"/>
      <c r="F1220" s="73" t="s">
        <v>2190</v>
      </c>
      <c r="G1220" s="76"/>
      <c r="H1220" s="79" t="s">
        <v>684</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outlineLevel="3" x14ac:dyDescent="0.25">
      <c r="A1221" s="48"/>
      <c r="B1221" s="57"/>
      <c r="C1221" s="50">
        <f t="shared" si="176"/>
        <v>4</v>
      </c>
      <c r="D1221" s="76"/>
      <c r="E1221" s="73"/>
      <c r="F1221" s="73" t="s">
        <v>2191</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outlineLevel="3" x14ac:dyDescent="0.25">
      <c r="A1222" s="48"/>
      <c r="B1222" s="57"/>
      <c r="C1222" s="50">
        <f t="shared" si="176"/>
        <v>4</v>
      </c>
      <c r="D1222" s="76"/>
      <c r="E1222" s="73"/>
      <c r="F1222" s="73" t="s">
        <v>2192</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outlineLevel="3" x14ac:dyDescent="0.25">
      <c r="A1223" s="48"/>
      <c r="B1223" s="57"/>
      <c r="C1223" s="50">
        <f t="shared" si="176"/>
        <v>4</v>
      </c>
      <c r="D1223" s="76"/>
      <c r="E1223" s="73"/>
      <c r="F1223" s="73" t="s">
        <v>2193</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outlineLevel="3" x14ac:dyDescent="0.25">
      <c r="A1224" s="48"/>
      <c r="B1224" s="57"/>
      <c r="C1224" s="50">
        <f t="shared" si="176"/>
        <v>4</v>
      </c>
      <c r="D1224" s="76"/>
      <c r="E1224" s="73"/>
      <c r="F1224" s="73" t="s">
        <v>2194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outlineLevel="3" x14ac:dyDescent="0.25">
      <c r="A1225" s="48"/>
      <c r="B1225" s="57"/>
      <c r="C1225" s="50"/>
      <c r="D1225" s="76"/>
      <c r="E1225" s="73"/>
      <c r="F1225" s="73" t="s">
        <v>2641</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outlineLevel="3" x14ac:dyDescent="0.25">
      <c r="A1226" s="48"/>
      <c r="B1226" s="57"/>
      <c r="C1226" s="50"/>
      <c r="D1226" s="76"/>
      <c r="E1226" s="73"/>
      <c r="F1226" s="73" t="s">
        <v>2642</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outlineLevel="3" x14ac:dyDescent="0.25">
      <c r="A1227" s="48"/>
      <c r="B1227" s="57"/>
      <c r="C1227" s="50"/>
      <c r="D1227" s="76"/>
      <c r="E1227" s="73"/>
      <c r="F1227" s="73" t="s">
        <v>2643</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outlineLevel="3" x14ac:dyDescent="0.25">
      <c r="A1228" s="48"/>
      <c r="B1228" s="57"/>
      <c r="C1228" s="50">
        <f t="shared" si="176"/>
        <v>4</v>
      </c>
      <c r="D1228" s="76"/>
      <c r="E1228" s="73"/>
      <c r="F1228" s="73" t="s">
        <v>2195</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outlineLevel="3" x14ac:dyDescent="0.25">
      <c r="A1229" s="48"/>
      <c r="B1229" s="57"/>
      <c r="C1229" s="50">
        <f t="shared" si="176"/>
        <v>4</v>
      </c>
      <c r="D1229" s="76"/>
      <c r="E1229" s="73"/>
      <c r="F1229" s="73" t="s">
        <v>2196</v>
      </c>
      <c r="G1229" s="76"/>
      <c r="H1229" s="79" t="s">
        <v>684</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outlineLevel="3" x14ac:dyDescent="0.25">
      <c r="A1230" s="48"/>
      <c r="B1230" s="57"/>
      <c r="C1230" s="50">
        <f t="shared" si="176"/>
        <v>4</v>
      </c>
      <c r="D1230" s="76"/>
      <c r="E1230" s="73"/>
      <c r="F1230" s="73" t="s">
        <v>2197</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outlineLevel="3" x14ac:dyDescent="0.25">
      <c r="A1231" s="48"/>
      <c r="B1231" s="57"/>
      <c r="C1231" s="50">
        <f t="shared" si="176"/>
        <v>4</v>
      </c>
      <c r="D1231" s="76"/>
      <c r="E1231" s="73"/>
      <c r="F1231" s="73" t="s">
        <v>2198</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outlineLevel="3" x14ac:dyDescent="0.25">
      <c r="A1232" s="48"/>
      <c r="B1232" s="57"/>
      <c r="C1232" s="50">
        <f t="shared" si="176"/>
        <v>4</v>
      </c>
      <c r="D1232" s="76"/>
      <c r="E1232" s="73"/>
      <c r="F1232" s="73" t="s">
        <v>2199</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outlineLevel="3" x14ac:dyDescent="0.25">
      <c r="A1233" s="48"/>
      <c r="B1233" s="57"/>
      <c r="C1233" s="50">
        <f t="shared" si="176"/>
        <v>4</v>
      </c>
      <c r="D1233" s="76"/>
      <c r="E1233" s="73"/>
      <c r="F1233" s="73" t="s">
        <v>2200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outlineLevel="3" x14ac:dyDescent="0.25">
      <c r="A1234" s="48"/>
      <c r="B1234" s="57"/>
      <c r="C1234" s="50"/>
      <c r="D1234" s="76"/>
      <c r="E1234" s="73"/>
      <c r="F1234" s="73" t="s">
        <v>2644</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outlineLevel="3" x14ac:dyDescent="0.25">
      <c r="A1235" s="48"/>
      <c r="B1235" s="57"/>
      <c r="C1235" s="50"/>
      <c r="D1235" s="76"/>
      <c r="E1235" s="73"/>
      <c r="F1235" s="73" t="s">
        <v>2645</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outlineLevel="3" x14ac:dyDescent="0.25">
      <c r="A1236" s="48"/>
      <c r="B1236" s="57"/>
      <c r="C1236" s="50"/>
      <c r="D1236" s="76"/>
      <c r="E1236" s="73"/>
      <c r="F1236" s="73" t="s">
        <v>2646</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outlineLevel="3" x14ac:dyDescent="0.25">
      <c r="A1237" s="48"/>
      <c r="B1237" s="57"/>
      <c r="C1237" s="50">
        <f t="shared" si="176"/>
        <v>4</v>
      </c>
      <c r="D1237" s="76"/>
      <c r="E1237" s="73"/>
      <c r="F1237" s="73" t="s">
        <v>2201</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outlineLevel="3" x14ac:dyDescent="0.25">
      <c r="A1238" s="48"/>
      <c r="B1238" s="57"/>
      <c r="C1238" s="50">
        <f t="shared" si="176"/>
        <v>4</v>
      </c>
      <c r="D1238" s="76"/>
      <c r="E1238" s="73"/>
      <c r="F1238" s="73" t="s">
        <v>2202</v>
      </c>
      <c r="G1238" s="76"/>
      <c r="H1238" s="79" t="s">
        <v>684</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outlineLevel="3" x14ac:dyDescent="0.25">
      <c r="A1239" s="48"/>
      <c r="B1239" s="57"/>
      <c r="C1239" s="50">
        <f t="shared" si="176"/>
        <v>4</v>
      </c>
      <c r="D1239" s="76"/>
      <c r="E1239" s="73"/>
      <c r="F1239" s="73" t="s">
        <v>2203</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outlineLevel="3" x14ac:dyDescent="0.25">
      <c r="A1240" s="48"/>
      <c r="B1240" s="57"/>
      <c r="C1240" s="50">
        <f t="shared" si="176"/>
        <v>4</v>
      </c>
      <c r="D1240" s="76"/>
      <c r="E1240" s="73"/>
      <c r="F1240" s="73" t="s">
        <v>2204</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outlineLevel="3" x14ac:dyDescent="0.25">
      <c r="A1241" s="48"/>
      <c r="B1241" s="57"/>
      <c r="C1241" s="50">
        <f t="shared" si="176"/>
        <v>4</v>
      </c>
      <c r="D1241" s="76"/>
      <c r="E1241" s="73"/>
      <c r="F1241" s="73" t="s">
        <v>2205</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outlineLevel="3" x14ac:dyDescent="0.25">
      <c r="A1242" s="48"/>
      <c r="B1242" s="57"/>
      <c r="C1242" s="50">
        <f t="shared" si="176"/>
        <v>4</v>
      </c>
      <c r="D1242" s="76"/>
      <c r="E1242" s="73"/>
      <c r="F1242" s="73" t="s">
        <v>2206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outlineLevel="3" x14ac:dyDescent="0.25">
      <c r="A1243" s="48"/>
      <c r="B1243" s="57"/>
      <c r="C1243" s="50"/>
      <c r="D1243" s="76"/>
      <c r="E1243" s="73"/>
      <c r="F1243" s="73" t="s">
        <v>2647</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outlineLevel="3" x14ac:dyDescent="0.25">
      <c r="A1244" s="48"/>
      <c r="B1244" s="57"/>
      <c r="C1244" s="50"/>
      <c r="D1244" s="76"/>
      <c r="E1244" s="73"/>
      <c r="F1244" s="73" t="s">
        <v>2648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outlineLevel="3" x14ac:dyDescent="0.25">
      <c r="A1245" s="48"/>
      <c r="B1245" s="57"/>
      <c r="C1245" s="50"/>
      <c r="D1245" s="76"/>
      <c r="E1245" s="73"/>
      <c r="F1245" s="73" t="s">
        <v>2649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outlineLevel="3" x14ac:dyDescent="0.25">
      <c r="A1246" s="48"/>
      <c r="B1246" s="57"/>
      <c r="C1246" s="50">
        <f t="shared" si="176"/>
        <v>4</v>
      </c>
      <c r="D1246" s="76"/>
      <c r="E1246" s="73"/>
      <c r="F1246" s="73" t="s">
        <v>2207</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outlineLevel="3" x14ac:dyDescent="0.25">
      <c r="A1247" s="48"/>
      <c r="B1247" s="57"/>
      <c r="C1247" s="50">
        <f t="shared" si="176"/>
        <v>4</v>
      </c>
      <c r="D1247" s="76"/>
      <c r="E1247" s="73"/>
      <c r="F1247" s="73" t="s">
        <v>2208</v>
      </c>
      <c r="G1247" s="76"/>
      <c r="H1247" s="79" t="s">
        <v>684</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outlineLevel="3" x14ac:dyDescent="0.25">
      <c r="A1248" s="48"/>
      <c r="B1248" s="57"/>
      <c r="C1248" s="50">
        <f t="shared" si="176"/>
        <v>4</v>
      </c>
      <c r="D1248" s="76"/>
      <c r="E1248" s="73"/>
      <c r="F1248" s="73" t="s">
        <v>2209</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outlineLevel="3" x14ac:dyDescent="0.25">
      <c r="A1249" s="48"/>
      <c r="B1249" s="57"/>
      <c r="C1249" s="50">
        <f t="shared" si="176"/>
        <v>4</v>
      </c>
      <c r="D1249" s="76"/>
      <c r="E1249" s="73"/>
      <c r="F1249" s="73" t="s">
        <v>2210</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outlineLevel="3" x14ac:dyDescent="0.25">
      <c r="A1250" s="48"/>
      <c r="B1250" s="57"/>
      <c r="C1250" s="50">
        <f t="shared" si="176"/>
        <v>4</v>
      </c>
      <c r="D1250" s="76"/>
      <c r="E1250" s="73"/>
      <c r="F1250" s="73" t="s">
        <v>2211</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outlineLevel="3" x14ac:dyDescent="0.25">
      <c r="A1251" s="48"/>
      <c r="B1251" s="57"/>
      <c r="C1251" s="50">
        <f t="shared" si="176"/>
        <v>4</v>
      </c>
      <c r="D1251" s="76"/>
      <c r="E1251" s="73"/>
      <c r="F1251" s="73" t="s">
        <v>2212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outlineLevel="3" x14ac:dyDescent="0.25">
      <c r="A1252" s="48"/>
      <c r="B1252" s="57"/>
      <c r="C1252" s="50"/>
      <c r="D1252" s="76"/>
      <c r="E1252" s="73"/>
      <c r="F1252" s="73" t="s">
        <v>2650</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outlineLevel="3" x14ac:dyDescent="0.25">
      <c r="A1253" s="48"/>
      <c r="B1253" s="57"/>
      <c r="C1253" s="50"/>
      <c r="D1253" s="76"/>
      <c r="E1253" s="73"/>
      <c r="F1253" s="73" t="s">
        <v>2651</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outlineLevel="3" x14ac:dyDescent="0.25">
      <c r="A1254" s="48"/>
      <c r="B1254" s="57"/>
      <c r="C1254" s="50"/>
      <c r="D1254" s="76"/>
      <c r="E1254" s="73"/>
      <c r="F1254" s="73" t="s">
        <v>2652</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outlineLevel="3" x14ac:dyDescent="0.25">
      <c r="A1255" s="48"/>
      <c r="B1255" s="57"/>
      <c r="C1255" s="50">
        <f t="shared" si="176"/>
        <v>4</v>
      </c>
      <c r="D1255" s="76"/>
      <c r="E1255" s="73"/>
      <c r="F1255" s="73" t="s">
        <v>2213</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177">INT($C$29)+2</f>
        <v>3</v>
      </c>
      <c r="D1256" s="76"/>
      <c r="E1256" s="73"/>
      <c r="F1256" s="73" t="s">
        <v>2214</v>
      </c>
      <c r="G1256" s="76"/>
      <c r="H1256" s="79" t="s">
        <v>2215</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178">W1256</f>
        <v>0.57699999999999996</v>
      </c>
      <c r="Y1256" s="271">
        <f t="shared" si="178"/>
        <v>0.57699999999999996</v>
      </c>
      <c r="Z1256" s="271">
        <f t="shared" si="178"/>
        <v>0.57699999999999996</v>
      </c>
      <c r="AA1256" s="271">
        <f t="shared" si="178"/>
        <v>0.57699999999999996</v>
      </c>
      <c r="AB1256" s="271">
        <f t="shared" si="178"/>
        <v>0.57699999999999996</v>
      </c>
      <c r="AC1256" s="79"/>
      <c r="AD1256" s="100" t="s">
        <v>2216</v>
      </c>
      <c r="AE1256" s="79"/>
      <c r="AF1256" s="100">
        <v>1</v>
      </c>
      <c r="AG1256" s="100">
        <v>1</v>
      </c>
      <c r="AH1256" s="76"/>
      <c r="AI1256" s="60"/>
      <c r="AJ1256" s="48"/>
      <c r="AK1256" s="48"/>
      <c r="AL1256" s="48"/>
    </row>
    <row r="1257" spans="1:38" outlineLevel="2" x14ac:dyDescent="0.25">
      <c r="A1257" s="48"/>
      <c r="B1257" s="57"/>
      <c r="C1257" s="50">
        <f t="shared" si="177"/>
        <v>3</v>
      </c>
      <c r="D1257" s="76"/>
      <c r="E1257" s="73"/>
      <c r="F1257" s="73" t="s">
        <v>2217</v>
      </c>
      <c r="G1257" s="76"/>
      <c r="H1257" s="79" t="s">
        <v>2218</v>
      </c>
      <c r="I1257" s="79"/>
      <c r="J1257" s="79"/>
      <c r="K1257" s="79"/>
      <c r="L1257" s="79"/>
      <c r="M1257" s="79"/>
      <c r="N1257" s="79"/>
      <c r="O1257" s="79"/>
      <c r="P1257" s="79"/>
      <c r="Q1257" s="79"/>
      <c r="R1257" s="79"/>
      <c r="S1257" s="79"/>
      <c r="T1257" s="79"/>
      <c r="U1257" s="100">
        <v>-1.2E-2</v>
      </c>
      <c r="V1257" s="100">
        <v>-1.2E-2</v>
      </c>
      <c r="W1257" s="100">
        <v>-1.2E-2</v>
      </c>
      <c r="X1257" s="271">
        <f t="shared" si="178"/>
        <v>-1.2E-2</v>
      </c>
      <c r="Y1257" s="271">
        <f t="shared" si="178"/>
        <v>-1.2E-2</v>
      </c>
      <c r="Z1257" s="271">
        <f t="shared" si="178"/>
        <v>-1.2E-2</v>
      </c>
      <c r="AA1257" s="271">
        <f t="shared" si="178"/>
        <v>-1.2E-2</v>
      </c>
      <c r="AB1257" s="271">
        <f t="shared" si="178"/>
        <v>-1.2E-2</v>
      </c>
      <c r="AC1257" s="79"/>
      <c r="AD1257" s="79"/>
      <c r="AE1257" s="79"/>
      <c r="AF1257" s="100">
        <v>1</v>
      </c>
      <c r="AG1257" s="100">
        <v>1</v>
      </c>
      <c r="AH1257" s="76"/>
      <c r="AI1257" s="60"/>
      <c r="AJ1257" s="48"/>
      <c r="AK1257" s="48"/>
      <c r="AL1257" s="48"/>
    </row>
    <row r="1258" spans="1:38" outlineLevel="3" x14ac:dyDescent="0.25">
      <c r="A1258" s="48"/>
      <c r="B1258" s="57"/>
      <c r="C1258" s="50">
        <f t="shared" si="177"/>
        <v>3</v>
      </c>
      <c r="D1258" s="76"/>
      <c r="E1258" s="73"/>
      <c r="F1258" s="73" t="s">
        <v>2219</v>
      </c>
      <c r="G1258" s="76"/>
      <c r="H1258" s="79" t="s">
        <v>2220</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outlineLevel="3" x14ac:dyDescent="0.25">
      <c r="A1259" s="48"/>
      <c r="B1259" s="57"/>
      <c r="C1259" s="50">
        <f t="shared" ref="C1259" si="179">INT($C$29)+3</f>
        <v>4</v>
      </c>
      <c r="D1259" s="76"/>
      <c r="E1259" s="73"/>
      <c r="F1259" s="73" t="s">
        <v>2221</v>
      </c>
      <c r="G1259" s="76"/>
      <c r="H1259" s="426" t="s">
        <v>2666</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outlineLevel="3" x14ac:dyDescent="0.25">
      <c r="A1260" s="48"/>
      <c r="B1260" s="57"/>
      <c r="C1260" s="50">
        <f t="shared" si="177"/>
        <v>3</v>
      </c>
      <c r="D1260" s="76"/>
      <c r="E1260" s="73"/>
      <c r="F1260" s="73" t="s">
        <v>2223</v>
      </c>
      <c r="G1260" s="76"/>
      <c r="H1260" s="79" t="s">
        <v>2222</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outlineLevel="3" x14ac:dyDescent="0.25">
      <c r="A1261" s="48"/>
      <c r="B1261" s="57"/>
      <c r="C1261" s="50">
        <f t="shared" si="177"/>
        <v>3</v>
      </c>
      <c r="D1261" s="76"/>
      <c r="E1261" s="73"/>
      <c r="F1261" s="73" t="s">
        <v>2671</v>
      </c>
      <c r="G1261" s="76"/>
      <c r="H1261" s="79" t="s">
        <v>2224</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outlineLevel="3" x14ac:dyDescent="0.25">
      <c r="A1262" s="48"/>
      <c r="B1262" s="57"/>
      <c r="C1262" s="50">
        <f t="shared" ref="C1262:C1263" si="180">INT($C$29)+3</f>
        <v>4</v>
      </c>
      <c r="D1262" s="76"/>
      <c r="E1262" s="73"/>
      <c r="F1262" s="73" t="s">
        <v>2669</v>
      </c>
      <c r="G1262" s="76"/>
      <c r="H1262" s="426" t="s">
        <v>2667</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outlineLevel="3" x14ac:dyDescent="0.25">
      <c r="A1263" s="48"/>
      <c r="B1263" s="57"/>
      <c r="C1263" s="50">
        <f t="shared" si="180"/>
        <v>4</v>
      </c>
      <c r="D1263" s="76"/>
      <c r="E1263" s="73"/>
      <c r="F1263" s="73" t="s">
        <v>2670</v>
      </c>
      <c r="G1263" s="76"/>
      <c r="H1263" s="426" t="s">
        <v>2668</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x14ac:dyDescent="0.25">
      <c r="A1264" s="48"/>
      <c r="B1264" s="57"/>
      <c r="C1264" s="50">
        <f t="shared" si="177"/>
        <v>3</v>
      </c>
      <c r="D1264" s="76"/>
      <c r="E1264" s="73"/>
      <c r="F1264" s="73" t="s">
        <v>2225</v>
      </c>
      <c r="G1264" s="76"/>
      <c r="H1264" s="79" t="s">
        <v>2226</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outlineLevel="3" x14ac:dyDescent="0.25">
      <c r="A1265" s="48"/>
      <c r="B1265" s="57"/>
      <c r="C1265" s="50">
        <f t="shared" si="176"/>
        <v>4</v>
      </c>
      <c r="D1265" s="76"/>
      <c r="E1265" s="73"/>
      <c r="F1265" s="73" t="s">
        <v>2227</v>
      </c>
      <c r="G1265" s="76"/>
      <c r="H1265" s="79" t="s">
        <v>684</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outlineLevel="3" x14ac:dyDescent="0.25">
      <c r="A1266" s="48"/>
      <c r="B1266" s="57"/>
      <c r="C1266" s="50">
        <f t="shared" si="176"/>
        <v>4</v>
      </c>
      <c r="D1266" s="76"/>
      <c r="E1266" s="73"/>
      <c r="F1266" s="73" t="s">
        <v>2228</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outlineLevel="3" x14ac:dyDescent="0.25">
      <c r="A1267" s="48"/>
      <c r="B1267" s="57"/>
      <c r="C1267" s="50">
        <f t="shared" si="176"/>
        <v>4</v>
      </c>
      <c r="D1267" s="76"/>
      <c r="E1267" s="73"/>
      <c r="F1267" s="73" t="s">
        <v>2229</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outlineLevel="3" x14ac:dyDescent="0.25">
      <c r="A1268" s="48"/>
      <c r="B1268" s="57"/>
      <c r="C1268" s="50">
        <f t="shared" si="176"/>
        <v>4</v>
      </c>
      <c r="D1268" s="76"/>
      <c r="E1268" s="73"/>
      <c r="F1268" s="73" t="s">
        <v>2230</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outlineLevel="3" x14ac:dyDescent="0.25">
      <c r="A1269" s="48"/>
      <c r="B1269" s="57"/>
      <c r="C1269" s="50">
        <f t="shared" si="176"/>
        <v>4</v>
      </c>
      <c r="D1269" s="76"/>
      <c r="E1269" s="73"/>
      <c r="F1269" s="73" t="s">
        <v>2231</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outlineLevel="3" x14ac:dyDescent="0.25">
      <c r="A1270" s="48"/>
      <c r="B1270" s="57"/>
      <c r="C1270" s="50"/>
      <c r="D1270" s="76"/>
      <c r="E1270" s="73"/>
      <c r="F1270" s="73" t="s">
        <v>2653</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outlineLevel="3" x14ac:dyDescent="0.25">
      <c r="A1271" s="48"/>
      <c r="B1271" s="57"/>
      <c r="C1271" s="50"/>
      <c r="D1271" s="76"/>
      <c r="E1271" s="73"/>
      <c r="F1271" s="73" t="s">
        <v>2654</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outlineLevel="3" x14ac:dyDescent="0.25">
      <c r="A1272" s="48"/>
      <c r="B1272" s="57"/>
      <c r="C1272" s="50"/>
      <c r="D1272" s="76"/>
      <c r="E1272" s="73"/>
      <c r="F1272" s="73" t="s">
        <v>2655</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outlineLevel="3" x14ac:dyDescent="0.25">
      <c r="A1273" s="48"/>
      <c r="B1273" s="57"/>
      <c r="C1273" s="50">
        <f t="shared" si="176"/>
        <v>4</v>
      </c>
      <c r="D1273" s="76"/>
      <c r="E1273" s="73"/>
      <c r="F1273" s="73" t="s">
        <v>2232</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2233</v>
      </c>
      <c r="G1274" s="76"/>
      <c r="H1274" s="79" t="s">
        <v>2234</v>
      </c>
      <c r="I1274" s="79"/>
      <c r="J1274" s="79"/>
      <c r="K1274" s="79"/>
      <c r="L1274" s="79"/>
      <c r="M1274" s="79"/>
      <c r="N1274" s="79"/>
      <c r="O1274" s="79"/>
      <c r="P1274" s="79"/>
      <c r="Q1274" s="79"/>
      <c r="R1274" s="79"/>
      <c r="S1274" s="79"/>
      <c r="T1274" s="79"/>
      <c r="U1274" s="100">
        <v>-8.4959000000000007</v>
      </c>
      <c r="V1274" s="279">
        <f t="shared" ref="V1274:AB1275" si="181">U1274</f>
        <v>-8.4959000000000007</v>
      </c>
      <c r="W1274" s="279">
        <f t="shared" si="181"/>
        <v>-8.4959000000000007</v>
      </c>
      <c r="X1274" s="279">
        <f t="shared" si="181"/>
        <v>-8.4959000000000007</v>
      </c>
      <c r="Y1274" s="279">
        <f t="shared" si="181"/>
        <v>-8.4959000000000007</v>
      </c>
      <c r="Z1274" s="279">
        <f t="shared" si="181"/>
        <v>-8.4959000000000007</v>
      </c>
      <c r="AA1274" s="279">
        <f t="shared" si="181"/>
        <v>-8.4959000000000007</v>
      </c>
      <c r="AB1274" s="279">
        <f t="shared" si="181"/>
        <v>-8.4959000000000007</v>
      </c>
      <c r="AC1274" s="79"/>
      <c r="AD1274" s="100"/>
      <c r="AE1274" s="79"/>
      <c r="AF1274" s="100">
        <v>1</v>
      </c>
      <c r="AG1274" s="100">
        <v>1</v>
      </c>
      <c r="AH1274" s="76"/>
      <c r="AI1274" s="60"/>
      <c r="AJ1274" s="48"/>
      <c r="AK1274" s="48"/>
      <c r="AL1274" s="48"/>
    </row>
    <row r="1275" spans="1:38" outlineLevel="2" x14ac:dyDescent="0.25">
      <c r="A1275" s="48"/>
      <c r="B1275" s="57"/>
      <c r="C1275" s="50">
        <f>INT($C$29)+2</f>
        <v>3</v>
      </c>
      <c r="D1275" s="76"/>
      <c r="E1275" s="73"/>
      <c r="F1275" s="73" t="s">
        <v>2235</v>
      </c>
      <c r="G1275" s="76"/>
      <c r="H1275" s="79" t="s">
        <v>2678</v>
      </c>
      <c r="I1275" s="79"/>
      <c r="J1275" s="79"/>
      <c r="K1275" s="79"/>
      <c r="L1275" s="79"/>
      <c r="M1275" s="79"/>
      <c r="N1275" s="79"/>
      <c r="O1275" s="79"/>
      <c r="P1275" s="79"/>
      <c r="Q1275" s="79"/>
      <c r="R1275" s="79"/>
      <c r="S1275" s="79"/>
      <c r="T1275" s="79"/>
      <c r="U1275" s="100">
        <v>1.38185</v>
      </c>
      <c r="V1275" s="279">
        <f t="shared" si="181"/>
        <v>1.38185</v>
      </c>
      <c r="W1275" s="279">
        <f t="shared" si="181"/>
        <v>1.38185</v>
      </c>
      <c r="X1275" s="279">
        <f t="shared" si="181"/>
        <v>1.38185</v>
      </c>
      <c r="Y1275" s="279">
        <f t="shared" si="181"/>
        <v>1.38185</v>
      </c>
      <c r="Z1275" s="279">
        <f t="shared" si="181"/>
        <v>1.38185</v>
      </c>
      <c r="AA1275" s="279">
        <f t="shared" si="181"/>
        <v>1.38185</v>
      </c>
      <c r="AB1275" s="279">
        <f t="shared" si="181"/>
        <v>1.38185</v>
      </c>
      <c r="AC1275" s="79"/>
      <c r="AD1275" s="79"/>
      <c r="AE1275" s="79"/>
      <c r="AF1275" s="100">
        <v>1</v>
      </c>
      <c r="AG1275" s="100">
        <v>1</v>
      </c>
      <c r="AH1275" s="76"/>
      <c r="AI1275" s="60"/>
      <c r="AJ1275" s="48"/>
      <c r="AK1275" s="48"/>
      <c r="AL1275" s="48"/>
    </row>
    <row r="1276" spans="1:38" outlineLevel="3" x14ac:dyDescent="0.25">
      <c r="A1276" s="48"/>
      <c r="B1276" s="57"/>
      <c r="C1276" s="50">
        <f t="shared" ref="C1276:C1281" si="182">INT($C$29)+3</f>
        <v>4</v>
      </c>
      <c r="D1276" s="76"/>
      <c r="E1276" s="73"/>
      <c r="F1276" s="73" t="s">
        <v>2236</v>
      </c>
      <c r="G1276" s="76"/>
      <c r="H1276" s="426" t="s">
        <v>2693</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outlineLevel="3" x14ac:dyDescent="0.25">
      <c r="A1277" s="48"/>
      <c r="B1277" s="57"/>
      <c r="C1277" s="50">
        <f t="shared" si="182"/>
        <v>4</v>
      </c>
      <c r="D1277" s="76"/>
      <c r="E1277" s="73"/>
      <c r="F1277" s="73" t="s">
        <v>2237</v>
      </c>
      <c r="G1277" s="76"/>
      <c r="H1277" s="426" t="s">
        <v>2694</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outlineLevel="3" x14ac:dyDescent="0.25">
      <c r="A1278" s="48"/>
      <c r="B1278" s="57"/>
      <c r="C1278" s="50">
        <f t="shared" si="182"/>
        <v>4</v>
      </c>
      <c r="D1278" s="76"/>
      <c r="E1278" s="73"/>
      <c r="F1278" s="73" t="s">
        <v>2238</v>
      </c>
      <c r="G1278" s="76"/>
      <c r="H1278" s="426" t="s">
        <v>2695</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outlineLevel="3" x14ac:dyDescent="0.25">
      <c r="A1279" s="48"/>
      <c r="B1279" s="57"/>
      <c r="C1279" s="50">
        <f t="shared" si="182"/>
        <v>4</v>
      </c>
      <c r="D1279" s="76"/>
      <c r="E1279" s="73"/>
      <c r="F1279" s="73" t="s">
        <v>2587</v>
      </c>
      <c r="G1279" s="76"/>
      <c r="H1279" s="426" t="s">
        <v>2696</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outlineLevel="3" x14ac:dyDescent="0.25">
      <c r="A1280" s="48"/>
      <c r="B1280" s="57"/>
      <c r="C1280" s="50">
        <f t="shared" si="182"/>
        <v>4</v>
      </c>
      <c r="D1280" s="76"/>
      <c r="E1280" s="73"/>
      <c r="F1280" s="73" t="s">
        <v>2588</v>
      </c>
      <c r="G1280" s="76"/>
      <c r="H1280" s="426" t="s">
        <v>2697</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outlineLevel="3" x14ac:dyDescent="0.25">
      <c r="A1281" s="48"/>
      <c r="B1281" s="57"/>
      <c r="C1281" s="50">
        <f t="shared" si="182"/>
        <v>4</v>
      </c>
      <c r="D1281" s="76"/>
      <c r="E1281" s="73"/>
      <c r="F1281" s="73" t="s">
        <v>2589</v>
      </c>
      <c r="G1281" s="76"/>
      <c r="H1281" s="426" t="s">
        <v>2698</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x14ac:dyDescent="0.25">
      <c r="A1282" s="48"/>
      <c r="B1282" s="57"/>
      <c r="C1282" s="50">
        <f>INT($C$29)+2</f>
        <v>3</v>
      </c>
      <c r="D1282" s="76"/>
      <c r="E1282" s="73"/>
      <c r="F1282" s="73" t="s">
        <v>2239</v>
      </c>
      <c r="G1282" s="76"/>
      <c r="H1282" s="79" t="s">
        <v>2679</v>
      </c>
      <c r="I1282" s="79"/>
      <c r="J1282" s="79"/>
      <c r="K1282" s="79"/>
      <c r="L1282" s="79"/>
      <c r="M1282" s="79"/>
      <c r="N1282" s="79"/>
      <c r="O1282" s="79"/>
      <c r="P1282" s="79"/>
      <c r="Q1282" s="79"/>
      <c r="R1282" s="79"/>
      <c r="S1282" s="79"/>
      <c r="T1282" s="79"/>
      <c r="U1282" s="100">
        <v>7.50061</v>
      </c>
      <c r="V1282" s="279">
        <f>U1282</f>
        <v>7.50061</v>
      </c>
      <c r="W1282" s="279">
        <f t="shared" ref="W1282:AB1282" si="183">V1282</f>
        <v>7.50061</v>
      </c>
      <c r="X1282" s="279">
        <f t="shared" si="183"/>
        <v>7.50061</v>
      </c>
      <c r="Y1282" s="279">
        <f t="shared" si="183"/>
        <v>7.50061</v>
      </c>
      <c r="Z1282" s="279">
        <f t="shared" si="183"/>
        <v>7.50061</v>
      </c>
      <c r="AA1282" s="279">
        <f t="shared" si="183"/>
        <v>7.50061</v>
      </c>
      <c r="AB1282" s="279">
        <f t="shared" si="183"/>
        <v>7.50061</v>
      </c>
      <c r="AC1282" s="79"/>
      <c r="AD1282" s="79"/>
      <c r="AE1282" s="79"/>
      <c r="AF1282" s="100">
        <v>1</v>
      </c>
      <c r="AG1282" s="100">
        <v>1</v>
      </c>
      <c r="AH1282" s="76"/>
      <c r="AI1282" s="60"/>
      <c r="AJ1282" s="48"/>
      <c r="AK1282" s="48"/>
      <c r="AL1282" s="48"/>
    </row>
    <row r="1283" spans="1:38" outlineLevel="3" x14ac:dyDescent="0.25">
      <c r="A1283" s="48"/>
      <c r="B1283" s="57"/>
      <c r="C1283" s="50">
        <f t="shared" ref="C1283:C1284" si="184">INT($C$29)+2</f>
        <v>3</v>
      </c>
      <c r="D1283" s="76"/>
      <c r="E1283" s="73"/>
      <c r="F1283" s="73" t="s">
        <v>2590</v>
      </c>
      <c r="G1283" s="76"/>
      <c r="H1283" s="79" t="s">
        <v>684</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outlineLevel="3" x14ac:dyDescent="0.25">
      <c r="A1284" s="48"/>
      <c r="B1284" s="57"/>
      <c r="C1284" s="50">
        <f t="shared" si="184"/>
        <v>3</v>
      </c>
      <c r="D1284" s="76"/>
      <c r="E1284" s="73"/>
      <c r="F1284" s="73" t="s">
        <v>2591</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outlineLevel="3" x14ac:dyDescent="0.25">
      <c r="A1285" s="48"/>
      <c r="B1285" s="57"/>
      <c r="C1285" s="50">
        <f t="shared" ref="C1285:C1290" si="185">INT($C$29)+3</f>
        <v>4</v>
      </c>
      <c r="D1285" s="76"/>
      <c r="E1285" s="73"/>
      <c r="F1285" s="73" t="s">
        <v>2592</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outlineLevel="3" x14ac:dyDescent="0.25">
      <c r="A1286" s="48"/>
      <c r="B1286" s="57"/>
      <c r="C1286" s="50">
        <f t="shared" si="185"/>
        <v>4</v>
      </c>
      <c r="D1286" s="76"/>
      <c r="E1286" s="73"/>
      <c r="F1286" s="73" t="s">
        <v>2593</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outlineLevel="3" x14ac:dyDescent="0.25">
      <c r="A1287" s="48"/>
      <c r="B1287" s="57"/>
      <c r="C1287" s="50">
        <f t="shared" si="185"/>
        <v>4</v>
      </c>
      <c r="D1287" s="76"/>
      <c r="E1287" s="73"/>
      <c r="F1287" s="73" t="s">
        <v>2594</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3" x14ac:dyDescent="0.25">
      <c r="A1288" s="48"/>
      <c r="B1288" s="57"/>
      <c r="C1288" s="50">
        <f t="shared" si="185"/>
        <v>4</v>
      </c>
      <c r="D1288" s="76"/>
      <c r="E1288" s="73"/>
      <c r="F1288" s="73" t="s">
        <v>2595</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outlineLevel="3" x14ac:dyDescent="0.25">
      <c r="A1289" s="48"/>
      <c r="B1289" s="57"/>
      <c r="C1289" s="50">
        <f t="shared" si="185"/>
        <v>4</v>
      </c>
      <c r="D1289" s="76"/>
      <c r="E1289" s="73"/>
      <c r="F1289" s="73" t="s">
        <v>2596</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outlineLevel="3" x14ac:dyDescent="0.25">
      <c r="A1290" s="48"/>
      <c r="B1290" s="57"/>
      <c r="C1290" s="50">
        <f t="shared" si="185"/>
        <v>4</v>
      </c>
      <c r="D1290" s="76"/>
      <c r="E1290" s="73"/>
      <c r="F1290" s="73" t="s">
        <v>2597</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outlineLevel="3" x14ac:dyDescent="0.25">
      <c r="A1291" s="48"/>
      <c r="B1291" s="57"/>
      <c r="C1291" s="50">
        <f t="shared" ref="C1291:C1302" si="186">INT($C$29)+2</f>
        <v>3</v>
      </c>
      <c r="D1291" s="76"/>
      <c r="E1291" s="73"/>
      <c r="F1291" s="73" t="s">
        <v>2598</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186"/>
        <v>3</v>
      </c>
      <c r="D1292" s="76"/>
      <c r="E1292" s="73"/>
      <c r="F1292" s="73" t="s">
        <v>2599</v>
      </c>
      <c r="G1292" s="76"/>
      <c r="H1292" s="79" t="s">
        <v>2665</v>
      </c>
      <c r="I1292" s="79"/>
      <c r="J1292" s="79"/>
      <c r="K1292" s="79"/>
      <c r="L1292" s="79"/>
      <c r="M1292" s="79"/>
      <c r="N1292" s="79"/>
      <c r="O1292" s="79"/>
      <c r="P1292" s="79"/>
      <c r="Q1292" s="79"/>
      <c r="R1292" s="79"/>
      <c r="S1292" s="79"/>
      <c r="T1292" s="79"/>
      <c r="U1292" s="100">
        <v>0.43659999999999999</v>
      </c>
      <c r="V1292" s="271">
        <f t="shared" ref="V1292:W1296" si="187">U1292</f>
        <v>0.43659999999999999</v>
      </c>
      <c r="W1292" s="271">
        <f t="shared" si="187"/>
        <v>0.43659999999999999</v>
      </c>
      <c r="X1292" s="271">
        <f t="shared" ref="X1292:X1296" si="188">Y1292</f>
        <v>0.54688000000000003</v>
      </c>
      <c r="Y1292" s="100">
        <v>0.54688000000000003</v>
      </c>
      <c r="Z1292" s="271">
        <f t="shared" ref="Z1292:AB1292" si="189">Y1292</f>
        <v>0.54688000000000003</v>
      </c>
      <c r="AA1292" s="271">
        <f t="shared" si="189"/>
        <v>0.54688000000000003</v>
      </c>
      <c r="AB1292" s="271">
        <f t="shared" si="189"/>
        <v>0.54688000000000003</v>
      </c>
      <c r="AC1292" s="79"/>
      <c r="AD1292" s="100" t="s">
        <v>2782</v>
      </c>
      <c r="AE1292" s="79"/>
      <c r="AF1292" s="100">
        <v>1</v>
      </c>
      <c r="AG1292" s="100">
        <v>1</v>
      </c>
      <c r="AH1292" s="76"/>
      <c r="AI1292" s="60"/>
      <c r="AJ1292" s="48"/>
      <c r="AK1292" s="48"/>
      <c r="AL1292" s="48"/>
    </row>
    <row r="1293" spans="1:38" outlineLevel="2" x14ac:dyDescent="0.25">
      <c r="A1293" s="48"/>
      <c r="B1293" s="57"/>
      <c r="C1293" s="50">
        <f t="shared" si="186"/>
        <v>3</v>
      </c>
      <c r="D1293" s="76"/>
      <c r="E1293" s="73"/>
      <c r="F1293" s="73" t="s">
        <v>2600</v>
      </c>
      <c r="G1293" s="76"/>
      <c r="H1293" s="79" t="s">
        <v>2680</v>
      </c>
      <c r="I1293" s="79"/>
      <c r="J1293" s="79"/>
      <c r="K1293" s="79"/>
      <c r="L1293" s="79"/>
      <c r="M1293" s="79"/>
      <c r="N1293" s="79"/>
      <c r="O1293" s="79"/>
      <c r="P1293" s="79"/>
      <c r="Q1293" s="79"/>
      <c r="R1293" s="79"/>
      <c r="S1293" s="79"/>
      <c r="T1293" s="79"/>
      <c r="U1293" s="100">
        <v>-3.7200000000000002E-3</v>
      </c>
      <c r="V1293" s="271">
        <f t="shared" si="187"/>
        <v>-3.7200000000000002E-3</v>
      </c>
      <c r="W1293" s="271">
        <f t="shared" si="187"/>
        <v>-3.7200000000000002E-3</v>
      </c>
      <c r="X1293" s="271">
        <f t="shared" si="188"/>
        <v>-5.4739999999999997E-3</v>
      </c>
      <c r="Y1293" s="100">
        <v>-5.4739999999999997E-3</v>
      </c>
      <c r="Z1293" s="271">
        <f t="shared" ref="Z1293:AB1293" si="190">Y1293</f>
        <v>-5.4739999999999997E-3</v>
      </c>
      <c r="AA1293" s="271">
        <f t="shared" si="190"/>
        <v>-5.4739999999999997E-3</v>
      </c>
      <c r="AB1293" s="271">
        <f t="shared" si="190"/>
        <v>-5.4739999999999997E-3</v>
      </c>
      <c r="AC1293" s="79"/>
      <c r="AD1293" s="79"/>
      <c r="AE1293" s="79"/>
      <c r="AF1293" s="100">
        <v>1</v>
      </c>
      <c r="AG1293" s="100">
        <v>1</v>
      </c>
      <c r="AH1293" s="76"/>
      <c r="AI1293" s="60"/>
      <c r="AJ1293" s="48"/>
      <c r="AK1293" s="48"/>
      <c r="AL1293" s="48"/>
    </row>
    <row r="1294" spans="1:38" outlineLevel="2" x14ac:dyDescent="0.25">
      <c r="A1294" s="48"/>
      <c r="B1294" s="57"/>
      <c r="C1294" s="50">
        <f t="shared" ref="C1294:C1299" si="191">INT($C$29)+3</f>
        <v>4</v>
      </c>
      <c r="D1294" s="76"/>
      <c r="E1294" s="73"/>
      <c r="F1294" s="73" t="s">
        <v>2601</v>
      </c>
      <c r="G1294" s="76"/>
      <c r="H1294" s="427" t="s">
        <v>2681</v>
      </c>
      <c r="I1294" s="79"/>
      <c r="J1294" s="79"/>
      <c r="K1294" s="79"/>
      <c r="L1294" s="79"/>
      <c r="M1294" s="79"/>
      <c r="N1294" s="79"/>
      <c r="O1294" s="79"/>
      <c r="P1294" s="79"/>
      <c r="Q1294" s="79"/>
      <c r="R1294" s="79"/>
      <c r="S1294" s="79"/>
      <c r="T1294" s="79"/>
      <c r="U1294" s="100">
        <v>4.2500000000000003E-2</v>
      </c>
      <c r="V1294" s="271">
        <f t="shared" si="187"/>
        <v>4.2500000000000003E-2</v>
      </c>
      <c r="W1294" s="271">
        <f t="shared" si="187"/>
        <v>4.2500000000000003E-2</v>
      </c>
      <c r="X1294" s="271">
        <f t="shared" si="188"/>
        <v>0</v>
      </c>
      <c r="Y1294" s="100">
        <v>0</v>
      </c>
      <c r="Z1294" s="271">
        <f t="shared" ref="Z1294:AB1294" si="192">Y1294</f>
        <v>0</v>
      </c>
      <c r="AA1294" s="271">
        <f t="shared" si="192"/>
        <v>0</v>
      </c>
      <c r="AB1294" s="271">
        <f t="shared" si="192"/>
        <v>0</v>
      </c>
      <c r="AC1294" s="79"/>
      <c r="AD1294" s="79"/>
      <c r="AE1294" s="79"/>
      <c r="AF1294" s="100">
        <v>1</v>
      </c>
      <c r="AG1294" s="100">
        <v>1</v>
      </c>
      <c r="AH1294" s="76"/>
      <c r="AI1294" s="60"/>
      <c r="AJ1294" s="48"/>
      <c r="AK1294" s="48"/>
      <c r="AL1294" s="48"/>
    </row>
    <row r="1295" spans="1:38" outlineLevel="3" x14ac:dyDescent="0.25">
      <c r="A1295" s="48"/>
      <c r="B1295" s="57"/>
      <c r="C1295" s="50">
        <f t="shared" si="191"/>
        <v>4</v>
      </c>
      <c r="D1295" s="76"/>
      <c r="E1295" s="73"/>
      <c r="F1295" s="73" t="s">
        <v>2602</v>
      </c>
      <c r="G1295" s="76"/>
      <c r="H1295" s="427" t="s">
        <v>2778</v>
      </c>
      <c r="I1295" s="79"/>
      <c r="J1295" s="79"/>
      <c r="K1295" s="79"/>
      <c r="L1295" s="79"/>
      <c r="M1295" s="79"/>
      <c r="N1295" s="79"/>
      <c r="O1295" s="79"/>
      <c r="P1295" s="79"/>
      <c r="Q1295" s="79"/>
      <c r="R1295" s="79"/>
      <c r="S1295" s="79"/>
      <c r="T1295" s="79"/>
      <c r="U1295" s="100">
        <v>-7.3579999999999997E-5</v>
      </c>
      <c r="V1295" s="271">
        <f t="shared" si="187"/>
        <v>-7.3579999999999997E-5</v>
      </c>
      <c r="W1295" s="271">
        <f t="shared" si="187"/>
        <v>-7.3579999999999997E-5</v>
      </c>
      <c r="X1295" s="271">
        <f t="shared" si="188"/>
        <v>0</v>
      </c>
      <c r="Y1295" s="100">
        <v>0</v>
      </c>
      <c r="Z1295" s="271">
        <f t="shared" ref="Z1295" si="193">Y1295</f>
        <v>0</v>
      </c>
      <c r="AA1295" s="271">
        <f t="shared" ref="AA1295" si="194">Z1295</f>
        <v>0</v>
      </c>
      <c r="AB1295" s="271">
        <f t="shared" ref="AB1295" si="195">AA1295</f>
        <v>0</v>
      </c>
      <c r="AC1295" s="79"/>
      <c r="AD1295" s="79"/>
      <c r="AE1295" s="79"/>
      <c r="AF1295" s="79">
        <v>1</v>
      </c>
      <c r="AG1295" s="79">
        <v>1</v>
      </c>
      <c r="AH1295" s="76"/>
      <c r="AI1295" s="60"/>
      <c r="AJ1295" s="48"/>
      <c r="AK1295" s="48"/>
      <c r="AL1295" s="48"/>
    </row>
    <row r="1296" spans="1:38" outlineLevel="2" x14ac:dyDescent="0.25">
      <c r="A1296" s="48"/>
      <c r="B1296" s="57"/>
      <c r="C1296" s="50">
        <f t="shared" si="191"/>
        <v>4</v>
      </c>
      <c r="D1296" s="76"/>
      <c r="E1296" s="73"/>
      <c r="F1296" s="73" t="s">
        <v>2603</v>
      </c>
      <c r="G1296" s="76"/>
      <c r="H1296" s="427" t="s">
        <v>2682</v>
      </c>
      <c r="I1296" s="79"/>
      <c r="J1296" s="79"/>
      <c r="K1296" s="79"/>
      <c r="L1296" s="79"/>
      <c r="M1296" s="79"/>
      <c r="N1296" s="79"/>
      <c r="O1296" s="79"/>
      <c r="P1296" s="79"/>
      <c r="Q1296" s="79"/>
      <c r="R1296" s="79"/>
      <c r="S1296" s="79"/>
      <c r="T1296" s="79"/>
      <c r="U1296" s="100">
        <v>4.0000000000000001E-3</v>
      </c>
      <c r="V1296" s="271">
        <f t="shared" si="187"/>
        <v>4.0000000000000001E-3</v>
      </c>
      <c r="W1296" s="271">
        <f t="shared" si="187"/>
        <v>4.0000000000000001E-3</v>
      </c>
      <c r="X1296" s="271">
        <f t="shared" si="188"/>
        <v>4.0000000000000001E-3</v>
      </c>
      <c r="Y1296" s="100">
        <v>4.0000000000000001E-3</v>
      </c>
      <c r="Z1296" s="271">
        <f t="shared" ref="Z1296:AB1296" si="196">Y1296</f>
        <v>4.0000000000000001E-3</v>
      </c>
      <c r="AA1296" s="271">
        <f t="shared" si="196"/>
        <v>4.0000000000000001E-3</v>
      </c>
      <c r="AB1296" s="271">
        <f t="shared" si="196"/>
        <v>4.0000000000000001E-3</v>
      </c>
      <c r="AC1296" s="79"/>
      <c r="AD1296" s="79"/>
      <c r="AE1296" s="79"/>
      <c r="AF1296" s="100">
        <v>1</v>
      </c>
      <c r="AG1296" s="100">
        <v>1</v>
      </c>
      <c r="AH1296" s="76"/>
      <c r="AI1296" s="60"/>
      <c r="AJ1296" s="48"/>
      <c r="AK1296" s="48"/>
      <c r="AL1296" s="48"/>
    </row>
    <row r="1297" spans="1:38" outlineLevel="3" x14ac:dyDescent="0.25">
      <c r="A1297" s="48"/>
      <c r="B1297" s="57"/>
      <c r="C1297" s="50">
        <f t="shared" si="191"/>
        <v>4</v>
      </c>
      <c r="D1297" s="76"/>
      <c r="E1297" s="73"/>
      <c r="F1297" s="73" t="s">
        <v>2604</v>
      </c>
      <c r="G1297" s="76"/>
      <c r="H1297" s="426" t="s">
        <v>2779</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x14ac:dyDescent="0.25">
      <c r="A1298" s="48"/>
      <c r="B1298" s="57"/>
      <c r="C1298" s="50">
        <f t="shared" si="191"/>
        <v>4</v>
      </c>
      <c r="D1298" s="76"/>
      <c r="E1298" s="73"/>
      <c r="F1298" s="73" t="s">
        <v>2605</v>
      </c>
      <c r="G1298" s="76"/>
      <c r="H1298" s="427" t="s">
        <v>2683</v>
      </c>
      <c r="I1298" s="79"/>
      <c r="J1298" s="79"/>
      <c r="K1298" s="79"/>
      <c r="L1298" s="79"/>
      <c r="M1298" s="79"/>
      <c r="N1298" s="79"/>
      <c r="O1298" s="79"/>
      <c r="P1298" s="79"/>
      <c r="Q1298" s="79"/>
      <c r="R1298" s="79"/>
      <c r="S1298" s="79"/>
      <c r="T1298" s="79"/>
      <c r="U1298" s="100">
        <v>2.75E-2</v>
      </c>
      <c r="V1298" s="271">
        <f t="shared" ref="V1298:W1298" si="197">U1298</f>
        <v>2.75E-2</v>
      </c>
      <c r="W1298" s="271">
        <f t="shared" si="197"/>
        <v>2.75E-2</v>
      </c>
      <c r="X1298" s="271">
        <f t="shared" ref="X1298" si="198">Y1298</f>
        <v>2.5499999999999998E-2</v>
      </c>
      <c r="Y1298" s="100">
        <v>2.5499999999999998E-2</v>
      </c>
      <c r="Z1298" s="271">
        <f t="shared" ref="Z1298:AB1298" si="199">Y1298</f>
        <v>2.5499999999999998E-2</v>
      </c>
      <c r="AA1298" s="271">
        <f t="shared" si="199"/>
        <v>2.5499999999999998E-2</v>
      </c>
      <c r="AB1298" s="271">
        <f t="shared" si="199"/>
        <v>2.5499999999999998E-2</v>
      </c>
      <c r="AC1298" s="79"/>
      <c r="AD1298" s="79"/>
      <c r="AE1298" s="79"/>
      <c r="AF1298" s="100">
        <v>1</v>
      </c>
      <c r="AG1298" s="100">
        <v>1</v>
      </c>
      <c r="AH1298" s="76"/>
      <c r="AI1298" s="60"/>
      <c r="AJ1298" s="48"/>
      <c r="AK1298" s="48"/>
      <c r="AL1298" s="48"/>
    </row>
    <row r="1299" spans="1:38" outlineLevel="3" x14ac:dyDescent="0.25">
      <c r="A1299" s="48"/>
      <c r="B1299" s="57"/>
      <c r="C1299" s="50">
        <f t="shared" si="191"/>
        <v>4</v>
      </c>
      <c r="D1299" s="76"/>
      <c r="E1299" s="73"/>
      <c r="F1299" s="73" t="s">
        <v>2606</v>
      </c>
      <c r="G1299" s="76"/>
      <c r="H1299" s="426" t="s">
        <v>2780</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00">INT($C$29)+2</f>
        <v>3</v>
      </c>
      <c r="D1300" s="76"/>
      <c r="E1300" s="73"/>
      <c r="F1300" s="73" t="s">
        <v>2607</v>
      </c>
      <c r="G1300" s="76"/>
      <c r="H1300" s="79" t="s">
        <v>2684</v>
      </c>
      <c r="I1300" s="79"/>
      <c r="J1300" s="79"/>
      <c r="K1300" s="79"/>
      <c r="L1300" s="79"/>
      <c r="M1300" s="79"/>
      <c r="N1300" s="79"/>
      <c r="O1300" s="79"/>
      <c r="P1300" s="79"/>
      <c r="Q1300" s="79"/>
      <c r="R1300" s="79"/>
      <c r="S1300" s="79"/>
      <c r="T1300" s="79"/>
      <c r="U1300" s="100">
        <v>17.9176</v>
      </c>
      <c r="V1300" s="271">
        <f t="shared" ref="V1300:W1303" si="201">U1300</f>
        <v>17.9176</v>
      </c>
      <c r="W1300" s="271">
        <f t="shared" si="201"/>
        <v>17.9176</v>
      </c>
      <c r="X1300" s="271">
        <f t="shared" ref="X1300:X1303" si="202">Y1300</f>
        <v>12.631</v>
      </c>
      <c r="Y1300" s="100">
        <v>12.631</v>
      </c>
      <c r="Z1300" s="271">
        <f t="shared" ref="Z1300:AB1300" si="203">Y1300</f>
        <v>12.631</v>
      </c>
      <c r="AA1300" s="271">
        <f t="shared" si="203"/>
        <v>12.631</v>
      </c>
      <c r="AB1300" s="271">
        <f t="shared" si="203"/>
        <v>12.631</v>
      </c>
      <c r="AC1300" s="79"/>
      <c r="AD1300" s="79"/>
      <c r="AE1300" s="79"/>
      <c r="AF1300" s="100">
        <v>1</v>
      </c>
      <c r="AG1300" s="100">
        <v>1</v>
      </c>
      <c r="AH1300" s="76"/>
      <c r="AI1300" s="60"/>
      <c r="AJ1300" s="48"/>
      <c r="AK1300" s="48"/>
      <c r="AL1300" s="48"/>
    </row>
    <row r="1301" spans="1:38" outlineLevel="2" x14ac:dyDescent="0.25">
      <c r="A1301" s="48"/>
      <c r="B1301" s="57"/>
      <c r="C1301" s="50">
        <f t="shared" si="186"/>
        <v>3</v>
      </c>
      <c r="D1301" s="76"/>
      <c r="E1301" s="73"/>
      <c r="F1301" s="73" t="s">
        <v>2656</v>
      </c>
      <c r="G1301" s="76"/>
      <c r="H1301" s="79" t="s">
        <v>2730</v>
      </c>
      <c r="I1301" s="79"/>
      <c r="J1301" s="79"/>
      <c r="K1301" s="79"/>
      <c r="L1301" s="79"/>
      <c r="M1301" s="79"/>
      <c r="N1301" s="79"/>
      <c r="O1301" s="79"/>
      <c r="P1301" s="79"/>
      <c r="Q1301" s="79"/>
      <c r="R1301" s="79"/>
      <c r="S1301" s="79"/>
      <c r="T1301" s="79"/>
      <c r="U1301" s="100">
        <v>8.5999999999999993E-2</v>
      </c>
      <c r="V1301" s="100">
        <v>9.2499999999999999E-2</v>
      </c>
      <c r="W1301" s="271">
        <f t="shared" si="201"/>
        <v>9.2499999999999999E-2</v>
      </c>
      <c r="X1301" s="271">
        <f t="shared" si="202"/>
        <v>0.08</v>
      </c>
      <c r="Y1301" s="100">
        <v>0.08</v>
      </c>
      <c r="Z1301" s="271">
        <f t="shared" ref="Z1301:AB1301" si="204">Y1301</f>
        <v>0.08</v>
      </c>
      <c r="AA1301" s="271">
        <f t="shared" si="204"/>
        <v>0.08</v>
      </c>
      <c r="AB1301" s="271">
        <f t="shared" si="204"/>
        <v>0.08</v>
      </c>
      <c r="AC1301" s="79"/>
      <c r="AD1301" s="100" t="s">
        <v>2781</v>
      </c>
      <c r="AE1301" s="79"/>
      <c r="AF1301" s="100">
        <v>1</v>
      </c>
      <c r="AG1301" s="100">
        <v>1</v>
      </c>
      <c r="AH1301" s="76"/>
      <c r="AI1301" s="60"/>
      <c r="AJ1301" s="48"/>
      <c r="AK1301" s="48"/>
      <c r="AL1301" s="48"/>
    </row>
    <row r="1302" spans="1:38" outlineLevel="3" x14ac:dyDescent="0.25">
      <c r="A1302" s="48"/>
      <c r="B1302" s="57"/>
      <c r="C1302" s="50">
        <f t="shared" si="186"/>
        <v>3</v>
      </c>
      <c r="D1302" s="76"/>
      <c r="E1302" s="73"/>
      <c r="F1302" s="73" t="s">
        <v>2657</v>
      </c>
      <c r="G1302" s="76"/>
      <c r="H1302" s="79" t="s">
        <v>2685</v>
      </c>
      <c r="I1302" s="79"/>
      <c r="J1302" s="79"/>
      <c r="K1302" s="79"/>
      <c r="L1302" s="79"/>
      <c r="M1302" s="79"/>
      <c r="N1302" s="79"/>
      <c r="O1302" s="79"/>
      <c r="P1302" s="79"/>
      <c r="Q1302" s="79"/>
      <c r="R1302" s="79"/>
      <c r="S1302" s="79"/>
      <c r="T1302" s="79"/>
      <c r="U1302" s="100">
        <v>0</v>
      </c>
      <c r="V1302" s="100">
        <v>0</v>
      </c>
      <c r="W1302" s="271">
        <f t="shared" si="201"/>
        <v>0</v>
      </c>
      <c r="X1302" s="271">
        <f t="shared" si="202"/>
        <v>0</v>
      </c>
      <c r="Y1302" s="100">
        <v>0</v>
      </c>
      <c r="Z1302" s="271">
        <f t="shared" ref="Z1302:AB1302" si="205">Y1302</f>
        <v>0</v>
      </c>
      <c r="AA1302" s="271">
        <f t="shared" si="205"/>
        <v>0</v>
      </c>
      <c r="AB1302" s="271">
        <f t="shared" si="205"/>
        <v>0</v>
      </c>
      <c r="AC1302" s="79"/>
      <c r="AD1302" s="79"/>
      <c r="AE1302" s="79"/>
      <c r="AF1302" s="100">
        <v>1</v>
      </c>
      <c r="AG1302" s="100">
        <v>1</v>
      </c>
      <c r="AH1302" s="76"/>
      <c r="AI1302" s="60"/>
      <c r="AJ1302" s="48"/>
      <c r="AK1302" s="48"/>
      <c r="AL1302" s="48"/>
    </row>
    <row r="1303" spans="1:38" outlineLevel="3" collapsed="1" x14ac:dyDescent="0.25">
      <c r="A1303" s="48"/>
      <c r="B1303" s="57"/>
      <c r="C1303" s="50">
        <f t="shared" ref="C1303:C1308" si="206">INT($C$29)+3</f>
        <v>4</v>
      </c>
      <c r="D1303" s="76"/>
      <c r="E1303" s="73"/>
      <c r="F1303" s="73" t="s">
        <v>2658</v>
      </c>
      <c r="G1303" s="76"/>
      <c r="H1303" s="427" t="s">
        <v>2686</v>
      </c>
      <c r="I1303" s="79"/>
      <c r="J1303" s="79"/>
      <c r="K1303" s="79"/>
      <c r="L1303" s="79"/>
      <c r="M1303" s="79"/>
      <c r="N1303" s="79"/>
      <c r="O1303" s="79"/>
      <c r="P1303" s="79"/>
      <c r="Q1303" s="79"/>
      <c r="R1303" s="79"/>
      <c r="S1303" s="79"/>
      <c r="T1303" s="79"/>
      <c r="U1303" s="100">
        <v>0</v>
      </c>
      <c r="V1303" s="100">
        <v>0</v>
      </c>
      <c r="W1303" s="271">
        <f t="shared" si="201"/>
        <v>0</v>
      </c>
      <c r="X1303" s="271">
        <f t="shared" si="202"/>
        <v>0</v>
      </c>
      <c r="Y1303" s="100">
        <v>0</v>
      </c>
      <c r="Z1303" s="271">
        <f t="shared" ref="Z1303:AB1303" si="207">Y1303</f>
        <v>0</v>
      </c>
      <c r="AA1303" s="271">
        <f t="shared" si="207"/>
        <v>0</v>
      </c>
      <c r="AB1303" s="271">
        <f t="shared" si="207"/>
        <v>0</v>
      </c>
      <c r="AC1303" s="79"/>
      <c r="AD1303" s="79"/>
      <c r="AE1303" s="79"/>
      <c r="AF1303" s="100">
        <v>1</v>
      </c>
      <c r="AG1303" s="100">
        <v>1</v>
      </c>
      <c r="AH1303" s="76"/>
      <c r="AI1303" s="60"/>
      <c r="AJ1303" s="48"/>
      <c r="AK1303" s="48"/>
      <c r="AL1303" s="48"/>
    </row>
    <row r="1304" spans="1:38" outlineLevel="3" x14ac:dyDescent="0.25">
      <c r="A1304" s="48"/>
      <c r="B1304" s="57"/>
      <c r="C1304" s="50">
        <f t="shared" si="206"/>
        <v>4</v>
      </c>
      <c r="D1304" s="76"/>
      <c r="E1304" s="73"/>
      <c r="F1304" s="73" t="s">
        <v>2659</v>
      </c>
      <c r="G1304" s="76"/>
      <c r="H1304" s="426" t="s">
        <v>2687</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3" collapsed="1" x14ac:dyDescent="0.25">
      <c r="A1305" s="48"/>
      <c r="B1305" s="57"/>
      <c r="C1305" s="50">
        <f t="shared" si="206"/>
        <v>4</v>
      </c>
      <c r="D1305" s="76"/>
      <c r="E1305" s="73"/>
      <c r="F1305" s="73" t="s">
        <v>2660</v>
      </c>
      <c r="G1305" s="76"/>
      <c r="H1305" s="427" t="s">
        <v>2688</v>
      </c>
      <c r="I1305" s="79"/>
      <c r="J1305" s="79"/>
      <c r="K1305" s="79"/>
      <c r="L1305" s="79"/>
      <c r="M1305" s="79"/>
      <c r="N1305" s="79"/>
      <c r="O1305" s="79"/>
      <c r="P1305" s="79"/>
      <c r="Q1305" s="79"/>
      <c r="R1305" s="79"/>
      <c r="S1305" s="79"/>
      <c r="T1305" s="79"/>
      <c r="U1305" s="100">
        <v>0</v>
      </c>
      <c r="V1305" s="100">
        <v>0</v>
      </c>
      <c r="W1305" s="271">
        <f t="shared" ref="W1305" si="208">V1305</f>
        <v>0</v>
      </c>
      <c r="X1305" s="271">
        <f t="shared" ref="X1305" si="209">Y1305</f>
        <v>0</v>
      </c>
      <c r="Y1305" s="100">
        <v>0</v>
      </c>
      <c r="Z1305" s="271">
        <f t="shared" ref="Z1305:AB1305" si="210">Y1305</f>
        <v>0</v>
      </c>
      <c r="AA1305" s="271">
        <f t="shared" si="210"/>
        <v>0</v>
      </c>
      <c r="AB1305" s="271">
        <f t="shared" si="210"/>
        <v>0</v>
      </c>
      <c r="AC1305" s="79"/>
      <c r="AD1305" s="79"/>
      <c r="AE1305" s="79"/>
      <c r="AF1305" s="100">
        <v>1</v>
      </c>
      <c r="AG1305" s="100">
        <v>1</v>
      </c>
      <c r="AH1305" s="76"/>
      <c r="AI1305" s="60"/>
      <c r="AJ1305" s="48"/>
      <c r="AK1305" s="48"/>
      <c r="AL1305" s="48"/>
    </row>
    <row r="1306" spans="1:38" outlineLevel="3" x14ac:dyDescent="0.25">
      <c r="A1306" s="48"/>
      <c r="B1306" s="57"/>
      <c r="C1306" s="50">
        <f t="shared" si="206"/>
        <v>4</v>
      </c>
      <c r="D1306" s="76"/>
      <c r="E1306" s="73"/>
      <c r="F1306" s="73" t="s">
        <v>2661</v>
      </c>
      <c r="G1306" s="76"/>
      <c r="H1306" s="426" t="s">
        <v>2689</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x14ac:dyDescent="0.25">
      <c r="A1307" s="48"/>
      <c r="B1307" s="57"/>
      <c r="C1307" s="50">
        <f t="shared" si="206"/>
        <v>4</v>
      </c>
      <c r="D1307" s="76"/>
      <c r="E1307" s="73"/>
      <c r="F1307" s="73" t="s">
        <v>2662</v>
      </c>
      <c r="G1307" s="76"/>
      <c r="H1307" s="427" t="s">
        <v>2690</v>
      </c>
      <c r="I1307" s="79"/>
      <c r="J1307" s="79"/>
      <c r="K1307" s="79"/>
      <c r="L1307" s="79"/>
      <c r="M1307" s="79"/>
      <c r="N1307" s="79"/>
      <c r="O1307" s="79"/>
      <c r="P1307" s="79"/>
      <c r="Q1307" s="79"/>
      <c r="R1307" s="79"/>
      <c r="S1307" s="79"/>
      <c r="T1307" s="79"/>
      <c r="U1307" s="100">
        <v>4.1000000000000002E-2</v>
      </c>
      <c r="V1307" s="100">
        <v>4.3999999999999997E-2</v>
      </c>
      <c r="W1307" s="271">
        <f t="shared" ref="W1307" si="211">V1307</f>
        <v>4.3999999999999997E-2</v>
      </c>
      <c r="X1307" s="271">
        <f t="shared" ref="X1307" si="212">Y1307</f>
        <v>4.7500000000000001E-2</v>
      </c>
      <c r="Y1307" s="100">
        <v>4.7500000000000001E-2</v>
      </c>
      <c r="Z1307" s="271">
        <f t="shared" ref="Z1307:AB1307" si="213">Y1307</f>
        <v>4.7500000000000001E-2</v>
      </c>
      <c r="AA1307" s="271">
        <f t="shared" si="213"/>
        <v>4.7500000000000001E-2</v>
      </c>
      <c r="AB1307" s="271">
        <f t="shared" si="213"/>
        <v>4.7500000000000001E-2</v>
      </c>
      <c r="AC1307" s="79"/>
      <c r="AD1307" s="79"/>
      <c r="AE1307" s="79"/>
      <c r="AF1307" s="100">
        <v>1</v>
      </c>
      <c r="AG1307" s="100">
        <v>1</v>
      </c>
      <c r="AH1307" s="76"/>
      <c r="AI1307" s="60"/>
      <c r="AJ1307" s="48"/>
      <c r="AK1307" s="48"/>
      <c r="AL1307" s="48"/>
    </row>
    <row r="1308" spans="1:38" outlineLevel="3" x14ac:dyDescent="0.25">
      <c r="A1308" s="48"/>
      <c r="B1308" s="57"/>
      <c r="C1308" s="50">
        <f t="shared" si="206"/>
        <v>4</v>
      </c>
      <c r="D1308" s="76"/>
      <c r="E1308" s="73"/>
      <c r="F1308" s="73" t="s">
        <v>2663</v>
      </c>
      <c r="G1308" s="76"/>
      <c r="H1308" s="426" t="s">
        <v>2691</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14">INT($C$29)+2</f>
        <v>3</v>
      </c>
      <c r="D1309" s="76"/>
      <c r="E1309" s="73"/>
      <c r="F1309" s="73" t="s">
        <v>2664</v>
      </c>
      <c r="G1309" s="76"/>
      <c r="H1309" s="79" t="s">
        <v>2692</v>
      </c>
      <c r="I1309" s="79"/>
      <c r="J1309" s="79"/>
      <c r="K1309" s="79"/>
      <c r="L1309" s="79"/>
      <c r="M1309" s="79"/>
      <c r="N1309" s="79"/>
      <c r="O1309" s="79"/>
      <c r="P1309" s="79"/>
      <c r="Q1309" s="79"/>
      <c r="R1309" s="79"/>
      <c r="S1309" s="79"/>
      <c r="T1309" s="79"/>
      <c r="U1309" s="100">
        <v>1.56</v>
      </c>
      <c r="V1309" s="100">
        <v>0.92700000000000005</v>
      </c>
      <c r="W1309" s="271">
        <f t="shared" ref="W1309" si="215">V1309</f>
        <v>0.92700000000000005</v>
      </c>
      <c r="X1309" s="271">
        <f t="shared" ref="X1309" si="216">Y1309</f>
        <v>1.052</v>
      </c>
      <c r="Y1309" s="100">
        <v>1.052</v>
      </c>
      <c r="Z1309" s="271">
        <f t="shared" ref="Z1309:AB1309" si="217">Y1309</f>
        <v>1.052</v>
      </c>
      <c r="AA1309" s="271">
        <f t="shared" si="217"/>
        <v>1.052</v>
      </c>
      <c r="AB1309" s="271">
        <f t="shared" si="217"/>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489" t="s">
        <v>2552</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486" t="s">
        <v>2564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2240</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2419</v>
      </c>
      <c r="L35" s="75"/>
      <c r="M35" s="75"/>
      <c r="N35" s="75"/>
      <c r="O35" s="75"/>
      <c r="P35" s="75"/>
      <c r="Q35" s="75"/>
      <c r="R35" s="75" t="s">
        <v>2241</v>
      </c>
      <c r="S35" s="255" t="s">
        <v>2554</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2242</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2243</v>
      </c>
      <c r="I41" s="79" t="s">
        <v>2244</v>
      </c>
      <c r="J41" s="79"/>
      <c r="K41" s="100">
        <f>30/1000</f>
        <v>0.03</v>
      </c>
      <c r="L41" s="79"/>
      <c r="M41" s="79"/>
      <c r="N41" s="79"/>
      <c r="O41" s="79"/>
      <c r="P41" s="79"/>
      <c r="Q41" s="79"/>
      <c r="R41" s="100" t="s">
        <v>2537</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2538</v>
      </c>
      <c r="I42" s="79" t="s">
        <v>2539</v>
      </c>
      <c r="J42" s="79"/>
      <c r="K42" s="335">
        <v>200</v>
      </c>
      <c r="L42" s="79"/>
      <c r="M42" s="79"/>
      <c r="N42" s="79"/>
      <c r="O42" s="79"/>
      <c r="P42" s="79"/>
      <c r="Q42" s="79"/>
      <c r="R42" s="100" t="s">
        <v>2563</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2245</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1867</v>
      </c>
      <c r="G47" s="76"/>
      <c r="H47" s="330" t="s">
        <v>2246</v>
      </c>
      <c r="I47" s="113">
        <v>2</v>
      </c>
      <c r="J47" s="331" t="s">
        <v>1139</v>
      </c>
      <c r="K47" s="113">
        <v>3</v>
      </c>
      <c r="L47" s="113">
        <v>10</v>
      </c>
      <c r="M47" s="168"/>
      <c r="N47" s="168"/>
      <c r="O47" s="168"/>
      <c r="P47" s="168"/>
      <c r="Q47" s="168"/>
      <c r="R47" s="166" t="s">
        <v>2247</v>
      </c>
      <c r="S47" s="168"/>
      <c r="T47" s="168"/>
      <c r="U47" s="168"/>
      <c r="V47" s="168"/>
      <c r="W47" s="168"/>
      <c r="X47" s="168"/>
      <c r="Y47" s="168"/>
      <c r="Z47" s="76"/>
      <c r="AA47" s="60"/>
      <c r="AB47" s="48"/>
      <c r="AC47" s="48"/>
      <c r="AD47" s="48"/>
    </row>
    <row r="48" spans="1:30" outlineLevel="2" x14ac:dyDescent="0.25">
      <c r="A48" s="48"/>
      <c r="B48" s="57"/>
      <c r="C48" s="90">
        <f>INT($C$29)+2</f>
        <v>3</v>
      </c>
      <c r="D48" s="76"/>
      <c r="E48" s="73" t="s">
        <v>2248</v>
      </c>
      <c r="F48" s="73" t="s">
        <v>2249</v>
      </c>
      <c r="G48" s="76"/>
      <c r="H48" s="332" t="s">
        <v>2540</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2250</v>
      </c>
      <c r="G49" s="76"/>
      <c r="H49" s="334" t="s">
        <v>2415</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2251</v>
      </c>
      <c r="G50" s="76"/>
      <c r="H50" s="334" t="s">
        <v>2252</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2253</v>
      </c>
      <c r="G51" s="76"/>
      <c r="H51" s="334" t="s">
        <v>2416</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2254</v>
      </c>
      <c r="G52" s="76"/>
      <c r="H52" s="334" t="s">
        <v>2255</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2256</v>
      </c>
      <c r="G53" s="76"/>
      <c r="H53" s="334" t="s">
        <v>2417</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2254</v>
      </c>
      <c r="G54" s="76"/>
      <c r="H54" s="334" t="s">
        <v>2460</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2256</v>
      </c>
      <c r="G55" s="76"/>
      <c r="H55" s="334" t="s">
        <v>2418</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2254</v>
      </c>
      <c r="G56" s="76"/>
      <c r="H56" s="334" t="s">
        <v>2460</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2256</v>
      </c>
      <c r="G57" s="76"/>
      <c r="H57" s="234" t="s">
        <v>2418</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2257</v>
      </c>
      <c r="G58" s="76"/>
      <c r="H58" s="332" t="s">
        <v>2541</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2258</v>
      </c>
      <c r="G59" s="76"/>
      <c r="H59" s="334" t="s">
        <v>2415</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2259</v>
      </c>
      <c r="G60" s="76"/>
      <c r="H60" s="334" t="s">
        <v>2252</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2260</v>
      </c>
      <c r="G61" s="76"/>
      <c r="H61" s="334" t="s">
        <v>2416</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2261</v>
      </c>
      <c r="G62" s="76"/>
      <c r="H62" s="334" t="s">
        <v>2255</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2262</v>
      </c>
      <c r="G63" s="76"/>
      <c r="H63" s="334" t="s">
        <v>2417</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2254</v>
      </c>
      <c r="G64" s="76"/>
      <c r="H64" s="334" t="s">
        <v>2460</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2256</v>
      </c>
      <c r="G65" s="76"/>
      <c r="H65" s="334" t="s">
        <v>2418</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2254</v>
      </c>
      <c r="G66" s="76"/>
      <c r="H66" s="334" t="s">
        <v>2460</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2256</v>
      </c>
      <c r="G67" s="76"/>
      <c r="H67" s="234" t="s">
        <v>2418</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2263</v>
      </c>
      <c r="G68" s="76"/>
      <c r="H68" s="332" t="s">
        <v>2542</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2264</v>
      </c>
      <c r="G69" s="76"/>
      <c r="H69" s="334" t="s">
        <v>2415</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2265</v>
      </c>
      <c r="G70" s="76"/>
      <c r="H70" s="334" t="s">
        <v>2252</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2266</v>
      </c>
      <c r="G71" s="76"/>
      <c r="H71" s="334" t="s">
        <v>2416</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2267</v>
      </c>
      <c r="G72" s="76"/>
      <c r="H72" s="334" t="s">
        <v>2255</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2268</v>
      </c>
      <c r="G73" s="76"/>
      <c r="H73" s="334" t="s">
        <v>2417</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2267</v>
      </c>
      <c r="G74" s="76"/>
      <c r="H74" s="334" t="s">
        <v>2460</v>
      </c>
      <c r="I74" s="334"/>
      <c r="J74" s="334"/>
      <c r="K74" s="335">
        <v>-200</v>
      </c>
      <c r="L74" s="335"/>
      <c r="M74" s="335"/>
      <c r="N74" s="335"/>
      <c r="O74" s="334"/>
      <c r="P74" s="334"/>
      <c r="Q74" s="334"/>
      <c r="R74" s="100" t="s">
        <v>2461</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2268</v>
      </c>
      <c r="G75" s="76"/>
      <c r="H75" s="334" t="s">
        <v>2418</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2267</v>
      </c>
      <c r="G76" s="76"/>
      <c r="H76" s="334" t="s">
        <v>2463</v>
      </c>
      <c r="I76" s="334"/>
      <c r="J76" s="334"/>
      <c r="K76" s="335">
        <v>-100</v>
      </c>
      <c r="L76" s="335"/>
      <c r="M76" s="335"/>
      <c r="N76" s="335"/>
      <c r="O76" s="334"/>
      <c r="P76" s="334"/>
      <c r="Q76" s="334"/>
      <c r="R76" s="100" t="s">
        <v>2462</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2268</v>
      </c>
      <c r="G77" s="76"/>
      <c r="H77" s="234" t="s">
        <v>2418</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1867</v>
      </c>
      <c r="G78" s="76"/>
      <c r="H78" s="285" t="s">
        <v>2269</v>
      </c>
      <c r="I78" s="140"/>
      <c r="J78" s="140" t="s">
        <v>1139</v>
      </c>
      <c r="K78" s="82">
        <v>6</v>
      </c>
      <c r="L78" s="82">
        <v>10</v>
      </c>
      <c r="M78" s="79"/>
      <c r="N78" s="79"/>
      <c r="O78" s="79"/>
      <c r="P78" s="79"/>
      <c r="Q78" s="79"/>
      <c r="R78" s="100" t="s">
        <v>2247</v>
      </c>
      <c r="S78" s="79" t="s">
        <v>2549</v>
      </c>
      <c r="T78" s="79"/>
      <c r="U78" s="79" t="s">
        <v>2550</v>
      </c>
      <c r="V78" s="79" t="s">
        <v>2551</v>
      </c>
      <c r="W78" s="79"/>
      <c r="X78" s="79"/>
      <c r="Y78" s="79"/>
      <c r="Z78" s="76"/>
      <c r="AA78" s="60"/>
      <c r="AB78" s="48"/>
      <c r="AC78" s="48"/>
      <c r="AD78" s="48"/>
    </row>
    <row r="79" spans="1:30" outlineLevel="3" x14ac:dyDescent="0.25">
      <c r="A79" s="48"/>
      <c r="B79" s="57"/>
      <c r="C79" s="90">
        <f t="shared" si="0"/>
        <v>4</v>
      </c>
      <c r="D79" s="76"/>
      <c r="E79" s="73" t="s">
        <v>2270</v>
      </c>
      <c r="F79" s="73" t="s">
        <v>2271</v>
      </c>
      <c r="G79" s="76"/>
      <c r="H79" s="332" t="s">
        <v>2543</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2272</v>
      </c>
      <c r="G80" s="76"/>
      <c r="H80" s="334" t="s">
        <v>2415</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2273</v>
      </c>
      <c r="G81" s="76"/>
      <c r="H81" s="334" t="s">
        <v>2252</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2274</v>
      </c>
      <c r="G82" s="76"/>
      <c r="H82" s="334" t="s">
        <v>2416</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2553</v>
      </c>
      <c r="Y82" s="334" t="s">
        <v>2555</v>
      </c>
      <c r="Z82" s="76"/>
      <c r="AA82" s="60"/>
      <c r="AB82" s="48"/>
      <c r="AC82" s="48"/>
      <c r="AD82" s="48"/>
    </row>
    <row r="83" spans="1:30" outlineLevel="3" x14ac:dyDescent="0.25">
      <c r="A83" s="48"/>
      <c r="B83" s="57"/>
      <c r="C83" s="90">
        <f t="shared" si="0"/>
        <v>4</v>
      </c>
      <c r="D83" s="76"/>
      <c r="E83" s="73"/>
      <c r="F83" s="73" t="s">
        <v>2275</v>
      </c>
      <c r="G83" s="76"/>
      <c r="H83" s="334" t="s">
        <v>2255</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2276</v>
      </c>
      <c r="G84" s="76"/>
      <c r="H84" s="334" t="s">
        <v>2417</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2267</v>
      </c>
      <c r="G85" s="76"/>
      <c r="H85" s="334" t="s">
        <v>2460</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2276</v>
      </c>
      <c r="G86" s="76"/>
      <c r="H86" s="334" t="s">
        <v>2417</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2267</v>
      </c>
      <c r="G87" s="76"/>
      <c r="H87" s="334" t="s">
        <v>2463</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2268</v>
      </c>
      <c r="G88" s="76"/>
      <c r="H88" s="234" t="s">
        <v>2418</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2277</v>
      </c>
      <c r="G89" s="76"/>
      <c r="H89" s="332" t="s">
        <v>2544</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2278</v>
      </c>
      <c r="G90" s="76"/>
      <c r="H90" s="334" t="s">
        <v>2415</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2279</v>
      </c>
      <c r="G91" s="76"/>
      <c r="H91" s="334" t="s">
        <v>2252</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2280</v>
      </c>
      <c r="G92" s="76"/>
      <c r="H92" s="334" t="s">
        <v>2416</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2281</v>
      </c>
      <c r="G93" s="76"/>
      <c r="H93" s="334" t="s">
        <v>2255</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2282</v>
      </c>
      <c r="G94" s="76"/>
      <c r="H94" s="334" t="s">
        <v>2417</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2267</v>
      </c>
      <c r="G95" s="76"/>
      <c r="H95" s="334" t="s">
        <v>2460</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2276</v>
      </c>
      <c r="G96" s="76"/>
      <c r="H96" s="334" t="s">
        <v>2417</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2267</v>
      </c>
      <c r="G97" s="76"/>
      <c r="H97" s="334" t="s">
        <v>2463</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2268</v>
      </c>
      <c r="G98" s="76"/>
      <c r="H98" s="234" t="s">
        <v>2418</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2283</v>
      </c>
      <c r="G99" s="76"/>
      <c r="H99" s="332" t="s">
        <v>2545</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2284</v>
      </c>
      <c r="G100" s="76"/>
      <c r="H100" s="334" t="s">
        <v>2415</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2285</v>
      </c>
      <c r="G101" s="76"/>
      <c r="H101" s="334" t="s">
        <v>2252</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2286</v>
      </c>
      <c r="G102" s="76"/>
      <c r="H102" s="334" t="s">
        <v>2416</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2287</v>
      </c>
      <c r="G103" s="76"/>
      <c r="H103" s="334" t="s">
        <v>2255</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2288</v>
      </c>
      <c r="G104" s="76"/>
      <c r="H104" s="334" t="s">
        <v>2417</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2267</v>
      </c>
      <c r="G105" s="76"/>
      <c r="H105" s="334" t="s">
        <v>2460</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2276</v>
      </c>
      <c r="G106" s="76"/>
      <c r="H106" s="334" t="s">
        <v>2417</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2267</v>
      </c>
      <c r="G107" s="76"/>
      <c r="H107" s="334" t="s">
        <v>2463</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2268</v>
      </c>
      <c r="G108" s="76"/>
      <c r="H108" s="234" t="s">
        <v>2418</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2289</v>
      </c>
      <c r="G109" s="76"/>
      <c r="H109" s="332" t="s">
        <v>2546</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2290</v>
      </c>
      <c r="G110" s="76"/>
      <c r="H110" s="334" t="s">
        <v>2415</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2291</v>
      </c>
      <c r="G111" s="76"/>
      <c r="H111" s="334" t="s">
        <v>2252</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2292</v>
      </c>
      <c r="G112" s="76"/>
      <c r="H112" s="334" t="s">
        <v>2416</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2293</v>
      </c>
      <c r="G113" s="76"/>
      <c r="H113" s="334" t="s">
        <v>2255</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2294</v>
      </c>
      <c r="G114" s="76"/>
      <c r="H114" s="334" t="s">
        <v>2417</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2267</v>
      </c>
      <c r="G115" s="76"/>
      <c r="H115" s="334" t="s">
        <v>2460</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2276</v>
      </c>
      <c r="G116" s="76"/>
      <c r="H116" s="334" t="s">
        <v>2417</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2267</v>
      </c>
      <c r="G117" s="76"/>
      <c r="H117" s="334" t="s">
        <v>2463</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2268</v>
      </c>
      <c r="G118" s="76"/>
      <c r="H118" s="234" t="s">
        <v>2418</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2295</v>
      </c>
      <c r="G119" s="76"/>
      <c r="H119" s="332" t="s">
        <v>2547</v>
      </c>
      <c r="I119" s="332" t="s">
        <v>2296</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2297</v>
      </c>
      <c r="G120" s="76"/>
      <c r="H120" s="334" t="s">
        <v>2415</v>
      </c>
      <c r="I120" s="334" t="s">
        <v>2296</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2298</v>
      </c>
      <c r="G121" s="76"/>
      <c r="H121" s="334" t="s">
        <v>2252</v>
      </c>
      <c r="I121" s="334" t="s">
        <v>2296</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2299</v>
      </c>
      <c r="G122" s="76"/>
      <c r="H122" s="334" t="s">
        <v>2416</v>
      </c>
      <c r="I122" s="334" t="s">
        <v>2296</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2300</v>
      </c>
      <c r="G123" s="76"/>
      <c r="H123" s="334" t="s">
        <v>2255</v>
      </c>
      <c r="I123" s="334" t="s">
        <v>2296</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2301</v>
      </c>
      <c r="G124" s="76"/>
      <c r="H124" s="334" t="s">
        <v>2417</v>
      </c>
      <c r="I124" s="334" t="s">
        <v>2296</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2267</v>
      </c>
      <c r="G125" s="76"/>
      <c r="H125" s="334" t="s">
        <v>2460</v>
      </c>
      <c r="I125" s="334" t="s">
        <v>2296</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2276</v>
      </c>
      <c r="G126" s="76"/>
      <c r="H126" s="334" t="s">
        <v>2417</v>
      </c>
      <c r="I126" s="334" t="s">
        <v>2296</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2267</v>
      </c>
      <c r="G127" s="76"/>
      <c r="H127" s="334" t="s">
        <v>2463</v>
      </c>
      <c r="I127" s="334" t="s">
        <v>2296</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2268</v>
      </c>
      <c r="G128" s="76"/>
      <c r="H128" s="234" t="s">
        <v>2418</v>
      </c>
      <c r="I128" s="234" t="s">
        <v>2296</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2302</v>
      </c>
      <c r="G129" s="76"/>
      <c r="H129" s="332" t="s">
        <v>2548</v>
      </c>
      <c r="I129" s="332" t="s">
        <v>2303</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2304</v>
      </c>
      <c r="G130" s="76"/>
      <c r="H130" s="334" t="s">
        <v>2415</v>
      </c>
      <c r="I130" s="334" t="s">
        <v>2303</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2305</v>
      </c>
      <c r="G131" s="76"/>
      <c r="H131" s="334" t="s">
        <v>2252</v>
      </c>
      <c r="I131" s="334" t="s">
        <v>2303</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2306</v>
      </c>
      <c r="G132" s="76"/>
      <c r="H132" s="334" t="s">
        <v>2416</v>
      </c>
      <c r="I132" s="334" t="s">
        <v>2303</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2307</v>
      </c>
      <c r="G133" s="76"/>
      <c r="H133" s="334" t="s">
        <v>2255</v>
      </c>
      <c r="I133" s="334" t="s">
        <v>2303</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2308</v>
      </c>
      <c r="G134" s="76"/>
      <c r="H134" s="334" t="s">
        <v>2417</v>
      </c>
      <c r="I134" s="334" t="s">
        <v>2303</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2307</v>
      </c>
      <c r="G135" s="76"/>
      <c r="H135" s="334" t="s">
        <v>2460</v>
      </c>
      <c r="I135" s="334" t="s">
        <v>2303</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2276</v>
      </c>
      <c r="G136" s="76"/>
      <c r="H136" s="334" t="s">
        <v>2417</v>
      </c>
      <c r="I136" s="334" t="s">
        <v>2303</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2267</v>
      </c>
      <c r="G137" s="76"/>
      <c r="H137" s="334" t="s">
        <v>2463</v>
      </c>
      <c r="I137" s="334" t="s">
        <v>2303</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2308</v>
      </c>
      <c r="G138" s="76"/>
      <c r="H138" s="234" t="s">
        <v>2418</v>
      </c>
      <c r="I138" s="234" t="s">
        <v>2303</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2487</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2491</v>
      </c>
      <c r="B106">
        <v>8</v>
      </c>
    </row>
    <row r="107" spans="1:2" x14ac:dyDescent="0.25">
      <c r="A107" s="382" t="s">
        <v>103</v>
      </c>
      <c r="B107">
        <v>8</v>
      </c>
    </row>
    <row r="108" spans="1:2" x14ac:dyDescent="0.25">
      <c r="A108" s="382" t="s">
        <v>9</v>
      </c>
      <c r="B108">
        <v>6</v>
      </c>
    </row>
    <row r="109" spans="1:2" x14ac:dyDescent="0.25">
      <c r="A109" s="382" t="s">
        <v>2490</v>
      </c>
      <c r="B109">
        <v>6</v>
      </c>
    </row>
    <row r="110" spans="1:2" x14ac:dyDescent="0.25">
      <c r="A110" s="382" t="s">
        <v>90</v>
      </c>
      <c r="B110">
        <v>5.5</v>
      </c>
    </row>
    <row r="111" spans="1:2" x14ac:dyDescent="0.25">
      <c r="A111" s="382" t="s">
        <v>5</v>
      </c>
      <c r="B111">
        <v>8</v>
      </c>
    </row>
    <row r="112" spans="1:2" x14ac:dyDescent="0.25">
      <c r="A112" s="382" t="s">
        <v>2489</v>
      </c>
      <c r="B112">
        <v>8</v>
      </c>
    </row>
    <row r="113" spans="1:2" x14ac:dyDescent="0.25">
      <c r="A113" s="382" t="s">
        <v>8</v>
      </c>
      <c r="B113">
        <v>6</v>
      </c>
    </row>
    <row r="114" spans="1:2" x14ac:dyDescent="0.25">
      <c r="A114" s="382" t="s">
        <v>2488</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2759</v>
      </c>
      <c r="B153">
        <v>15</v>
      </c>
    </row>
    <row r="154" spans="1:3" x14ac:dyDescent="0.25">
      <c r="A154" t="s">
        <v>2760</v>
      </c>
      <c r="B154">
        <v>15</v>
      </c>
    </row>
    <row r="155" spans="1:3" x14ac:dyDescent="0.25">
      <c r="A155" t="s">
        <v>2761</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3"/>
  <sheetViews>
    <sheetView tabSelected="1"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2487</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2491</v>
      </c>
      <c r="B106">
        <v>8</v>
      </c>
    </row>
    <row r="107" spans="1:2" x14ac:dyDescent="0.25">
      <c r="A107" s="382" t="s">
        <v>103</v>
      </c>
      <c r="B107">
        <v>8</v>
      </c>
    </row>
    <row r="108" spans="1:2" x14ac:dyDescent="0.25">
      <c r="A108" s="382" t="s">
        <v>9</v>
      </c>
      <c r="B108">
        <v>6</v>
      </c>
    </row>
    <row r="109" spans="1:2" x14ac:dyDescent="0.25">
      <c r="A109" s="382" t="s">
        <v>2490</v>
      </c>
      <c r="B109">
        <v>6</v>
      </c>
    </row>
    <row r="110" spans="1:2" x14ac:dyDescent="0.25">
      <c r="A110" s="382" t="s">
        <v>90</v>
      </c>
      <c r="B110">
        <v>5.5</v>
      </c>
    </row>
    <row r="111" spans="1:2" x14ac:dyDescent="0.25">
      <c r="A111" s="382" t="s">
        <v>5</v>
      </c>
      <c r="B111">
        <v>8</v>
      </c>
    </row>
    <row r="112" spans="1:2" x14ac:dyDescent="0.25">
      <c r="A112" s="382" t="s">
        <v>2489</v>
      </c>
      <c r="B112">
        <v>8</v>
      </c>
    </row>
    <row r="113" spans="1:2" x14ac:dyDescent="0.25">
      <c r="A113" s="382" t="s">
        <v>8</v>
      </c>
      <c r="B113">
        <v>6</v>
      </c>
    </row>
    <row r="114" spans="1:2" x14ac:dyDescent="0.25">
      <c r="A114" s="382" t="s">
        <v>2488</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2759</v>
      </c>
      <c r="B153">
        <v>15</v>
      </c>
    </row>
    <row r="154" spans="1:3" x14ac:dyDescent="0.25">
      <c r="A154" s="428" t="s">
        <v>2760</v>
      </c>
      <c r="B154">
        <v>15</v>
      </c>
    </row>
    <row r="155" spans="1:3" x14ac:dyDescent="0.25">
      <c r="A155" s="428" t="s">
        <v>2761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2022-08-16T02:23:42Z</dcterms:modified>
</cp:coreProperties>
</file>